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codeName="ThisWorkbook" defaultThemeVersion="166925"/>
  <mc:AlternateContent xmlns:mc="http://schemas.openxmlformats.org/markup-compatibility/2006">
    <mc:Choice Requires="x15">
      <x15ac:absPath xmlns:x15ac="http://schemas.microsoft.com/office/spreadsheetml/2010/11/ac" url="https://environmentnswgov-my.sharepoint.com/personal/sarah_graham_environment_nsw_gov_au/Documents/NABERS/Website/"/>
    </mc:Choice>
  </mc:AlternateContent>
  <xr:revisionPtr revIDLastSave="0" documentId="8_{8F209A33-B873-4B22-AF32-4D8A7535D431}" xr6:coauthVersionLast="45" xr6:coauthVersionMax="45" xr10:uidLastSave="{00000000-0000-0000-0000-000000000000}"/>
  <workbookProtection workbookAlgorithmName="SHA-512" workbookHashValue="QCKt+ZHI2FmM05jdzA7HDpZqWJqH8Dp62KkF+4J/sbhJKRxH5q1W+H0gs9GKtMnKxRRbaE8Gr1Ew5C//fgeP/g==" workbookSaltValue="kNX5tFqNw+wVsNElGc/A3Q==" workbookSpinCount="100000" lockStructure="1"/>
  <bookViews>
    <workbookView xWindow="-120" yWindow="-120" windowWidth="29040" windowHeight="15840" tabRatio="769" xr2:uid="{EAFE7F4F-4F6C-4437-9520-BC3482FE07EE}"/>
  </bookViews>
  <sheets>
    <sheet name="Shopping Centre" sheetId="1" r:id="rId1"/>
    <sheet name="Climate by postcode" sheetId="2" state="hidden" r:id="rId2"/>
    <sheet name="SGEx" sheetId="14" state="hidden" r:id="rId3"/>
    <sheet name="BenchmarkFactors" sheetId="15" state="hidden" r:id="rId4"/>
    <sheet name="Reverse Calculator" sheetId="16" r:id="rId5"/>
    <sheet name="Reverse Calculator_ERF" sheetId="18" r:id="rId6"/>
    <sheet name="NGA Factors 2020" sheetId="17" state="hidden" r:id="rId7"/>
  </sheets>
  <definedNames>
    <definedName name="_xlnm._FilterDatabase" localSheetId="1" hidden="1">'Climate by postcode'!$A$3:$D$3730</definedName>
  </definedNames>
  <calcPr calcId="191028"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33" i="18" l="1"/>
  <c r="H26" i="1"/>
  <c r="K127" i="18"/>
  <c r="H127" i="18"/>
  <c r="K104" i="18"/>
  <c r="H104" i="18"/>
  <c r="H127" i="16"/>
  <c r="I113" i="18"/>
  <c r="H113" i="18"/>
  <c r="I112" i="18"/>
  <c r="H112" i="18"/>
  <c r="H84" i="18"/>
  <c r="H83" i="18"/>
  <c r="H82" i="18"/>
  <c r="H76" i="18"/>
  <c r="H80" i="18"/>
  <c r="K124" i="18"/>
  <c r="K123" i="18"/>
  <c r="K122" i="18"/>
  <c r="K121" i="18"/>
  <c r="K119" i="18"/>
  <c r="K118" i="18"/>
  <c r="K94" i="18"/>
  <c r="K93" i="18"/>
  <c r="H93" i="18"/>
  <c r="K92" i="18"/>
  <c r="H92" i="18"/>
  <c r="K91" i="18"/>
  <c r="H91" i="18"/>
  <c r="K90" i="18"/>
  <c r="K89" i="18"/>
  <c r="K88" i="18"/>
  <c r="H88" i="18"/>
  <c r="K87" i="18"/>
  <c r="H87" i="18"/>
  <c r="D67" i="18"/>
  <c r="D46" i="18"/>
  <c r="B36" i="18"/>
  <c r="B18" i="18"/>
  <c r="B14" i="18"/>
  <c r="H76" i="16"/>
  <c r="K127" i="16"/>
  <c r="I113" i="16"/>
  <c r="I112" i="16"/>
  <c r="H113" i="16"/>
  <c r="H112" i="16"/>
  <c r="C17" i="17"/>
  <c r="C16" i="17"/>
  <c r="C15" i="17"/>
  <c r="C14" i="17"/>
  <c r="C13" i="17"/>
  <c r="C12" i="17"/>
  <c r="C11" i="17"/>
  <c r="C10" i="17"/>
  <c r="C9" i="17"/>
  <c r="C8" i="17"/>
  <c r="C7" i="17"/>
  <c r="C6" i="17"/>
  <c r="C5" i="17"/>
  <c r="C4" i="17"/>
  <c r="C3" i="17"/>
  <c r="C2" i="17"/>
  <c r="K104" i="16"/>
  <c r="H104" i="16"/>
  <c r="H77" i="18"/>
  <c r="H78" i="18"/>
  <c r="J78" i="18"/>
  <c r="H79" i="18"/>
  <c r="J79" i="18"/>
  <c r="K96" i="18"/>
  <c r="J80" i="18"/>
  <c r="K110" i="18"/>
  <c r="J77" i="18"/>
  <c r="H126" i="18"/>
  <c r="H89" i="18"/>
  <c r="H96" i="18"/>
  <c r="K120" i="18"/>
  <c r="K125" i="18"/>
  <c r="K126" i="18"/>
  <c r="H90" i="18"/>
  <c r="H97" i="18"/>
  <c r="K111" i="18"/>
  <c r="H84" i="16"/>
  <c r="H83" i="16"/>
  <c r="H82" i="16"/>
  <c r="K124" i="16"/>
  <c r="K123" i="16"/>
  <c r="K122" i="16"/>
  <c r="K121" i="16"/>
  <c r="K119" i="16"/>
  <c r="K118" i="16"/>
  <c r="K94" i="16"/>
  <c r="K93" i="16"/>
  <c r="H93" i="16"/>
  <c r="K92" i="16"/>
  <c r="H92" i="16"/>
  <c r="K91" i="16"/>
  <c r="H91" i="16"/>
  <c r="K90" i="16"/>
  <c r="K89" i="16"/>
  <c r="K88" i="16"/>
  <c r="H88" i="16"/>
  <c r="K87" i="16"/>
  <c r="H87" i="16"/>
  <c r="H80" i="16"/>
  <c r="D67" i="16"/>
  <c r="D46" i="16"/>
  <c r="B36" i="16"/>
  <c r="B33" i="16"/>
  <c r="B18" i="16"/>
  <c r="B14" i="16"/>
  <c r="C17" i="15"/>
  <c r="C16" i="15"/>
  <c r="L126" i="18"/>
  <c r="D66" i="18"/>
  <c r="K96" i="16"/>
  <c r="I111" i="18"/>
  <c r="H110" i="18"/>
  <c r="I110" i="18"/>
  <c r="H98" i="18"/>
  <c r="F99" i="18"/>
  <c r="D45" i="18"/>
  <c r="H128" i="18"/>
  <c r="H129" i="18"/>
  <c r="K128" i="18"/>
  <c r="K129" i="18"/>
  <c r="K98" i="18"/>
  <c r="H106" i="18"/>
  <c r="K106" i="18"/>
  <c r="H77" i="16"/>
  <c r="J77" i="16"/>
  <c r="H78" i="16"/>
  <c r="J78" i="16"/>
  <c r="H79" i="16"/>
  <c r="J79" i="16"/>
  <c r="K120" i="16"/>
  <c r="K125" i="16"/>
  <c r="K126" i="16"/>
  <c r="H89" i="16"/>
  <c r="H96" i="16"/>
  <c r="J80" i="16"/>
  <c r="K110" i="16"/>
  <c r="H90" i="16"/>
  <c r="H97" i="16"/>
  <c r="K111" i="16"/>
  <c r="I111" i="16"/>
  <c r="L129" i="18"/>
  <c r="D68" i="18"/>
  <c r="H126" i="16"/>
  <c r="L126" i="16"/>
  <c r="D66" i="16"/>
  <c r="H128" i="16"/>
  <c r="H129" i="16"/>
  <c r="H103" i="18"/>
  <c r="K99" i="18"/>
  <c r="K103" i="18"/>
  <c r="K102" i="18"/>
  <c r="K107" i="18"/>
  <c r="I110" i="16"/>
  <c r="H110" i="16"/>
  <c r="K106" i="16"/>
  <c r="H106" i="16"/>
  <c r="K98" i="16"/>
  <c r="H98" i="16"/>
  <c r="K128" i="16"/>
  <c r="K129" i="16"/>
  <c r="Z117" i="1"/>
  <c r="Z116" i="1"/>
  <c r="Z115" i="1"/>
  <c r="Z114" i="1"/>
  <c r="Z113" i="1"/>
  <c r="Z111" i="1"/>
  <c r="Z110" i="1"/>
  <c r="Z107" i="1"/>
  <c r="Z106" i="1"/>
  <c r="Z105" i="1"/>
  <c r="T117" i="1"/>
  <c r="T116" i="1"/>
  <c r="T115" i="1"/>
  <c r="T114" i="1"/>
  <c r="T113" i="1"/>
  <c r="T111" i="1"/>
  <c r="T110" i="1"/>
  <c r="T107" i="1"/>
  <c r="T106" i="1"/>
  <c r="T105" i="1"/>
  <c r="L129" i="16"/>
  <c r="D68" i="16"/>
  <c r="H102" i="18"/>
  <c r="H107" i="18"/>
  <c r="L107" i="18"/>
  <c r="F99" i="16"/>
  <c r="D45" i="16"/>
  <c r="H103" i="16"/>
  <c r="H102" i="16"/>
  <c r="K99" i="16"/>
  <c r="K103" i="16"/>
  <c r="K102" i="16"/>
  <c r="K107" i="16"/>
  <c r="M117" i="1"/>
  <c r="M116" i="1"/>
  <c r="M115" i="1"/>
  <c r="M114" i="1"/>
  <c r="M113" i="1"/>
  <c r="M111" i="1"/>
  <c r="M110" i="1"/>
  <c r="M107" i="1"/>
  <c r="M106" i="1"/>
  <c r="M105" i="1"/>
  <c r="F61" i="18"/>
  <c r="F58" i="18"/>
  <c r="F59" i="18"/>
  <c r="F60" i="18"/>
  <c r="D47" i="18"/>
  <c r="H107" i="16"/>
  <c r="L107" i="16"/>
  <c r="D47" i="16"/>
  <c r="Y117" i="1"/>
  <c r="Y116" i="1"/>
  <c r="Y115" i="1"/>
  <c r="Y114" i="1"/>
  <c r="Y113" i="1"/>
  <c r="Y111" i="1"/>
  <c r="Y110" i="1"/>
  <c r="Y107" i="1"/>
  <c r="Y106" i="1"/>
  <c r="Y105" i="1"/>
  <c r="S117" i="1"/>
  <c r="S116" i="1"/>
  <c r="S115" i="1"/>
  <c r="S114" i="1"/>
  <c r="S113" i="1"/>
  <c r="S111" i="1"/>
  <c r="S110" i="1"/>
  <c r="S107" i="1"/>
  <c r="S106" i="1"/>
  <c r="S105" i="1"/>
  <c r="F96" i="1"/>
  <c r="Y112" i="1"/>
  <c r="F95" i="1"/>
  <c r="F94" i="1"/>
  <c r="Y104" i="1"/>
  <c r="F93" i="1"/>
  <c r="F92" i="1"/>
  <c r="F91" i="1"/>
  <c r="F117" i="1"/>
  <c r="F116" i="1"/>
  <c r="F115" i="1"/>
  <c r="F114" i="1"/>
  <c r="F113" i="1"/>
  <c r="F111" i="1"/>
  <c r="F110" i="1"/>
  <c r="F107" i="1"/>
  <c r="F106" i="1"/>
  <c r="F105" i="1"/>
  <c r="J17" i="1"/>
  <c r="D50" i="18"/>
  <c r="D53" i="18"/>
  <c r="F61" i="16"/>
  <c r="F60" i="16"/>
  <c r="F59" i="16"/>
  <c r="F58" i="16"/>
  <c r="F101" i="1"/>
  <c r="Z101" i="1"/>
  <c r="Z100" i="1"/>
  <c r="Z102" i="1"/>
  <c r="Z99" i="1"/>
  <c r="S103" i="1"/>
  <c r="Y103" i="1"/>
  <c r="T112" i="1"/>
  <c r="T103" i="1"/>
  <c r="Z112" i="1"/>
  <c r="Z103" i="1"/>
  <c r="M112" i="1"/>
  <c r="M103" i="1"/>
  <c r="F103" i="1"/>
  <c r="S112" i="1"/>
  <c r="F112" i="1"/>
  <c r="T104" i="1"/>
  <c r="Z104" i="1"/>
  <c r="M104" i="1"/>
  <c r="F100" i="1"/>
  <c r="F102" i="1"/>
  <c r="Y101" i="1"/>
  <c r="Y100" i="1"/>
  <c r="Y102" i="1"/>
  <c r="T101" i="1"/>
  <c r="Y99" i="1"/>
  <c r="T100" i="1"/>
  <c r="T102" i="1"/>
  <c r="T99" i="1"/>
  <c r="M101" i="1"/>
  <c r="M100" i="1"/>
  <c r="M102" i="1"/>
  <c r="M99" i="1"/>
  <c r="S101" i="1"/>
  <c r="S99" i="1"/>
  <c r="S100" i="1"/>
  <c r="S102" i="1"/>
  <c r="F104" i="1"/>
  <c r="S104" i="1"/>
  <c r="F99" i="1"/>
  <c r="D53" i="16"/>
  <c r="D50" i="16"/>
  <c r="S118" i="1"/>
  <c r="Y108" i="1"/>
  <c r="Y109" i="1"/>
  <c r="S108" i="1"/>
  <c r="S109" i="1"/>
  <c r="Y118" i="1"/>
  <c r="Y119" i="1"/>
  <c r="F119" i="1"/>
  <c r="S119" i="1"/>
  <c r="Z108" i="1"/>
  <c r="Z109" i="1"/>
  <c r="T118" i="1"/>
  <c r="T119" i="1"/>
  <c r="T108" i="1"/>
  <c r="T109" i="1"/>
  <c r="M119" i="1"/>
  <c r="M118" i="1"/>
  <c r="Z118" i="1"/>
  <c r="Z119" i="1"/>
  <c r="M108" i="1"/>
  <c r="M109" i="1"/>
  <c r="F108" i="1"/>
  <c r="F109" i="1"/>
  <c r="F118" i="1"/>
  <c r="Y120" i="1"/>
  <c r="S120" i="1"/>
  <c r="Y121" i="1"/>
  <c r="Y123" i="1"/>
  <c r="Y124" i="1"/>
  <c r="S121" i="1"/>
  <c r="S123" i="1"/>
  <c r="S124" i="1"/>
  <c r="F120" i="1"/>
  <c r="F121" i="1"/>
  <c r="F123" i="1"/>
  <c r="F124" i="1"/>
  <c r="M121" i="1"/>
  <c r="M123" i="1"/>
  <c r="M124" i="1"/>
  <c r="M120" i="1"/>
  <c r="Z121" i="1"/>
  <c r="Z123" i="1"/>
  <c r="Z124" i="1"/>
  <c r="Z120" i="1"/>
  <c r="T121" i="1"/>
  <c r="T123" i="1"/>
  <c r="T124" i="1"/>
  <c r="T120" i="1"/>
  <c r="S122" i="1"/>
  <c r="S128" i="1"/>
  <c r="E46" i="1"/>
  <c r="E48" i="1"/>
  <c r="S127" i="1"/>
  <c r="E49" i="1"/>
  <c r="M127" i="1"/>
  <c r="E42" i="1"/>
  <c r="M122" i="1"/>
  <c r="M128" i="1"/>
  <c r="E39" i="1"/>
  <c r="E41" i="1"/>
  <c r="Y122" i="1"/>
  <c r="Y128" i="1"/>
  <c r="E53" i="1"/>
  <c r="E55" i="1"/>
  <c r="Y127" i="1"/>
  <c r="E56" i="1"/>
  <c r="F122" i="1"/>
  <c r="F128" i="1"/>
  <c r="E59" i="1"/>
  <c r="E61" i="1"/>
  <c r="F127" i="1"/>
  <c r="T122" i="1"/>
  <c r="T128" i="1"/>
  <c r="F46" i="1"/>
  <c r="T127" i="1"/>
  <c r="Z127" i="1"/>
  <c r="Z122" i="1"/>
  <c r="Z128" i="1"/>
  <c r="F53" i="1"/>
  <c r="AB63" i="1"/>
  <c r="E62" i="1"/>
  <c r="J12" i="1"/>
  <c r="F56" i="1"/>
  <c r="F49" i="1"/>
  <c r="F34" i="1"/>
  <c r="H42" i="1"/>
  <c r="H62"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Sian Gibbons</author>
    <author>Valued Gateway Client</author>
  </authors>
  <commentList>
    <comment ref="D12" authorId="0" shapeId="0" xr:uid="{0F21DF55-2E3C-4708-9425-F1303F7A7F33}">
      <text>
        <r>
          <rPr>
            <b/>
            <sz val="8"/>
            <color indexed="81"/>
            <rFont val="Tahoma"/>
            <family val="2"/>
          </rPr>
          <t>Enter the NABERS Energy for Shopping Centres Star Rating you wish to achieve</t>
        </r>
      </text>
    </comment>
    <comment ref="D16" authorId="0" shapeId="0" xr:uid="{F52CC534-1797-4FDF-A466-3D2C8DB8602F}">
      <text>
        <r>
          <rPr>
            <b/>
            <sz val="8"/>
            <color indexed="81"/>
            <rFont val="Tahoma"/>
            <family val="2"/>
          </rPr>
          <t>Enter the NABERS Water for Shopping Centres Star Rating you wish to achieve</t>
        </r>
      </text>
    </comment>
    <comment ref="H22" authorId="0" shapeId="0" xr:uid="{192A9F2E-4B8F-4E7A-ABE3-DA647AA54A2C}">
      <text>
        <r>
          <rPr>
            <b/>
            <sz val="8"/>
            <color indexed="81"/>
            <rFont val="Tahoma"/>
            <family val="2"/>
          </rPr>
          <t>Enter the Postcode of the Shopping Centre</t>
        </r>
      </text>
    </comment>
    <comment ref="H23" authorId="0" shapeId="0" xr:uid="{3B1AB6C7-FF44-4409-BADF-CB9092DC3195}">
      <text>
        <r>
          <rPr>
            <b/>
            <sz val="8"/>
            <color indexed="81"/>
            <rFont val="Tahoma"/>
            <family val="2"/>
          </rPr>
          <t xml:space="preserve">Enter the Total Shopping Centre Area GLAR (m²)
</t>
        </r>
        <r>
          <rPr>
            <sz val="8"/>
            <color indexed="81"/>
            <rFont val="Tahoma"/>
            <family val="2"/>
          </rPr>
          <t>NABERS Energy and Water for Shopping Centres Rules - Section 3</t>
        </r>
      </text>
    </comment>
    <comment ref="H24" authorId="0" shapeId="0" xr:uid="{0794D7EC-11BF-4FB7-A75E-1E8D1D4A891B}">
      <text>
        <r>
          <rPr>
            <b/>
            <sz val="8"/>
            <color indexed="81"/>
            <rFont val="Tahoma"/>
            <family val="2"/>
          </rPr>
          <t xml:space="preserve">Enter the Central Serviced Shopping Centre Area (m²)
</t>
        </r>
        <r>
          <rPr>
            <sz val="8"/>
            <color indexed="81"/>
            <rFont val="Tahoma"/>
            <family val="2"/>
          </rPr>
          <t>NABERS Energy and Water for Shopping Centres Rules - Section 3</t>
        </r>
      </text>
    </comment>
    <comment ref="H25" authorId="0" shapeId="0" xr:uid="{1D1487BF-E7A5-4F9D-B5C1-CBA850ECAB99}">
      <text>
        <r>
          <rPr>
            <b/>
            <sz val="8"/>
            <color indexed="81"/>
            <rFont val="Tahoma"/>
            <family val="2"/>
          </rPr>
          <t xml:space="preserve">Enter the Number of Mechanically Ventilated Car Parking Spaces
</t>
        </r>
        <r>
          <rPr>
            <sz val="8"/>
            <color indexed="81"/>
            <rFont val="Tahoma"/>
            <family val="2"/>
          </rPr>
          <t>NABERS Energy and Water for Shopping Centres Rules - Section 6</t>
        </r>
      </text>
    </comment>
    <comment ref="H26" authorId="0" shapeId="0" xr:uid="{054FC21C-2C34-4E78-ABDA-10C339F6AAB6}">
      <text>
        <r>
          <rPr>
            <b/>
            <sz val="8"/>
            <color indexed="81"/>
            <rFont val="Tahoma"/>
            <family val="2"/>
          </rPr>
          <t xml:space="preserve">Enter the Number of Naturally Ventilated Car Parking Spaces
</t>
        </r>
        <r>
          <rPr>
            <sz val="8"/>
            <color indexed="81"/>
            <rFont val="Tahoma"/>
            <family val="2"/>
          </rPr>
          <t>NABERS Energy and Water for Shopping Centres Rules - Section 6</t>
        </r>
      </text>
    </comment>
    <comment ref="H30" authorId="0" shapeId="0" xr:uid="{EBC8342B-A581-4C12-B789-521A71C6F900}">
      <text>
        <r>
          <rPr>
            <b/>
            <sz val="8"/>
            <color indexed="81"/>
            <rFont val="Tahoma"/>
            <family val="2"/>
          </rPr>
          <t xml:space="preserve">Enter the Number of Food Court Seats
</t>
        </r>
        <r>
          <rPr>
            <sz val="8"/>
            <color indexed="81"/>
            <rFont val="Tahoma"/>
            <family val="2"/>
          </rPr>
          <t>NABERS Energy and Water for Shopping Centres Rules - Section 8</t>
        </r>
      </text>
    </comment>
    <comment ref="H31" authorId="0" shapeId="0" xr:uid="{6ED9C43B-0F4D-4913-A456-9A85EEB73C9E}">
      <text>
        <r>
          <rPr>
            <b/>
            <sz val="8"/>
            <color indexed="81"/>
            <rFont val="Tahoma"/>
            <family val="2"/>
          </rPr>
          <t xml:space="preserve">Enter the Number of Cinema Theatrettes
</t>
        </r>
        <r>
          <rPr>
            <sz val="8"/>
            <color indexed="81"/>
            <rFont val="Tahoma"/>
            <family val="2"/>
          </rPr>
          <t>NABERS Energy and Water for Shopping Centres Rules - Section 10</t>
        </r>
      </text>
    </comment>
    <comment ref="H32" authorId="0" shapeId="0" xr:uid="{5D136FF9-C4C1-4FEB-8254-9CD59B6B7400}">
      <text>
        <r>
          <rPr>
            <b/>
            <sz val="8"/>
            <color indexed="81"/>
            <rFont val="Tahoma"/>
            <family val="2"/>
          </rPr>
          <t xml:space="preserve">Enter the Total Gymnasium Area GLAR (m²) within the Shopping Centre
</t>
        </r>
        <r>
          <rPr>
            <sz val="8"/>
            <color indexed="81"/>
            <rFont val="Tahoma"/>
            <family val="2"/>
          </rPr>
          <t>NABERS Energy and Water for Shopping Centres Rules - Section 9</t>
        </r>
      </text>
    </comment>
    <comment ref="H33" authorId="0" shapeId="0" xr:uid="{0D99F11F-43BC-4AD0-ACEA-FE264B6BF987}">
      <text>
        <r>
          <rPr>
            <b/>
            <sz val="8"/>
            <color indexed="81"/>
            <rFont val="Tahoma"/>
            <family val="2"/>
          </rPr>
          <t xml:space="preserve">Enter the Serviced Gymnasium Area GLAR (m²) within the Shopping Centre
</t>
        </r>
        <r>
          <rPr>
            <i/>
            <sz val="8"/>
            <color indexed="81"/>
            <rFont val="Tahoma"/>
            <family val="2"/>
          </rPr>
          <t>NABERS Energy and Water for Shopping Centres Rules - Section 9.2.1</t>
        </r>
      </text>
    </comment>
    <comment ref="H35" authorId="0" shapeId="0" xr:uid="{40466218-E792-4F8D-B6BB-AE794CBCBD20}">
      <text>
        <r>
          <rPr>
            <b/>
            <sz val="8"/>
            <color indexed="81"/>
            <rFont val="Tahoma"/>
            <family val="2"/>
          </rPr>
          <t>Enter the percentage of Shopping Centre energy use that will be met through electricity</t>
        </r>
      </text>
    </comment>
    <comment ref="H36" authorId="0" shapeId="0" xr:uid="{EF76CFAE-7573-4103-8921-53F3B76B4612}">
      <text>
        <r>
          <rPr>
            <b/>
            <sz val="8"/>
            <color indexed="81"/>
            <rFont val="Tahoma"/>
            <family val="2"/>
          </rPr>
          <t>Enter the percentage of Shopping Centre energy use that will be met through gas</t>
        </r>
      </text>
    </comment>
    <comment ref="H37" authorId="0" shapeId="0" xr:uid="{93329F16-4E6B-4915-9B98-F3D06E0B01DA}">
      <text>
        <r>
          <rPr>
            <b/>
            <sz val="8"/>
            <color indexed="81"/>
            <rFont val="Tahoma"/>
            <family val="2"/>
          </rPr>
          <t>Enter the percentage of Shopping Centre energy use that will be met through coal</t>
        </r>
      </text>
    </comment>
    <comment ref="H38" authorId="0" shapeId="0" xr:uid="{C628BAD0-E733-4E03-BA87-5AAF6F784BCE}">
      <text>
        <r>
          <rPr>
            <b/>
            <sz val="8"/>
            <color indexed="81"/>
            <rFont val="Tahoma"/>
            <family val="2"/>
          </rPr>
          <t>Enter the percentage of Shopping Centre energy use that will be met through diesel</t>
        </r>
      </text>
    </comment>
    <comment ref="B77" authorId="1" shapeId="0" xr:uid="{C12D28BD-D1D6-4800-96E1-719EC5F5089F}">
      <text>
        <r>
          <rPr>
            <b/>
            <sz val="8"/>
            <color indexed="81"/>
            <rFont val="Tahoma"/>
            <family val="2"/>
          </rPr>
          <t xml:space="preserve">Erica: </t>
        </r>
        <r>
          <rPr>
            <sz val="8"/>
            <color indexed="81"/>
            <rFont val="Tahoma"/>
            <family val="2"/>
          </rPr>
          <t>SGEheat is set to the gas value regardless of what fuel is used. This is because gas (either as LPG or natural gas) is available at all sites, and should be being used for heating rather than electricity. No allowance is made for the use of less efficient fuels.</t>
        </r>
        <r>
          <rPr>
            <sz val="8"/>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Sian Gibbons</author>
    <author>Valued Gateway Client</author>
  </authors>
  <commentList>
    <comment ref="D12" authorId="0" shapeId="0" xr:uid="{C1B20F19-060B-4EEC-A9CE-761F76CC0588}">
      <text>
        <r>
          <rPr>
            <b/>
            <sz val="8"/>
            <color indexed="81"/>
            <rFont val="Tahoma"/>
            <family val="2"/>
          </rPr>
          <t>Enter the NABERS Energy for Shopping Centres Star Rating you wish to achieve</t>
        </r>
      </text>
    </comment>
    <comment ref="D16" authorId="0" shapeId="0" xr:uid="{7FB00130-4D12-4466-B992-8B1E077E37DE}">
      <text>
        <r>
          <rPr>
            <b/>
            <sz val="8"/>
            <color indexed="81"/>
            <rFont val="Tahoma"/>
            <family val="2"/>
          </rPr>
          <t>Enter the NABERS Water for Shopping Centres Star Rating you wish to achieve</t>
        </r>
      </text>
    </comment>
    <comment ref="H22" authorId="0" shapeId="0" xr:uid="{74FF10E7-D356-46BB-AD62-EE04B076BFA0}">
      <text>
        <r>
          <rPr>
            <b/>
            <sz val="8"/>
            <color indexed="81"/>
            <rFont val="Tahoma"/>
            <family val="2"/>
          </rPr>
          <t>Enter the Postcode of the Shopping Centre</t>
        </r>
      </text>
    </comment>
    <comment ref="H23" authorId="0" shapeId="0" xr:uid="{CDF7EB39-1B65-4779-99DA-EC767E86DFB1}">
      <text>
        <r>
          <rPr>
            <b/>
            <sz val="8"/>
            <color indexed="81"/>
            <rFont val="Tahoma"/>
            <family val="2"/>
          </rPr>
          <t xml:space="preserve">Enter the Total Shopping Centre Area GLAR (m²)
</t>
        </r>
        <r>
          <rPr>
            <sz val="8"/>
            <color indexed="81"/>
            <rFont val="Tahoma"/>
            <family val="2"/>
          </rPr>
          <t>NABERS Energy and Water for Shopping Centres Rules - Section 3</t>
        </r>
      </text>
    </comment>
    <comment ref="H24" authorId="0" shapeId="0" xr:uid="{80B0AC16-9656-4346-B9FB-E8389F8DC828}">
      <text>
        <r>
          <rPr>
            <b/>
            <sz val="8"/>
            <color indexed="81"/>
            <rFont val="Tahoma"/>
            <family val="2"/>
          </rPr>
          <t xml:space="preserve">Enter the Central Serviced Shopping Centre Area (m²)
</t>
        </r>
        <r>
          <rPr>
            <sz val="8"/>
            <color indexed="81"/>
            <rFont val="Tahoma"/>
            <family val="2"/>
          </rPr>
          <t>NABERS Energy and Water for Shopping Centres Rules - Section 3</t>
        </r>
      </text>
    </comment>
    <comment ref="H25" authorId="0" shapeId="0" xr:uid="{6EB1D629-E4F0-4784-B06E-C4682F663BA1}">
      <text>
        <r>
          <rPr>
            <b/>
            <sz val="8"/>
            <color indexed="81"/>
            <rFont val="Tahoma"/>
            <family val="2"/>
          </rPr>
          <t xml:space="preserve">Enter the Number of Mechanically Ventilated Car Parking Spaces
</t>
        </r>
        <r>
          <rPr>
            <sz val="8"/>
            <color indexed="81"/>
            <rFont val="Tahoma"/>
            <family val="2"/>
          </rPr>
          <t>NABERS Energy and Water for Shopping Centres Rules - Section 6</t>
        </r>
      </text>
    </comment>
    <comment ref="H26" authorId="0" shapeId="0" xr:uid="{362B6AD1-C911-411A-A96A-C3A10AA9604F}">
      <text>
        <r>
          <rPr>
            <b/>
            <sz val="8"/>
            <color indexed="81"/>
            <rFont val="Tahoma"/>
            <family val="2"/>
          </rPr>
          <t xml:space="preserve">Enter the Number of Naturally Ventilated Car Parking Spaces
</t>
        </r>
        <r>
          <rPr>
            <sz val="8"/>
            <color indexed="81"/>
            <rFont val="Tahoma"/>
            <family val="2"/>
          </rPr>
          <t>NABERS Energy and Water for Shopping Centres Rules - Section 6</t>
        </r>
      </text>
    </comment>
    <comment ref="H30" authorId="0" shapeId="0" xr:uid="{28B53971-B921-4FB1-A3F7-79D69D557AA5}">
      <text>
        <r>
          <rPr>
            <b/>
            <sz val="8"/>
            <color indexed="81"/>
            <rFont val="Tahoma"/>
            <family val="2"/>
          </rPr>
          <t xml:space="preserve">Enter the Number of Food Court Seats
</t>
        </r>
        <r>
          <rPr>
            <sz val="8"/>
            <color indexed="81"/>
            <rFont val="Tahoma"/>
            <family val="2"/>
          </rPr>
          <t>NABERS Energy and Water for Shopping Centres Rules - Section 8</t>
        </r>
      </text>
    </comment>
    <comment ref="H31" authorId="0" shapeId="0" xr:uid="{183A2ACF-FF6D-440B-8C4A-03F157A75C72}">
      <text>
        <r>
          <rPr>
            <b/>
            <sz val="8"/>
            <color indexed="81"/>
            <rFont val="Tahoma"/>
            <family val="2"/>
          </rPr>
          <t xml:space="preserve">Enter the Number of Cinema Theatrettes
</t>
        </r>
        <r>
          <rPr>
            <sz val="8"/>
            <color indexed="81"/>
            <rFont val="Tahoma"/>
            <family val="2"/>
          </rPr>
          <t>NABERS Energy and Water for Shopping Centres Rules - Section 10</t>
        </r>
      </text>
    </comment>
    <comment ref="H32" authorId="0" shapeId="0" xr:uid="{E786FD5C-DC3B-4E26-80AD-E5448B1C67D8}">
      <text>
        <r>
          <rPr>
            <b/>
            <sz val="8"/>
            <color indexed="81"/>
            <rFont val="Tahoma"/>
            <family val="2"/>
          </rPr>
          <t xml:space="preserve">Enter the Total Gymnasium Area GLAR (m²) within the Shopping Centre
</t>
        </r>
        <r>
          <rPr>
            <sz val="8"/>
            <color indexed="81"/>
            <rFont val="Tahoma"/>
            <family val="2"/>
          </rPr>
          <t>NABERS Energy and Water for Shopping Centres Rules - Section 9</t>
        </r>
      </text>
    </comment>
    <comment ref="H33" authorId="0" shapeId="0" xr:uid="{C7C0E61E-84D5-4E57-B7DA-9D8CE1119570}">
      <text>
        <r>
          <rPr>
            <b/>
            <sz val="8"/>
            <color indexed="81"/>
            <rFont val="Tahoma"/>
            <family val="2"/>
          </rPr>
          <t xml:space="preserve">Enter the Serviced Gymnasium Area GLAR (m²) within the Shopping Centre
</t>
        </r>
        <r>
          <rPr>
            <i/>
            <sz val="8"/>
            <color indexed="81"/>
            <rFont val="Tahoma"/>
            <family val="2"/>
          </rPr>
          <t>NABERS Energy and Water for Shopping Centres Rules - Section 9.2.1</t>
        </r>
      </text>
    </comment>
    <comment ref="H35" authorId="0" shapeId="0" xr:uid="{2B9A7ED9-2B50-48F5-9EC5-D9F127E9F7F7}">
      <text>
        <r>
          <rPr>
            <b/>
            <sz val="8"/>
            <color indexed="81"/>
            <rFont val="Tahoma"/>
            <family val="2"/>
          </rPr>
          <t>Enter the percentage of Shopping Centre energy use that will be met through electricity</t>
        </r>
      </text>
    </comment>
    <comment ref="H36" authorId="0" shapeId="0" xr:uid="{11FCBF76-4F6D-4E47-A8F1-2133093EB223}">
      <text>
        <r>
          <rPr>
            <b/>
            <sz val="8"/>
            <color indexed="81"/>
            <rFont val="Tahoma"/>
            <family val="2"/>
          </rPr>
          <t>Enter the percentage of Shopping Centre energy use that will be met through gas</t>
        </r>
      </text>
    </comment>
    <comment ref="H37" authorId="0" shapeId="0" xr:uid="{4C681D53-E4EB-40B8-AB5F-62E8D91FB938}">
      <text>
        <r>
          <rPr>
            <b/>
            <sz val="8"/>
            <color indexed="81"/>
            <rFont val="Tahoma"/>
            <family val="2"/>
          </rPr>
          <t>Enter the percentage of Shopping Centre energy use that will be met through coal</t>
        </r>
      </text>
    </comment>
    <comment ref="H38" authorId="0" shapeId="0" xr:uid="{0D1730C7-CF59-4675-9257-3B0C31DB0785}">
      <text>
        <r>
          <rPr>
            <b/>
            <sz val="8"/>
            <color indexed="81"/>
            <rFont val="Tahoma"/>
            <family val="2"/>
          </rPr>
          <t>Enter the percentage of Shopping Centre energy use that will be met through diesel</t>
        </r>
      </text>
    </comment>
    <comment ref="B77" authorId="1" shapeId="0" xr:uid="{4F1480DB-4665-4381-B749-7EBA73589EEC}">
      <text>
        <r>
          <rPr>
            <b/>
            <sz val="8"/>
            <color indexed="81"/>
            <rFont val="Tahoma"/>
            <family val="2"/>
          </rPr>
          <t xml:space="preserve">Erica: </t>
        </r>
        <r>
          <rPr>
            <sz val="8"/>
            <color indexed="81"/>
            <rFont val="Tahoma"/>
            <family val="2"/>
          </rPr>
          <t>SGEheat is set to the gas value regardless of what fuel is used. This is because gas (either as LPG or natural gas) is available at all sites, and should be being used for heating rather than electricity. No allowance is made for the use of less efficient fuels.</t>
        </r>
        <r>
          <rPr>
            <sz val="8"/>
            <color indexed="81"/>
            <rFont val="Tahoma"/>
            <family val="2"/>
          </rPr>
          <t xml:space="preserve">
</t>
        </r>
      </text>
    </comment>
  </commentList>
</comments>
</file>

<file path=xl/sharedStrings.xml><?xml version="1.0" encoding="utf-8"?>
<sst xmlns="http://schemas.openxmlformats.org/spreadsheetml/2006/main" count="4418" uniqueCount="249">
  <si>
    <r>
      <t xml:space="preserve">Department of Planning, Industries and Environment
</t>
    </r>
    <r>
      <rPr>
        <sz val="8"/>
        <color rgb="FF006C88"/>
        <rFont val="Arial"/>
        <family val="2"/>
      </rPr>
      <t>4 Parramatta Square
12 Darcy Street
Parramatta, NSW 2150</t>
    </r>
  </si>
  <si>
    <r>
      <t xml:space="preserve">T </t>
    </r>
    <r>
      <rPr>
        <sz val="8"/>
        <color rgb="FF0087A1"/>
        <rFont val="Arial"/>
        <family val="2"/>
      </rPr>
      <t xml:space="preserve">(02) 9995 5000
</t>
    </r>
    <r>
      <rPr>
        <b/>
        <sz val="8"/>
        <color rgb="FF0087A1"/>
        <rFont val="Arial"/>
        <family val="2"/>
      </rPr>
      <t xml:space="preserve">E </t>
    </r>
    <r>
      <rPr>
        <sz val="8"/>
        <color rgb="FF0087A1"/>
        <rFont val="Arial"/>
        <family val="2"/>
      </rPr>
      <t xml:space="preserve">nabers@environment.nsw.gov.au
</t>
    </r>
    <r>
      <rPr>
        <b/>
        <sz val="8"/>
        <color rgb="FF0087A1"/>
        <rFont val="Arial"/>
        <family val="2"/>
      </rPr>
      <t xml:space="preserve">W </t>
    </r>
    <r>
      <rPr>
        <sz val="8"/>
        <color rgb="FF0087A1"/>
        <rFont val="Arial"/>
        <family val="2"/>
      </rPr>
      <t xml:space="preserve">nabers.gov.au </t>
    </r>
  </si>
  <si>
    <t>NABERS Energy for Shopping Centres
Prediction Tool</t>
  </si>
  <si>
    <t>Version:</t>
  </si>
  <si>
    <t>Date:</t>
  </si>
  <si>
    <t xml:space="preserve">The emissions factors used to calculate NABERS Energy ratings will be updated every 5 years, to reflect that the electricity grid is decarbonising. This tool helps you understand how ratings are likely to change over time with the following results:
~ "Current" Result: This is the estimated current star rating result of your NABERS Energy rating with Rating Period start date 1 July 2020 onwards. The emissions factors used to calculate these ratings are the updated 2020 National Greenhouse Accounts. 
~ "Former (Rating Period Prior to 1 July 2020)" Result: This is the estimated star rating result of your NABERS Energy rating with Rating Period start date prior to 1 July 2020, which uses the old rating calculation.
~ "Predicted 2025" and "Predicted 2030" Results: These are predictions of the rating results based on the forecasted electricity grid emission factors. 
~~ Scenario 1 is based on the predictions provided by the Australian Government1. 
~~ Scenario 2 forecasts assume that by 2030 the electricity grid will have decarbonised twice as fast as in Scenario 1.
1Source: Appendix C, Australia's emissions projections. https://www.industry.gov.au/publications/australias-emissions-projections-2020 </t>
  </si>
  <si>
    <t>ENTER THE SHOPPING CENTRE INFORMATION</t>
  </si>
  <si>
    <t>Building Postcode</t>
  </si>
  <si>
    <t>Is the shopping centre single or multi storey</t>
  </si>
  <si>
    <t>Single Storey</t>
  </si>
  <si>
    <t>Total Gross Lettable Area Retail (GLAR) of the shopping centre</t>
  </si>
  <si>
    <t>Total centrally serviced area of the shopping centre</t>
  </si>
  <si>
    <t>Total centrally serviced gymnasium area of the shopping centre</t>
  </si>
  <si>
    <t>Annual number of trading days</t>
  </si>
  <si>
    <t>Number of hours per week the shopping centre operated</t>
  </si>
  <si>
    <t>Number of mechanically ventilated car spaces</t>
  </si>
  <si>
    <t>Number of naturally ventilated car spaces</t>
  </si>
  <si>
    <t>Number of food court seats within the shopping centre</t>
  </si>
  <si>
    <t>Energy Consumption:</t>
  </si>
  <si>
    <t>Electricity (kWh)</t>
  </si>
  <si>
    <t>Gas (MJ)</t>
    <phoneticPr fontId="7" type="noConversion"/>
  </si>
  <si>
    <t>Diesel (L)</t>
  </si>
  <si>
    <t>Total Energy Consumption (kWh)</t>
    <phoneticPr fontId="7" type="noConversion"/>
  </si>
  <si>
    <t>All results are an indication only and cannot be promoted or published.</t>
  </si>
  <si>
    <t>RESULTS</t>
  </si>
  <si>
    <t>Benchmarking factor at selected rating</t>
  </si>
  <si>
    <t>Current</t>
  </si>
  <si>
    <t>STARS</t>
  </si>
  <si>
    <t>STAR RATING</t>
  </si>
  <si>
    <t>Scenario 1</t>
  </si>
  <si>
    <t>Scenario 2</t>
  </si>
  <si>
    <t>Predicted 
2025</t>
  </si>
  <si>
    <t>Predicted 
2030</t>
  </si>
  <si>
    <t>Former (Rating Period Prior to
1 July 2020)</t>
  </si>
  <si>
    <t>Predicted 2030</t>
  </si>
  <si>
    <t>VISUALISATION OF RESULTS</t>
  </si>
  <si>
    <t>*Hide below the line*</t>
    <phoneticPr fontId="7" type="noConversion"/>
  </si>
  <si>
    <t>Calculations</t>
  </si>
  <si>
    <t>Universal Calcs</t>
    <phoneticPr fontId="13" type="noConversion"/>
  </si>
  <si>
    <t>State</t>
    <phoneticPr fontId="13" type="noConversion"/>
  </si>
  <si>
    <t>Climate zone (by postcode)</t>
  </si>
  <si>
    <t>HDD</t>
  </si>
  <si>
    <t>CDD</t>
  </si>
  <si>
    <t>Small Shopping Centre (True/False) based on GLAR</t>
    <phoneticPr fontId="13" type="noConversion"/>
  </si>
  <si>
    <t>Floors</t>
    <phoneticPr fontId="13" type="noConversion"/>
  </si>
  <si>
    <t>Prior to 1 July 2021</t>
  </si>
  <si>
    <t>Rating at July 2021</t>
    <phoneticPr fontId="13" type="noConversion"/>
  </si>
  <si>
    <t>Rating at July 2025</t>
    <phoneticPr fontId="13" type="noConversion"/>
  </si>
  <si>
    <t>Rating at July 2030</t>
    <phoneticPr fontId="13" type="noConversion"/>
  </si>
  <si>
    <t>SGEelec 2012</t>
    <phoneticPr fontId="13" type="noConversion"/>
  </si>
  <si>
    <t>SGEelec 2020</t>
  </si>
  <si>
    <t>SGEelec 2025</t>
    <phoneticPr fontId="13" type="noConversion"/>
  </si>
  <si>
    <t>SGEelec 2030</t>
    <phoneticPr fontId="13" type="noConversion"/>
  </si>
  <si>
    <t>SGEgas 2012</t>
    <phoneticPr fontId="13" type="noConversion"/>
  </si>
  <si>
    <t>SGEgas 2020</t>
  </si>
  <si>
    <t>SGEgas 2025</t>
    <phoneticPr fontId="13" type="noConversion"/>
  </si>
  <si>
    <t>SGEgas 2030</t>
    <phoneticPr fontId="13" type="noConversion"/>
  </si>
  <si>
    <t>SGEdiese 2012</t>
    <phoneticPr fontId="13" type="noConversion"/>
  </si>
  <si>
    <t>SGEdiese 2020</t>
  </si>
  <si>
    <t>SGEdiese 2025</t>
    <phoneticPr fontId="13" type="noConversion"/>
  </si>
  <si>
    <t>SGEdiese 2030</t>
    <phoneticPr fontId="13" type="noConversion"/>
  </si>
  <si>
    <t>Ggas</t>
    <phoneticPr fontId="13" type="noConversion"/>
  </si>
  <si>
    <t>23.45*Floors</t>
    <phoneticPr fontId="13" type="noConversion"/>
  </si>
  <si>
    <t>0.101*CDD*GLARserviced*HS/GLAR*60</t>
  </si>
  <si>
    <t>0.000438*GLAR*TD/357.2</t>
    <phoneticPr fontId="13" type="noConversion"/>
  </si>
  <si>
    <t>944*CPmv/GLAR</t>
    <phoneticPr fontId="13" type="noConversion"/>
  </si>
  <si>
    <t>204*CPnv/GLAR</t>
  </si>
  <si>
    <t>Ggeneral</t>
    <phoneticPr fontId="13" type="noConversion"/>
  </si>
  <si>
    <t>er</t>
    <phoneticPr fontId="13" type="noConversion"/>
  </si>
  <si>
    <t>0.105*HS/60.25</t>
    <phoneticPr fontId="13" type="noConversion"/>
  </si>
  <si>
    <t>35.54*TD/359.56</t>
    <phoneticPr fontId="13" type="noConversion"/>
  </si>
  <si>
    <t>64.08*Floors</t>
    <phoneticPr fontId="13" type="noConversion"/>
  </si>
  <si>
    <t>7.90*GLARserviced/GLAR</t>
    <phoneticPr fontId="13" type="noConversion"/>
  </si>
  <si>
    <t>150.52*CPmv/GLAR</t>
  </si>
  <si>
    <t>100.35*CPnv/GLAR</t>
    <phoneticPr fontId="13" type="noConversion"/>
  </si>
  <si>
    <t>420.87*FCS/GLAR</t>
  </si>
  <si>
    <t>1868.87*GLARservicedGym/GLAR</t>
    <phoneticPr fontId="13" type="noConversion"/>
  </si>
  <si>
    <t>ersmall</t>
  </si>
  <si>
    <t>e</t>
    <phoneticPr fontId="13" type="noConversion"/>
  </si>
  <si>
    <t>BF (e/er)</t>
    <phoneticPr fontId="13" type="noConversion"/>
  </si>
  <si>
    <t>BFsmall (e/ersmall)</t>
    <phoneticPr fontId="13" type="noConversion"/>
  </si>
  <si>
    <t>Energy Star without GP</t>
    <phoneticPr fontId="13" type="noConversion"/>
  </si>
  <si>
    <t>Small Energy Star without GP</t>
    <phoneticPr fontId="13" type="noConversion"/>
  </si>
  <si>
    <t>Final Energy Star without GP</t>
    <phoneticPr fontId="13" type="noConversion"/>
  </si>
  <si>
    <t>Results</t>
    <phoneticPr fontId="13" type="noConversion"/>
  </si>
  <si>
    <t>Decimal Rating Result</t>
  </si>
  <si>
    <t>Energy rating (without the distinction between below and above 5 stars)</t>
  </si>
  <si>
    <t>Postcode and Climate Zone reference for calculating climate correction factors</t>
  </si>
  <si>
    <t>Postcode</t>
  </si>
  <si>
    <t>Climate_zone</t>
  </si>
  <si>
    <t>State</t>
    <phoneticPr fontId="7" type="noConversion"/>
  </si>
  <si>
    <t>ACT</t>
    <phoneticPr fontId="7" type="noConversion"/>
  </si>
  <si>
    <t>NT</t>
  </si>
  <si>
    <t>NSW</t>
  </si>
  <si>
    <t>ACT</t>
  </si>
  <si>
    <t>VIC</t>
  </si>
  <si>
    <t>QLD</t>
  </si>
  <si>
    <t>SA</t>
  </si>
  <si>
    <t>WA</t>
  </si>
  <si>
    <t>TAS</t>
  </si>
  <si>
    <t>SHOPPING CENTRE RATING</t>
    <phoneticPr fontId="13" type="noConversion"/>
  </si>
  <si>
    <t>Specific Greenhouse Coefficients (SGEx ) used in the rating calculation are based on the July 2012 National Greenhouse Account Factors  published by The Department of Climate Change and Energy Efficiency.</t>
    <phoneticPr fontId="13" type="noConversion"/>
  </si>
  <si>
    <t>SGEx (2012)</t>
    <phoneticPr fontId="13" type="noConversion"/>
  </si>
  <si>
    <t>Electricity
(SGEe)</t>
  </si>
  <si>
    <t>Gas
(SGEg)</t>
  </si>
  <si>
    <t>Diesel
(SGEd)</t>
  </si>
  <si>
    <t>Coal
(SGEc)</t>
  </si>
  <si>
    <t>State</t>
  </si>
  <si>
    <t>(kgCO2/kWh)</t>
  </si>
  <si>
    <t>(kgCO2/MJ)</t>
  </si>
  <si>
    <t>(kgCO2/Litre)</t>
  </si>
  <si>
    <t>(kgCO2/kg)</t>
  </si>
  <si>
    <t>NT</t>
    <phoneticPr fontId="50" type="noConversion"/>
  </si>
  <si>
    <t>QLD</t>
    <phoneticPr fontId="50" type="noConversion"/>
  </si>
  <si>
    <t>SA</t>
    <phoneticPr fontId="50" type="noConversion"/>
  </si>
  <si>
    <t>TAS</t>
    <phoneticPr fontId="50" type="noConversion"/>
  </si>
  <si>
    <t>VIC</t>
    <phoneticPr fontId="50" type="noConversion"/>
  </si>
  <si>
    <t>WA</t>
    <phoneticPr fontId="50" type="noConversion"/>
  </si>
  <si>
    <t>SGEx (2020)</t>
    <phoneticPr fontId="7" type="noConversion"/>
  </si>
  <si>
    <t>SGEx (2025)</t>
  </si>
  <si>
    <t>RAPID - SGEx (2025)</t>
  </si>
  <si>
    <t>SGEx (2030)</t>
  </si>
  <si>
    <t>RAPID - SGEx (2030)</t>
  </si>
  <si>
    <t>Energy &amp; Water</t>
  </si>
  <si>
    <t>Benchmark Factors</t>
  </si>
  <si>
    <t>Lower Limit</t>
  </si>
  <si>
    <t>Upper Limit</t>
  </si>
  <si>
    <t>Star Rating</t>
  </si>
  <si>
    <t>Interpolated Bands</t>
  </si>
  <si>
    <t>ERF Reverse Calculator</t>
    <phoneticPr fontId="7" type="noConversion"/>
  </si>
  <si>
    <t>Ratio</t>
  </si>
  <si>
    <t>Stars</t>
  </si>
  <si>
    <t>Slope</t>
  </si>
  <si>
    <t>Intercept</t>
  </si>
  <si>
    <r>
      <t xml:space="preserve">Department of Planning,Industry and Environment
</t>
    </r>
    <r>
      <rPr>
        <sz val="8"/>
        <color indexed="21"/>
        <rFont val="Arial"/>
        <family val="2"/>
      </rPr>
      <t>4 Parramatta square Parramatta NSW 2150</t>
    </r>
  </si>
  <si>
    <r>
      <t xml:space="preserve">T </t>
    </r>
    <r>
      <rPr>
        <sz val="8"/>
        <color indexed="21"/>
        <rFont val="Arial"/>
        <family val="2"/>
      </rPr>
      <t>(02) 9995 5000</t>
    </r>
    <r>
      <rPr>
        <b/>
        <sz val="8"/>
        <color indexed="21"/>
        <rFont val="Arial"/>
        <family val="2"/>
      </rPr>
      <t xml:space="preserve">
E</t>
    </r>
    <r>
      <rPr>
        <sz val="8"/>
        <color indexed="21"/>
        <rFont val="Arial"/>
        <family val="2"/>
      </rPr>
      <t xml:space="preserve"> nabers@environment.nsw.gov.au </t>
    </r>
    <r>
      <rPr>
        <b/>
        <sz val="8"/>
        <color indexed="21"/>
        <rFont val="Arial"/>
        <family val="2"/>
      </rPr>
      <t xml:space="preserve">nabers.gov.au </t>
    </r>
  </si>
  <si>
    <t>NABERS Energy and Water for shopping centres 
Reverse Calculator</t>
  </si>
  <si>
    <t>The NABERS Energy and Water for Shopping Centres reverse calculator helps you calculate the maximum amounts of energy and water a building can use to achieve a star rating that you specify. To ensure you achieve the rating, you should allow a factor of safety, and not design to the minimum figure for each star band. The outputs are the maximum amounts of energy and water allowed to be used to achieve the rating you nominate.</t>
  </si>
  <si>
    <t>1. ENTER THE STAR RATING YOU WISH TO ACHIEVE</t>
  </si>
  <si>
    <t>2 ENTER BUILDING DATA</t>
  </si>
  <si>
    <t>Total Shopping Centre Area GLAR (m²)</t>
  </si>
  <si>
    <t>Central Serviced Shopping Centre Area (m²)</t>
  </si>
  <si>
    <t>Number of Mechanically Ventilated Car Parking Spaces:</t>
  </si>
  <si>
    <t>Number of Naturally Ventilated or Open Air Car Parking Spaces:</t>
  </si>
  <si>
    <t>Annual Number of Trading Days</t>
  </si>
  <si>
    <t>Weekly Hours of Service</t>
  </si>
  <si>
    <t>Floor Configuration</t>
  </si>
  <si>
    <t>&lt;Select&gt;</t>
  </si>
  <si>
    <t>Number of Food Court Seats:</t>
  </si>
  <si>
    <t>Number of Cinema Theatrettes:</t>
  </si>
  <si>
    <t>Total Gymnasium Area GLAR (m²):</t>
  </si>
  <si>
    <t>Percentage Breakdown of Energy Consumption:</t>
  </si>
  <si>
    <t>Electricity</t>
  </si>
  <si>
    <t>Gas</t>
  </si>
  <si>
    <t>Coal</t>
  </si>
  <si>
    <t>Oil</t>
  </si>
  <si>
    <t>Predicted Average Emissions for this Shopping Centre</t>
  </si>
  <si>
    <r>
      <t>kgCO</t>
    </r>
    <r>
      <rPr>
        <vertAlign val="subscript"/>
        <sz val="10"/>
        <color indexed="53"/>
        <rFont val="Arial"/>
        <family val="2"/>
      </rPr>
      <t>2</t>
    </r>
    <r>
      <rPr>
        <sz val="10"/>
        <color indexed="53"/>
        <rFont val="Arial"/>
        <family val="2"/>
      </rPr>
      <t>-e/year</t>
    </r>
  </si>
  <si>
    <t>Actual Emissions for this Shopping Centre - Scope 1, 2 and 3</t>
  </si>
  <si>
    <t>Actual Emissions for this Shopping Centre - Scope 1 and 2</t>
  </si>
  <si>
    <t>Maximum Allowable Energy Consumption</t>
  </si>
  <si>
    <t>kWh</t>
  </si>
  <si>
    <t>MJ</t>
  </si>
  <si>
    <t>kg</t>
  </si>
  <si>
    <t>L</t>
  </si>
  <si>
    <t>Predicted Average Water Consumption for this Shopping Centre</t>
  </si>
  <si>
    <t>kL/year</t>
  </si>
  <si>
    <t>kgCO2/MJ</t>
  </si>
  <si>
    <t>SGEheat = SGEgas</t>
  </si>
  <si>
    <t>SGEelec</t>
  </si>
  <si>
    <t>kgCO2/kWh</t>
  </si>
  <si>
    <t>SGEcoal</t>
  </si>
  <si>
    <t>kgCO2/kg</t>
  </si>
  <si>
    <t>SGEoil</t>
  </si>
  <si>
    <t>kgCO2/L</t>
  </si>
  <si>
    <t>Climate zone</t>
  </si>
  <si>
    <t>HDD18</t>
  </si>
  <si>
    <t>CDD15wb</t>
  </si>
  <si>
    <t>Adjustment factors</t>
  </si>
  <si>
    <t>Large shopping centre (&gt;15000m2)</t>
  </si>
  <si>
    <t>Small shopping centre (&lt;15000sqm)</t>
  </si>
  <si>
    <t>Adjusted area</t>
  </si>
  <si>
    <t>Adjusted hours</t>
  </si>
  <si>
    <t>Adjusted CSA</t>
  </si>
  <si>
    <t>Adjusted trading days</t>
  </si>
  <si>
    <t>%CDD</t>
  </si>
  <si>
    <t>% Serviced area</t>
  </si>
  <si>
    <t>%HDD</t>
  </si>
  <si>
    <t>% Serviced gym area</t>
  </si>
  <si>
    <t>Floor configuration</t>
  </si>
  <si>
    <t>Mecanically ventilated car parks</t>
  </si>
  <si>
    <t>Naturally ventilated car parks</t>
  </si>
  <si>
    <t>Food court seats</t>
  </si>
  <si>
    <t>Predicted emissions calculations</t>
  </si>
  <si>
    <t>Average electricity, MJ/m2</t>
  </si>
  <si>
    <t>Average gas , MJ/m2</t>
  </si>
  <si>
    <t>Total predicted emissions, kgCO2/m2</t>
  </si>
  <si>
    <t>Total predicted emissions, kgCO2</t>
  </si>
  <si>
    <t>Actual NABERS Energy Result</t>
  </si>
  <si>
    <t>Actual GHG, kgCO2</t>
  </si>
  <si>
    <t>Actual GHG/m²</t>
  </si>
  <si>
    <t>Actual/predicted emissions ratio at target star rating</t>
  </si>
  <si>
    <t>Effective GHG Coefficient</t>
  </si>
  <si>
    <t>Actual energy consumption MJ</t>
  </si>
  <si>
    <t>Raw emission calculations (NGA 2020)</t>
    <phoneticPr fontId="7" type="noConversion"/>
  </si>
  <si>
    <t>Scope 1, 2&amp; 3</t>
  </si>
  <si>
    <t>Scope 1 &amp; 2</t>
  </si>
  <si>
    <t>SGEgas</t>
  </si>
  <si>
    <t>Conversion Factors</t>
  </si>
  <si>
    <t>MJ/kWh</t>
  </si>
  <si>
    <t>MJ/kg</t>
  </si>
  <si>
    <t>MJ/L</t>
  </si>
  <si>
    <t>Trading days term</t>
  </si>
  <si>
    <t>Hour of operation term</t>
  </si>
  <si>
    <t>Water correction Calculations</t>
  </si>
  <si>
    <t>CDD term</t>
  </si>
  <si>
    <t>Water rating CDD correction</t>
  </si>
  <si>
    <t>GLAR term</t>
  </si>
  <si>
    <t>Cinemas correction</t>
  </si>
  <si>
    <t>Gym GLAR term</t>
  </si>
  <si>
    <t>Food court correction</t>
  </si>
  <si>
    <t>Food courts term</t>
  </si>
  <si>
    <t>Gyms correction</t>
  </si>
  <si>
    <t>Cinemas term</t>
  </si>
  <si>
    <t>Predicted water consumption (kl/m²)</t>
  </si>
  <si>
    <t>Predicted water consumption, kL</t>
  </si>
  <si>
    <t>Water consumption at target star rating, kL/m²</t>
  </si>
  <si>
    <r>
      <t>Water consumption at target star rating, kL</t>
    </r>
    <r>
      <rPr>
        <sz val="10"/>
        <color indexed="10"/>
        <rFont val="Arial"/>
        <family val="2"/>
      </rPr>
      <t>/m²</t>
    </r>
  </si>
  <si>
    <t>Raw emission calculations (NGA 2017)</t>
  </si>
  <si>
    <t>Fuel Type</t>
  </si>
  <si>
    <t>Scope 1 
EF</t>
  </si>
  <si>
    <t>Scope 2
EF</t>
  </si>
  <si>
    <t>Scope 3
EF</t>
  </si>
  <si>
    <t>Emissions Factors unit (scope 1, scope 2 and scope 3</t>
  </si>
  <si>
    <t>Energy Content Factor</t>
  </si>
  <si>
    <t>Emissions Content Factor unit</t>
  </si>
  <si>
    <t>Scopes 1&amp;2</t>
  </si>
  <si>
    <t>Scopes 1,2&amp;3</t>
  </si>
  <si>
    <t>Emissions Factors unit (scope 1&amp;2 and 1,2&amp;3)</t>
  </si>
  <si>
    <t>kgCO2-e/kWh</t>
  </si>
  <si>
    <t>kgCO2-e/GJ</t>
  </si>
  <si>
    <t>kgCO2-e/MJ</t>
  </si>
  <si>
    <t>All states</t>
  </si>
  <si>
    <t>GJ/t</t>
  </si>
  <si>
    <t>kgCO2-e/kg</t>
  </si>
  <si>
    <t>Diesel Oil</t>
  </si>
  <si>
    <t>GJ/kL</t>
  </si>
  <si>
    <t>kgCO2-e/L</t>
  </si>
  <si>
    <t>LPG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</si>
</sst>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0.00_-;\-* #,##0.00_-;_-* &quot;-&quot;??_-;_-@_-"/>
    <numFmt numFmtId="164" formatCode="_-* #,##0_-;\-* #,##0_-;_-* &quot;-&quot;??_-;_-@_-"/>
    <numFmt numFmtId="165" formatCode="0.0000"/>
    <numFmt numFmtId="166" formatCode="0.0"/>
    <numFmt numFmtId="167" formatCode="0.0000%"/>
    <numFmt numFmtId="168" formatCode="#,##0.0000"/>
    <numFmt numFmtId="169" formatCode="0.000"/>
    <numFmt numFmtId="170" formatCode="#,##0.000000"/>
  </numFmts>
  <fonts count="84">
    <font>
      <sz val="10"/>
      <name val="MS Sans Serif"/>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charset val="134"/>
      <scheme val="minor"/>
    </font>
    <font>
      <sz val="10"/>
      <name val="Arial"/>
      <family val="2"/>
    </font>
    <font>
      <sz val="9"/>
      <name val="宋体"/>
      <family val="3"/>
      <charset val="134"/>
    </font>
    <font>
      <sz val="10"/>
      <color theme="2"/>
      <name val="Arial"/>
      <family val="2"/>
    </font>
    <font>
      <b/>
      <sz val="16"/>
      <color rgb="FF00799A"/>
      <name val="Arial"/>
      <family val="2"/>
    </font>
    <font>
      <b/>
      <sz val="8"/>
      <color rgb="FF0087A1"/>
      <name val="Arial"/>
      <family val="2"/>
    </font>
    <font>
      <b/>
      <sz val="12"/>
      <color rgb="FF0095B5"/>
      <name val="Arial"/>
      <family val="2"/>
    </font>
    <font>
      <b/>
      <sz val="10"/>
      <color rgb="FF00799A"/>
      <name val="Arial"/>
      <family val="2"/>
    </font>
    <font>
      <sz val="10"/>
      <color rgb="FF00799A"/>
      <name val="Arial"/>
      <family val="2"/>
    </font>
    <font>
      <b/>
      <sz val="13"/>
      <name val="Arial"/>
      <family val="2"/>
    </font>
    <font>
      <b/>
      <sz val="8.5"/>
      <color rgb="FF0087A1"/>
      <name val="Arial"/>
      <family val="2"/>
    </font>
    <font>
      <sz val="8.5"/>
      <color rgb="FF0087A1"/>
      <name val="Arial"/>
      <family val="2"/>
    </font>
    <font>
      <b/>
      <sz val="12"/>
      <name val="Arial"/>
      <family val="2"/>
    </font>
    <font>
      <sz val="10"/>
      <name val="CalQ"/>
    </font>
    <font>
      <b/>
      <sz val="10"/>
      <color indexed="10"/>
      <name val="CalQ"/>
    </font>
    <font>
      <b/>
      <sz val="13"/>
      <name val="CalQ"/>
    </font>
    <font>
      <b/>
      <sz val="20"/>
      <name val="CalQ"/>
    </font>
    <font>
      <b/>
      <sz val="13.5"/>
      <name val="CalQ"/>
    </font>
    <font>
      <b/>
      <sz val="13.5"/>
      <name val="Arial"/>
      <family val="2"/>
    </font>
    <font>
      <sz val="12"/>
      <name val="Arial"/>
      <family val="2"/>
    </font>
    <font>
      <sz val="12"/>
      <name val="CalQ"/>
    </font>
    <font>
      <b/>
      <sz val="10"/>
      <name val="Arial"/>
      <family val="2"/>
    </font>
    <font>
      <b/>
      <sz val="10"/>
      <color rgb="FFFF0000"/>
      <name val="CalQ"/>
    </font>
    <font>
      <sz val="10"/>
      <name val="MS Sans Serif"/>
      <family val="2"/>
    </font>
    <font>
      <b/>
      <sz val="10"/>
      <color indexed="10"/>
      <name val="Arial"/>
      <family val="2"/>
    </font>
    <font>
      <b/>
      <sz val="10"/>
      <color theme="0"/>
      <name val="Arial"/>
      <family val="2"/>
    </font>
    <font>
      <b/>
      <sz val="10"/>
      <name val="CalQ"/>
    </font>
    <font>
      <b/>
      <sz val="10"/>
      <color indexed="53"/>
      <name val="Arial"/>
      <family val="2"/>
    </font>
    <font>
      <b/>
      <sz val="20"/>
      <color indexed="53"/>
      <name val="Arial"/>
      <family val="2"/>
    </font>
    <font>
      <sz val="10"/>
      <color indexed="53"/>
      <name val="Arial"/>
      <family val="2"/>
    </font>
    <font>
      <sz val="10"/>
      <color theme="0" tint="-0.14999847407452621"/>
      <name val="Arial"/>
      <family val="2"/>
    </font>
    <font>
      <b/>
      <sz val="10"/>
      <color theme="1"/>
      <name val="Arial"/>
      <family val="2"/>
    </font>
    <font>
      <sz val="10"/>
      <color indexed="8"/>
      <name val="Arial"/>
      <family val="2"/>
    </font>
    <font>
      <sz val="10"/>
      <color indexed="8"/>
      <name val="MS Sans Serif"/>
      <family val="2"/>
    </font>
    <font>
      <sz val="11"/>
      <color theme="1"/>
      <name val="Calibri"/>
      <family val="2"/>
    </font>
    <font>
      <b/>
      <sz val="11"/>
      <name val="Arial"/>
      <family val="2"/>
    </font>
    <font>
      <b/>
      <sz val="11"/>
      <name val="MS Sans Serif"/>
    </font>
    <font>
      <sz val="11"/>
      <color theme="1"/>
      <name val="Arial"/>
      <family val="2"/>
    </font>
    <font>
      <b/>
      <sz val="14"/>
      <color theme="0"/>
      <name val="MS Sans Serif"/>
    </font>
    <font>
      <b/>
      <sz val="14"/>
      <color rgb="FF00799A"/>
      <name val="Arial"/>
      <family val="2"/>
    </font>
    <font>
      <sz val="10"/>
      <color theme="0"/>
      <name val="CalQ"/>
    </font>
    <font>
      <sz val="8"/>
      <color rgb="FF0087A1"/>
      <name val="Arial"/>
      <family val="2"/>
    </font>
    <font>
      <sz val="8"/>
      <color rgb="FF006C88"/>
      <name val="Arial"/>
      <family val="2"/>
    </font>
    <font>
      <b/>
      <sz val="14"/>
      <name val="Arial"/>
      <family val="2"/>
    </font>
    <font>
      <sz val="10"/>
      <color theme="8" tint="0.79998168889431442"/>
      <name val="Arial"/>
      <family val="2"/>
    </font>
    <font>
      <b/>
      <sz val="10"/>
      <color theme="7" tint="0.79998168889431442"/>
      <name val="Arial"/>
      <family val="2"/>
    </font>
    <font>
      <sz val="9"/>
      <color rgb="FF00799A"/>
      <name val="Arial"/>
      <family val="2"/>
    </font>
    <font>
      <sz val="10"/>
      <color theme="8" tint="0.79998168889431442"/>
      <name val="CalQ"/>
    </font>
    <font>
      <b/>
      <i/>
      <sz val="10"/>
      <name val="Arial"/>
      <family val="2"/>
    </font>
    <font>
      <b/>
      <sz val="11"/>
      <color theme="1"/>
      <name val="Arial"/>
      <family val="2"/>
    </font>
    <font>
      <sz val="11"/>
      <color theme="1"/>
      <name val="Calibri"/>
      <family val="3"/>
      <charset val="134"/>
      <scheme val="minor"/>
    </font>
    <font>
      <b/>
      <sz val="11"/>
      <color theme="1"/>
      <name val="Calibri"/>
      <family val="3"/>
      <charset val="134"/>
      <scheme val="minor"/>
    </font>
    <font>
      <b/>
      <sz val="8"/>
      <name val="Arial"/>
      <family val="2"/>
    </font>
    <font>
      <sz val="10"/>
      <color rgb="FFFF0000"/>
      <name val="CalQ"/>
    </font>
    <font>
      <b/>
      <sz val="10"/>
      <color theme="8" tint="0.79998168889431442"/>
      <name val="Arial"/>
      <family val="2"/>
    </font>
    <font>
      <sz val="8"/>
      <color indexed="21"/>
      <name val="Arial"/>
      <family val="2"/>
    </font>
    <font>
      <b/>
      <sz val="8"/>
      <color indexed="21"/>
      <name val="Arial"/>
      <family val="2"/>
    </font>
    <font>
      <sz val="8"/>
      <name val="Arial"/>
      <family val="2"/>
    </font>
    <font>
      <b/>
      <sz val="20"/>
      <name val="Arial"/>
      <family val="2"/>
    </font>
    <font>
      <sz val="13.5"/>
      <name val="Arial"/>
      <family val="2"/>
    </font>
    <font>
      <sz val="10"/>
      <color rgb="FFFF0000"/>
      <name val="Arial"/>
      <family val="2"/>
    </font>
    <font>
      <b/>
      <sz val="13"/>
      <color indexed="53"/>
      <name val="Arial"/>
      <family val="2"/>
    </font>
    <font>
      <vertAlign val="subscript"/>
      <sz val="10"/>
      <color indexed="53"/>
      <name val="Arial"/>
      <family val="2"/>
    </font>
    <font>
      <sz val="10"/>
      <color indexed="9"/>
      <name val="Arial"/>
      <family val="2"/>
    </font>
    <font>
      <b/>
      <sz val="10"/>
      <color indexed="9"/>
      <name val="Arial"/>
      <family val="2"/>
    </font>
    <font>
      <sz val="11"/>
      <color indexed="53"/>
      <name val="Arial"/>
      <family val="2"/>
    </font>
    <font>
      <b/>
      <sz val="11"/>
      <color indexed="53"/>
      <name val="Arial"/>
      <family val="2"/>
    </font>
    <font>
      <b/>
      <sz val="12"/>
      <color indexed="53"/>
      <name val="Arial"/>
      <family val="2"/>
    </font>
    <font>
      <b/>
      <sz val="13"/>
      <color rgb="FF00CCFF"/>
      <name val="Arial"/>
      <family val="2"/>
    </font>
    <font>
      <sz val="10"/>
      <color indexed="40"/>
      <name val="Arial"/>
      <family val="2"/>
    </font>
    <font>
      <sz val="10"/>
      <color indexed="26"/>
      <name val="Arial"/>
      <family val="2"/>
    </font>
    <font>
      <sz val="10"/>
      <color indexed="10"/>
      <name val="Arial"/>
      <family val="2"/>
    </font>
    <font>
      <i/>
      <sz val="10"/>
      <name val="Arial"/>
      <family val="2"/>
    </font>
    <font>
      <b/>
      <sz val="8"/>
      <color indexed="81"/>
      <name val="Tahoma"/>
      <family val="2"/>
    </font>
    <font>
      <sz val="8"/>
      <color indexed="81"/>
      <name val="Tahoma"/>
      <family val="2"/>
    </font>
    <font>
      <i/>
      <sz val="8"/>
      <color indexed="81"/>
      <name val="Tahoma"/>
      <family val="2"/>
    </font>
    <font>
      <sz val="11"/>
      <name val="Calibri"/>
      <family val="3"/>
      <charset val="134"/>
      <scheme val="minor"/>
    </font>
    <font>
      <sz val="10"/>
      <color theme="0" tint="-0.249977111117893"/>
      <name val="CalQ"/>
    </font>
    <font>
      <b/>
      <sz val="10"/>
      <color theme="0" tint="-0.249977111117893"/>
      <name val="Arial"/>
      <family val="2"/>
    </font>
  </fonts>
  <fills count="20">
    <fill>
      <patternFill patternType="none"/>
    </fill>
    <fill>
      <patternFill patternType="gray125"/>
    </fill>
    <fill>
      <patternFill patternType="solid">
        <fgColor theme="4" tint="0.79998168889431442"/>
        <bgColor indexed="65"/>
      </patternFill>
    </fill>
    <fill>
      <patternFill patternType="solid">
        <fgColor theme="5" tint="0.59999389629810485"/>
        <bgColor indexed="65"/>
      </patternFill>
    </fill>
    <fill>
      <patternFill patternType="solid">
        <fgColor theme="7" tint="0.59999389629810485"/>
        <bgColor indexed="65"/>
      </patternFill>
    </fill>
    <fill>
      <patternFill patternType="solid">
        <fgColor theme="9" tint="0.59999389629810485"/>
        <bgColor indexed="65"/>
      </patternFill>
    </fill>
    <fill>
      <patternFill patternType="solid">
        <fgColor theme="0"/>
        <bgColor indexed="64"/>
      </patternFill>
    </fill>
    <fill>
      <patternFill patternType="solid">
        <fgColor theme="0" tint="-4.9989318521683403E-2"/>
        <bgColor indexed="64"/>
      </patternFill>
    </fill>
    <fill>
      <patternFill patternType="solid">
        <fgColor indexed="9"/>
        <bgColor indexed="64"/>
      </patternFill>
    </fill>
    <fill>
      <patternFill patternType="solid">
        <fgColor theme="0" tint="-0.34998626667073579"/>
        <bgColor indexed="64"/>
      </patternFill>
    </fill>
    <fill>
      <patternFill patternType="solid">
        <fgColor indexed="23"/>
        <bgColor indexed="64"/>
      </patternFill>
    </fill>
    <fill>
      <patternFill patternType="solid">
        <fgColor rgb="FF006C88"/>
        <bgColor indexed="64"/>
      </patternFill>
    </fill>
    <fill>
      <patternFill patternType="solid">
        <fgColor theme="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rgb="FFFFFF00"/>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40">
    <border>
      <left/>
      <right/>
      <top/>
      <bottom/>
      <diagonal/>
    </border>
    <border>
      <left style="thin">
        <color indexed="23"/>
      </left>
      <right/>
      <top style="thin">
        <color indexed="23"/>
      </top>
      <bottom/>
      <diagonal/>
    </border>
    <border>
      <left/>
      <right/>
      <top style="thin">
        <color indexed="23"/>
      </top>
      <bottom/>
      <diagonal/>
    </border>
    <border>
      <left/>
      <right style="thin">
        <color indexed="23"/>
      </right>
      <top style="thin">
        <color indexed="23"/>
      </top>
      <bottom/>
      <diagonal/>
    </border>
    <border>
      <left style="thin">
        <color indexed="23"/>
      </left>
      <right/>
      <top style="thin">
        <color indexed="23"/>
      </top>
      <bottom style="thin">
        <color indexed="23"/>
      </bottom>
      <diagonal/>
    </border>
    <border>
      <left/>
      <right style="thin">
        <color indexed="23"/>
      </right>
      <top style="thin">
        <color indexed="23"/>
      </top>
      <bottom style="thin">
        <color indexed="23"/>
      </bottom>
      <diagonal/>
    </border>
    <border>
      <left style="thin">
        <color indexed="23"/>
      </left>
      <right/>
      <top/>
      <bottom/>
      <diagonal/>
    </border>
    <border>
      <left/>
      <right style="thin">
        <color indexed="23"/>
      </right>
      <top/>
      <bottom/>
      <diagonal/>
    </border>
    <border>
      <left style="thin">
        <color indexed="23"/>
      </left>
      <right/>
      <top/>
      <bottom style="thin">
        <color indexed="23"/>
      </bottom>
      <diagonal/>
    </border>
    <border>
      <left/>
      <right/>
      <top/>
      <bottom style="thin">
        <color indexed="23"/>
      </bottom>
      <diagonal/>
    </border>
    <border>
      <left/>
      <right style="thin">
        <color indexed="23"/>
      </right>
      <top/>
      <bottom style="thin">
        <color indexed="23"/>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23"/>
      </left>
      <right style="thin">
        <color indexed="23"/>
      </right>
      <top style="thin">
        <color indexed="23"/>
      </top>
      <bottom/>
      <diagonal/>
    </border>
    <border>
      <left style="thin">
        <color indexed="23"/>
      </left>
      <right style="thin">
        <color indexed="23"/>
      </right>
      <top/>
      <bottom style="thin">
        <color indexed="23"/>
      </bottom>
      <diagonal/>
    </border>
    <border>
      <left/>
      <right style="thin">
        <color theme="0" tint="-0.499984740745262"/>
      </right>
      <top/>
      <bottom/>
      <diagonal/>
    </border>
    <border>
      <left style="thin">
        <color theme="0" tint="-0.499984740745262"/>
      </left>
      <right/>
      <top/>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top/>
      <bottom style="thin">
        <color theme="0" tint="-0.499984740745262"/>
      </bottom>
      <diagonal/>
    </border>
  </borders>
  <cellStyleXfs count="15">
    <xf numFmtId="0" fontId="0" fillId="0" borderId="0"/>
    <xf numFmtId="43" fontId="28" fillId="0" borderId="0" applyFont="0" applyFill="0" applyBorder="0" applyAlignment="0" applyProtection="0"/>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39" fillId="0" borderId="0"/>
    <xf numFmtId="0" fontId="6" fillId="0" borderId="0"/>
    <xf numFmtId="0" fontId="4" fillId="0" borderId="0"/>
    <xf numFmtId="0" fontId="3" fillId="0" borderId="0"/>
    <xf numFmtId="9" fontId="3" fillId="0" borderId="0" applyFont="0" applyFill="0" applyBorder="0" applyAlignment="0" applyProtection="0"/>
    <xf numFmtId="0" fontId="2" fillId="0" borderId="0"/>
    <xf numFmtId="0" fontId="1" fillId="0" borderId="0"/>
    <xf numFmtId="0" fontId="1" fillId="0" borderId="0"/>
    <xf numFmtId="0" fontId="28" fillId="0" borderId="0"/>
  </cellStyleXfs>
  <cellXfs count="394">
    <xf numFmtId="0" fontId="0" fillId="0" borderId="0" xfId="0"/>
    <xf numFmtId="0" fontId="6" fillId="6" borderId="0" xfId="0" applyFont="1" applyFill="1"/>
    <xf numFmtId="0" fontId="6" fillId="6" borderId="0" xfId="0" applyFont="1" applyFill="1" applyProtection="1">
      <protection hidden="1"/>
    </xf>
    <xf numFmtId="0" fontId="8" fillId="7" borderId="0" xfId="0" applyFont="1" applyFill="1" applyProtection="1">
      <protection hidden="1"/>
    </xf>
    <xf numFmtId="0" fontId="6" fillId="7" borderId="0" xfId="0" applyFont="1" applyFill="1" applyProtection="1">
      <protection hidden="1"/>
    </xf>
    <xf numFmtId="0" fontId="9" fillId="7" borderId="0" xfId="0" applyFont="1" applyFill="1" applyAlignment="1" applyProtection="1">
      <alignment vertical="top" wrapText="1"/>
      <protection hidden="1"/>
    </xf>
    <xf numFmtId="0" fontId="11" fillId="6" borderId="0" xfId="0" applyFont="1" applyFill="1" applyProtection="1">
      <protection hidden="1"/>
    </xf>
    <xf numFmtId="0" fontId="16" fillId="6" borderId="0" xfId="0" applyFont="1" applyFill="1"/>
    <xf numFmtId="0" fontId="18" fillId="6" borderId="0" xfId="0" applyFont="1" applyFill="1" applyProtection="1">
      <protection hidden="1"/>
    </xf>
    <xf numFmtId="9" fontId="19" fillId="6" borderId="0" xfId="0" applyNumberFormat="1" applyFont="1" applyFill="1" applyAlignment="1" applyProtection="1">
      <alignment horizontal="left" vertical="top"/>
      <protection hidden="1"/>
    </xf>
    <xf numFmtId="0" fontId="20" fillId="6" borderId="0" xfId="0" applyFont="1" applyFill="1" applyProtection="1">
      <protection hidden="1"/>
    </xf>
    <xf numFmtId="0" fontId="21" fillId="6" borderId="0" xfId="0" applyFont="1" applyFill="1" applyAlignment="1" applyProtection="1">
      <alignment horizontal="center" vertical="center"/>
      <protection hidden="1"/>
    </xf>
    <xf numFmtId="0" fontId="22" fillId="6" borderId="0" xfId="0" applyFont="1" applyFill="1" applyAlignment="1" applyProtection="1">
      <alignment horizontal="left" vertical="center"/>
      <protection hidden="1"/>
    </xf>
    <xf numFmtId="0" fontId="14" fillId="6" borderId="0" xfId="0" applyFont="1" applyFill="1" applyAlignment="1" applyProtection="1">
      <alignment vertical="top" wrapText="1"/>
      <protection hidden="1"/>
    </xf>
    <xf numFmtId="0" fontId="14" fillId="6" borderId="0" xfId="0" applyFont="1" applyFill="1" applyAlignment="1" applyProtection="1">
      <alignment horizontal="center" vertical="center"/>
      <protection hidden="1"/>
    </xf>
    <xf numFmtId="0" fontId="18" fillId="8" borderId="0" xfId="0" applyFont="1" applyFill="1" applyProtection="1">
      <protection hidden="1"/>
    </xf>
    <xf numFmtId="0" fontId="18" fillId="6" borderId="0" xfId="0" applyFont="1" applyFill="1" applyAlignment="1" applyProtection="1">
      <alignment vertical="center"/>
      <protection hidden="1"/>
    </xf>
    <xf numFmtId="0" fontId="17" fillId="8" borderId="0" xfId="0" applyFont="1" applyFill="1" applyProtection="1">
      <protection hidden="1"/>
    </xf>
    <xf numFmtId="0" fontId="24" fillId="6" borderId="0" xfId="0" applyFont="1" applyFill="1" applyProtection="1">
      <protection hidden="1"/>
    </xf>
    <xf numFmtId="0" fontId="25" fillId="8" borderId="0" xfId="0" applyFont="1" applyFill="1" applyProtection="1">
      <protection hidden="1"/>
    </xf>
    <xf numFmtId="0" fontId="6" fillId="6" borderId="0" xfId="0" applyFont="1" applyFill="1" applyAlignment="1" applyProtection="1">
      <alignment vertical="center"/>
      <protection hidden="1"/>
    </xf>
    <xf numFmtId="0" fontId="27" fillId="6" borderId="0" xfId="0" applyFont="1" applyFill="1" applyAlignment="1" applyProtection="1">
      <alignment vertical="center"/>
      <protection hidden="1"/>
    </xf>
    <xf numFmtId="0" fontId="26" fillId="6" borderId="0" xfId="0" applyFont="1" applyFill="1" applyAlignment="1" applyProtection="1">
      <alignment vertical="center" wrapText="1"/>
      <protection hidden="1"/>
    </xf>
    <xf numFmtId="0" fontId="6" fillId="6" borderId="0" xfId="0" applyFont="1" applyFill="1" applyAlignment="1" applyProtection="1">
      <alignment vertical="center" wrapText="1"/>
      <protection hidden="1"/>
    </xf>
    <xf numFmtId="0" fontId="26" fillId="6" borderId="0" xfId="0" applyFont="1" applyFill="1" applyAlignment="1" applyProtection="1">
      <alignment horizontal="left" vertical="center"/>
      <protection hidden="1"/>
    </xf>
    <xf numFmtId="43" fontId="26" fillId="6" borderId="0" xfId="1" applyFont="1" applyFill="1" applyBorder="1" applyAlignment="1" applyProtection="1">
      <alignment horizontal="center" vertical="center"/>
    </xf>
    <xf numFmtId="43" fontId="6" fillId="6" borderId="0" xfId="1" applyFont="1" applyFill="1" applyBorder="1" applyAlignment="1" applyProtection="1">
      <alignment horizontal="center" vertical="center"/>
    </xf>
    <xf numFmtId="0" fontId="6" fillId="6" borderId="0" xfId="0" applyFont="1" applyFill="1" applyAlignment="1" applyProtection="1">
      <alignment horizontal="right" vertical="center" wrapText="1"/>
      <protection hidden="1"/>
    </xf>
    <xf numFmtId="0" fontId="26" fillId="6" borderId="0" xfId="0" applyFont="1" applyFill="1" applyAlignment="1" applyProtection="1">
      <alignment horizontal="right" vertical="center"/>
      <protection hidden="1"/>
    </xf>
    <xf numFmtId="0" fontId="6" fillId="8" borderId="0" xfId="0" applyFont="1" applyFill="1" applyAlignment="1" applyProtection="1">
      <alignment horizontal="left"/>
      <protection hidden="1"/>
    </xf>
    <xf numFmtId="0" fontId="6" fillId="8" borderId="0" xfId="0" applyFont="1" applyFill="1" applyAlignment="1" applyProtection="1">
      <alignment wrapText="1"/>
      <protection hidden="1"/>
    </xf>
    <xf numFmtId="0" fontId="6" fillId="8" borderId="0" xfId="0" applyFont="1" applyFill="1" applyAlignment="1" applyProtection="1">
      <alignment horizontal="center"/>
      <protection hidden="1"/>
    </xf>
    <xf numFmtId="0" fontId="6" fillId="10" borderId="0" xfId="0" applyFont="1" applyFill="1" applyAlignment="1" applyProtection="1">
      <alignment horizontal="left"/>
      <protection hidden="1"/>
    </xf>
    <xf numFmtId="0" fontId="6" fillId="10" borderId="0" xfId="0" applyFont="1" applyFill="1" applyAlignment="1" applyProtection="1">
      <alignment wrapText="1"/>
      <protection hidden="1"/>
    </xf>
    <xf numFmtId="0" fontId="6" fillId="10" borderId="0" xfId="0" applyFont="1" applyFill="1" applyAlignment="1" applyProtection="1">
      <alignment horizontal="center"/>
      <protection hidden="1"/>
    </xf>
    <xf numFmtId="0" fontId="6" fillId="10" borderId="0" xfId="0" applyFont="1" applyFill="1" applyProtection="1">
      <protection hidden="1"/>
    </xf>
    <xf numFmtId="0" fontId="17" fillId="10" borderId="0" xfId="0" applyFont="1" applyFill="1" applyProtection="1">
      <protection hidden="1"/>
    </xf>
    <xf numFmtId="0" fontId="24" fillId="10" borderId="0" xfId="0" applyFont="1" applyFill="1" applyProtection="1">
      <protection hidden="1"/>
    </xf>
    <xf numFmtId="0" fontId="26" fillId="8" borderId="0" xfId="0" applyFont="1" applyFill="1" applyAlignment="1" applyProtection="1">
      <alignment horizontal="left"/>
      <protection hidden="1"/>
    </xf>
    <xf numFmtId="0" fontId="31" fillId="8" borderId="0" xfId="0" applyFont="1" applyFill="1" applyProtection="1">
      <protection hidden="1"/>
    </xf>
    <xf numFmtId="0" fontId="14" fillId="6" borderId="0" xfId="0" applyFont="1" applyFill="1" applyAlignment="1" applyProtection="1">
      <alignment horizontal="left"/>
      <protection hidden="1"/>
    </xf>
    <xf numFmtId="0" fontId="26" fillId="6" borderId="0" xfId="0" applyFont="1" applyFill="1" applyAlignment="1" applyProtection="1">
      <alignment horizontal="left"/>
      <protection hidden="1"/>
    </xf>
    <xf numFmtId="0" fontId="31" fillId="6" borderId="0" xfId="0" applyFont="1" applyFill="1" applyProtection="1">
      <protection hidden="1"/>
    </xf>
    <xf numFmtId="43" fontId="31" fillId="6" borderId="0" xfId="0" applyNumberFormat="1" applyFont="1" applyFill="1" applyProtection="1">
      <protection hidden="1"/>
    </xf>
    <xf numFmtId="2" fontId="36" fillId="8" borderId="0" xfId="1" applyNumberFormat="1" applyFont="1" applyFill="1" applyBorder="1" applyAlignment="1" applyProtection="1">
      <alignment horizontal="center" vertical="center"/>
      <protection hidden="1"/>
    </xf>
    <xf numFmtId="0" fontId="28" fillId="6" borderId="0" xfId="0" applyFont="1" applyFill="1" applyProtection="1">
      <protection hidden="1"/>
    </xf>
    <xf numFmtId="0" fontId="0" fillId="6" borderId="0" xfId="0" applyFill="1" applyProtection="1">
      <protection hidden="1"/>
    </xf>
    <xf numFmtId="0" fontId="38" fillId="6" borderId="0" xfId="0" applyFont="1" applyFill="1" applyProtection="1">
      <protection hidden="1"/>
    </xf>
    <xf numFmtId="1" fontId="26" fillId="6" borderId="0" xfId="0" applyNumberFormat="1" applyFont="1" applyFill="1" applyProtection="1">
      <protection hidden="1"/>
    </xf>
    <xf numFmtId="0" fontId="37" fillId="6" borderId="0" xfId="0" applyFont="1" applyFill="1" applyProtection="1">
      <protection hidden="1"/>
    </xf>
    <xf numFmtId="0" fontId="37" fillId="6" borderId="0" xfId="0" applyFont="1" applyFill="1" applyAlignment="1" applyProtection="1">
      <alignment horizontal="right"/>
      <protection hidden="1"/>
    </xf>
    <xf numFmtId="0" fontId="5" fillId="2" borderId="0" xfId="2" applyBorder="1" applyAlignment="1">
      <alignment horizontal="left" vertical="center"/>
    </xf>
    <xf numFmtId="0" fontId="5" fillId="2" borderId="0" xfId="2" applyBorder="1" applyAlignment="1" applyProtection="1">
      <protection hidden="1"/>
    </xf>
    <xf numFmtId="0" fontId="5" fillId="4" borderId="0" xfId="4" applyBorder="1" applyAlignment="1">
      <alignment horizontal="left" vertical="center"/>
    </xf>
    <xf numFmtId="0" fontId="5" fillId="4" borderId="0" xfId="4" applyAlignment="1" applyProtection="1">
      <protection hidden="1"/>
    </xf>
    <xf numFmtId="0" fontId="5" fillId="4" borderId="0" xfId="4" applyBorder="1" applyAlignment="1" applyProtection="1">
      <protection hidden="1"/>
    </xf>
    <xf numFmtId="0" fontId="5" fillId="6" borderId="0" xfId="2" applyFill="1" applyBorder="1" applyAlignment="1">
      <alignment horizontal="left" vertical="center"/>
    </xf>
    <xf numFmtId="0" fontId="5" fillId="6" borderId="0" xfId="2" applyFill="1" applyAlignment="1" applyProtection="1">
      <protection hidden="1"/>
    </xf>
    <xf numFmtId="0" fontId="5" fillId="6" borderId="0" xfId="2" applyFill="1" applyBorder="1" applyAlignment="1" applyProtection="1">
      <protection hidden="1"/>
    </xf>
    <xf numFmtId="0" fontId="41" fillId="6" borderId="0" xfId="0" applyFont="1" applyFill="1" applyProtection="1">
      <protection hidden="1"/>
    </xf>
    <xf numFmtId="0" fontId="5" fillId="5" borderId="0" xfId="5" applyBorder="1" applyAlignment="1">
      <alignment horizontal="left" vertical="center"/>
    </xf>
    <xf numFmtId="0" fontId="5" fillId="5" borderId="0" xfId="5" applyAlignment="1" applyProtection="1">
      <protection hidden="1"/>
    </xf>
    <xf numFmtId="0" fontId="5" fillId="5" borderId="0" xfId="5" applyBorder="1" applyAlignment="1" applyProtection="1">
      <protection hidden="1"/>
    </xf>
    <xf numFmtId="0" fontId="6" fillId="0" borderId="0" xfId="6" applyFont="1" applyProtection="1">
      <protection hidden="1"/>
    </xf>
    <xf numFmtId="0" fontId="42" fillId="0" borderId="0" xfId="6" applyFont="1"/>
    <xf numFmtId="0" fontId="29" fillId="0" borderId="0" xfId="6" applyFont="1" applyProtection="1">
      <protection hidden="1"/>
    </xf>
    <xf numFmtId="0" fontId="6" fillId="0" borderId="11" xfId="6" applyFont="1" applyBorder="1" applyProtection="1">
      <protection hidden="1"/>
    </xf>
    <xf numFmtId="0" fontId="26" fillId="0" borderId="0" xfId="6" applyFont="1" applyProtection="1">
      <protection hidden="1"/>
    </xf>
    <xf numFmtId="0" fontId="6" fillId="0" borderId="0" xfId="6" quotePrefix="1" applyFont="1" applyProtection="1">
      <protection hidden="1"/>
    </xf>
    <xf numFmtId="0" fontId="5" fillId="3" borderId="0" xfId="3" applyBorder="1" applyAlignment="1">
      <alignment horizontal="left" vertical="center"/>
    </xf>
    <xf numFmtId="0" fontId="5" fillId="3" borderId="0" xfId="3" applyAlignment="1" applyProtection="1">
      <protection hidden="1"/>
    </xf>
    <xf numFmtId="0" fontId="5" fillId="3" borderId="0" xfId="3" applyBorder="1" applyAlignment="1" applyProtection="1">
      <protection hidden="1"/>
    </xf>
    <xf numFmtId="0" fontId="0" fillId="9" borderId="0" xfId="0" applyFill="1" applyProtection="1">
      <protection hidden="1"/>
    </xf>
    <xf numFmtId="0" fontId="23" fillId="6" borderId="0" xfId="0" applyFont="1" applyFill="1" applyAlignment="1" applyProtection="1">
      <alignment horizontal="left" vertical="center"/>
      <protection hidden="1"/>
    </xf>
    <xf numFmtId="0" fontId="44" fillId="6" borderId="0" xfId="0" applyFont="1" applyFill="1" applyAlignment="1" applyProtection="1">
      <alignment horizontal="center" vertical="center" wrapText="1"/>
      <protection hidden="1"/>
    </xf>
    <xf numFmtId="0" fontId="6" fillId="6" borderId="0" xfId="0" applyFont="1" applyFill="1" applyAlignment="1" applyProtection="1">
      <alignment horizontal="right" vertical="center"/>
      <protection hidden="1"/>
    </xf>
    <xf numFmtId="0" fontId="6" fillId="6" borderId="0" xfId="0" applyFont="1" applyFill="1" applyAlignment="1" applyProtection="1">
      <alignment wrapText="1"/>
      <protection hidden="1"/>
    </xf>
    <xf numFmtId="0" fontId="45" fillId="8" borderId="0" xfId="0" applyFont="1" applyFill="1" applyProtection="1">
      <protection hidden="1"/>
    </xf>
    <xf numFmtId="49" fontId="45" fillId="6" borderId="0" xfId="0" applyNumberFormat="1" applyFont="1" applyFill="1" applyAlignment="1" applyProtection="1">
      <alignment horizontal="center"/>
      <protection hidden="1"/>
    </xf>
    <xf numFmtId="2" fontId="45" fillId="6" borderId="0" xfId="0" applyNumberFormat="1" applyFont="1" applyFill="1" applyProtection="1">
      <protection hidden="1"/>
    </xf>
    <xf numFmtId="0" fontId="45" fillId="6" borderId="0" xfId="0" applyFont="1" applyFill="1" applyProtection="1">
      <protection hidden="1"/>
    </xf>
    <xf numFmtId="0" fontId="18" fillId="13" borderId="0" xfId="0" applyFont="1" applyFill="1" applyProtection="1">
      <protection hidden="1"/>
    </xf>
    <xf numFmtId="164" fontId="32" fillId="14" borderId="0" xfId="1" applyNumberFormat="1" applyFont="1" applyFill="1" applyBorder="1" applyAlignment="1" applyProtection="1">
      <alignment vertical="center"/>
      <protection hidden="1"/>
    </xf>
    <xf numFmtId="0" fontId="26" fillId="14" borderId="0" xfId="0" applyFont="1" applyFill="1" applyAlignment="1" applyProtection="1">
      <alignment horizontal="left"/>
      <protection hidden="1"/>
    </xf>
    <xf numFmtId="0" fontId="6" fillId="13" borderId="0" xfId="0" applyFont="1" applyFill="1" applyProtection="1">
      <protection hidden="1"/>
    </xf>
    <xf numFmtId="0" fontId="18" fillId="13" borderId="14" xfId="0" applyFont="1" applyFill="1" applyBorder="1" applyProtection="1">
      <protection hidden="1"/>
    </xf>
    <xf numFmtId="0" fontId="6" fillId="13" borderId="0" xfId="0" applyFont="1" applyFill="1" applyAlignment="1" applyProtection="1">
      <alignment vertical="center"/>
      <protection hidden="1"/>
    </xf>
    <xf numFmtId="0" fontId="14" fillId="13" borderId="16" xfId="0" applyFont="1" applyFill="1" applyBorder="1" applyAlignment="1" applyProtection="1">
      <alignment horizontal="left" vertical="center"/>
      <protection hidden="1"/>
    </xf>
    <xf numFmtId="0" fontId="44" fillId="13" borderId="16" xfId="0" applyFont="1" applyFill="1" applyBorder="1" applyAlignment="1" applyProtection="1">
      <alignment horizontal="center" vertical="center" wrapText="1"/>
      <protection hidden="1"/>
    </xf>
    <xf numFmtId="0" fontId="6" fillId="13" borderId="0" xfId="0" applyFont="1" applyFill="1" applyAlignment="1" applyProtection="1">
      <alignment horizontal="right" vertical="center"/>
      <protection hidden="1"/>
    </xf>
    <xf numFmtId="0" fontId="18" fillId="13" borderId="20" xfId="0" applyFont="1" applyFill="1" applyBorder="1" applyProtection="1">
      <protection hidden="1"/>
    </xf>
    <xf numFmtId="0" fontId="6" fillId="13" borderId="14" xfId="0" applyFont="1" applyFill="1" applyBorder="1" applyProtection="1">
      <protection hidden="1"/>
    </xf>
    <xf numFmtId="0" fontId="6" fillId="13" borderId="15" xfId="0" applyFont="1" applyFill="1" applyBorder="1" applyAlignment="1" applyProtection="1">
      <alignment vertical="center"/>
      <protection hidden="1"/>
    </xf>
    <xf numFmtId="0" fontId="34" fillId="13" borderId="0" xfId="0" applyFont="1" applyFill="1" applyAlignment="1">
      <alignment vertical="center"/>
    </xf>
    <xf numFmtId="0" fontId="6" fillId="13" borderId="17" xfId="0" applyFont="1" applyFill="1" applyBorder="1" applyAlignment="1" applyProtection="1">
      <alignment vertical="center"/>
      <protection hidden="1"/>
    </xf>
    <xf numFmtId="0" fontId="35" fillId="13" borderId="17" xfId="0" applyFont="1" applyFill="1" applyBorder="1" applyAlignment="1" applyProtection="1">
      <alignment vertical="center"/>
      <protection hidden="1"/>
    </xf>
    <xf numFmtId="0" fontId="6" fillId="13" borderId="17" xfId="0" applyFont="1" applyFill="1" applyBorder="1" applyProtection="1">
      <protection hidden="1"/>
    </xf>
    <xf numFmtId="0" fontId="36" fillId="13" borderId="0" xfId="0" applyFont="1" applyFill="1" applyAlignment="1">
      <alignment horizontal="center" vertical="center"/>
    </xf>
    <xf numFmtId="0" fontId="34" fillId="13" borderId="20" xfId="0" applyFont="1" applyFill="1" applyBorder="1" applyAlignment="1">
      <alignment vertical="center"/>
    </xf>
    <xf numFmtId="0" fontId="6" fillId="13" borderId="21" xfId="0" applyFont="1" applyFill="1" applyBorder="1" applyAlignment="1" applyProtection="1">
      <alignment vertical="center"/>
      <protection hidden="1"/>
    </xf>
    <xf numFmtId="0" fontId="26" fillId="13" borderId="1" xfId="0" applyFont="1" applyFill="1" applyBorder="1" applyAlignment="1" applyProtection="1">
      <alignment vertical="center"/>
      <protection hidden="1"/>
    </xf>
    <xf numFmtId="0" fontId="26" fillId="13" borderId="2" xfId="0" applyFont="1" applyFill="1" applyBorder="1" applyAlignment="1" applyProtection="1">
      <alignment vertical="center"/>
      <protection hidden="1"/>
    </xf>
    <xf numFmtId="0" fontId="26" fillId="13" borderId="3" xfId="0" applyFont="1" applyFill="1" applyBorder="1" applyAlignment="1" applyProtection="1">
      <alignment vertical="center"/>
      <protection hidden="1"/>
    </xf>
    <xf numFmtId="0" fontId="26" fillId="13" borderId="6" xfId="0" applyFont="1" applyFill="1" applyBorder="1" applyAlignment="1" applyProtection="1">
      <alignment vertical="center"/>
      <protection hidden="1"/>
    </xf>
    <xf numFmtId="0" fontId="26" fillId="13" borderId="10" xfId="0" applyFont="1" applyFill="1" applyBorder="1" applyAlignment="1" applyProtection="1">
      <alignment vertical="center"/>
      <protection hidden="1"/>
    </xf>
    <xf numFmtId="0" fontId="26" fillId="13" borderId="2" xfId="0" applyFont="1" applyFill="1" applyBorder="1" applyAlignment="1" applyProtection="1">
      <alignment vertical="center" wrapText="1"/>
      <protection hidden="1"/>
    </xf>
    <xf numFmtId="0" fontId="26" fillId="13" borderId="3" xfId="0" applyFont="1" applyFill="1" applyBorder="1" applyAlignment="1" applyProtection="1">
      <alignment horizontal="right" vertical="center"/>
      <protection hidden="1"/>
    </xf>
    <xf numFmtId="9" fontId="29" fillId="13" borderId="6" xfId="0" applyNumberFormat="1" applyFont="1" applyFill="1" applyBorder="1" applyAlignment="1" applyProtection="1">
      <alignment horizontal="left" vertical="center"/>
      <protection hidden="1"/>
    </xf>
    <xf numFmtId="0" fontId="26" fillId="13" borderId="0" xfId="0" applyFont="1" applyFill="1" applyAlignment="1" applyProtection="1">
      <alignment horizontal="right" vertical="center"/>
      <protection hidden="1"/>
    </xf>
    <xf numFmtId="0" fontId="26" fillId="13" borderId="7" xfId="0" applyFont="1" applyFill="1" applyBorder="1" applyAlignment="1" applyProtection="1">
      <alignment horizontal="right" vertical="center"/>
      <protection hidden="1"/>
    </xf>
    <xf numFmtId="0" fontId="26" fillId="13" borderId="8" xfId="0" applyFont="1" applyFill="1" applyBorder="1" applyAlignment="1" applyProtection="1">
      <alignment horizontal="right" vertical="center"/>
      <protection hidden="1"/>
    </xf>
    <xf numFmtId="0" fontId="26" fillId="13" borderId="9" xfId="0" applyFont="1" applyFill="1" applyBorder="1" applyAlignment="1" applyProtection="1">
      <alignment horizontal="right" vertical="center"/>
      <protection hidden="1"/>
    </xf>
    <xf numFmtId="0" fontId="23" fillId="7" borderId="24" xfId="0" applyFont="1" applyFill="1" applyBorder="1" applyProtection="1">
      <protection hidden="1"/>
    </xf>
    <xf numFmtId="0" fontId="14" fillId="7" borderId="24" xfId="0" applyFont="1" applyFill="1" applyBorder="1" applyProtection="1">
      <protection hidden="1"/>
    </xf>
    <xf numFmtId="0" fontId="6" fillId="7" borderId="24" xfId="0" applyFont="1" applyFill="1" applyBorder="1" applyProtection="1">
      <protection hidden="1"/>
    </xf>
    <xf numFmtId="0" fontId="23" fillId="7" borderId="0" xfId="0" applyFont="1" applyFill="1" applyProtection="1">
      <protection hidden="1"/>
    </xf>
    <xf numFmtId="0" fontId="14" fillId="7" borderId="0" xfId="0" applyFont="1" applyFill="1" applyProtection="1">
      <protection hidden="1"/>
    </xf>
    <xf numFmtId="0" fontId="48" fillId="13" borderId="23" xfId="0" applyFont="1" applyFill="1" applyBorder="1" applyAlignment="1" applyProtection="1">
      <alignment horizontal="center"/>
      <protection hidden="1"/>
    </xf>
    <xf numFmtId="0" fontId="18" fillId="13" borderId="25" xfId="0" applyFont="1" applyFill="1" applyBorder="1" applyProtection="1">
      <protection hidden="1"/>
    </xf>
    <xf numFmtId="0" fontId="18" fillId="13" borderId="26" xfId="0" applyFont="1" applyFill="1" applyBorder="1" applyProtection="1">
      <protection hidden="1"/>
    </xf>
    <xf numFmtId="0" fontId="48" fillId="14" borderId="29" xfId="0" applyFont="1" applyFill="1" applyBorder="1" applyAlignment="1" applyProtection="1">
      <alignment horizontal="center"/>
      <protection hidden="1"/>
    </xf>
    <xf numFmtId="0" fontId="26" fillId="13" borderId="30" xfId="0" applyFont="1" applyFill="1" applyBorder="1" applyAlignment="1" applyProtection="1">
      <alignment horizontal="right" vertical="center"/>
      <protection hidden="1"/>
    </xf>
    <xf numFmtId="0" fontId="26" fillId="13" borderId="28" xfId="0" applyFont="1" applyFill="1" applyBorder="1" applyAlignment="1" applyProtection="1">
      <alignment horizontal="right" vertical="center"/>
      <protection hidden="1"/>
    </xf>
    <xf numFmtId="0" fontId="18" fillId="14" borderId="25" xfId="0" applyFont="1" applyFill="1" applyBorder="1" applyProtection="1">
      <protection hidden="1"/>
    </xf>
    <xf numFmtId="0" fontId="18" fillId="14" borderId="26" xfId="0" applyFont="1" applyFill="1" applyBorder="1" applyProtection="1">
      <protection hidden="1"/>
    </xf>
    <xf numFmtId="0" fontId="49" fillId="13" borderId="0" xfId="0" applyFont="1" applyFill="1" applyAlignment="1" applyProtection="1">
      <alignment vertical="center"/>
      <protection hidden="1"/>
    </xf>
    <xf numFmtId="0" fontId="49" fillId="13" borderId="20" xfId="0" applyFont="1" applyFill="1" applyBorder="1" applyAlignment="1" applyProtection="1">
      <alignment vertical="center"/>
      <protection hidden="1"/>
    </xf>
    <xf numFmtId="0" fontId="34" fillId="8" borderId="0" xfId="0" applyFont="1" applyFill="1" applyAlignment="1">
      <alignment vertical="center"/>
    </xf>
    <xf numFmtId="0" fontId="36" fillId="8" borderId="0" xfId="0" applyFont="1" applyFill="1" applyAlignment="1">
      <alignment horizontal="center" vertical="center"/>
    </xf>
    <xf numFmtId="0" fontId="43" fillId="9" borderId="0" xfId="0" applyFont="1" applyFill="1" applyAlignment="1" applyProtection="1">
      <alignment horizontal="left" vertical="center"/>
      <protection hidden="1"/>
    </xf>
    <xf numFmtId="2" fontId="26" fillId="13" borderId="26" xfId="1" applyNumberFormat="1" applyFont="1" applyFill="1" applyBorder="1" applyAlignment="1" applyProtection="1">
      <alignment horizontal="center" vertical="center"/>
      <protection hidden="1"/>
    </xf>
    <xf numFmtId="164" fontId="26" fillId="13" borderId="26" xfId="1" applyNumberFormat="1" applyFont="1" applyFill="1" applyBorder="1" applyAlignment="1" applyProtection="1">
      <alignment vertical="center"/>
      <protection hidden="1"/>
    </xf>
    <xf numFmtId="0" fontId="12" fillId="7" borderId="30" xfId="0" applyFont="1" applyFill="1" applyBorder="1" applyAlignment="1" applyProtection="1">
      <alignment horizontal="left"/>
      <protection hidden="1"/>
    </xf>
    <xf numFmtId="0" fontId="6" fillId="7" borderId="24" xfId="0" applyFont="1" applyFill="1" applyBorder="1"/>
    <xf numFmtId="0" fontId="12" fillId="7" borderId="24" xfId="0" applyFont="1" applyFill="1" applyBorder="1" applyAlignment="1" applyProtection="1">
      <alignment horizontal="left"/>
      <protection hidden="1"/>
    </xf>
    <xf numFmtId="17" fontId="13" fillId="7" borderId="24" xfId="0" applyNumberFormat="1" applyFont="1" applyFill="1" applyBorder="1" applyAlignment="1" applyProtection="1">
      <alignment horizontal="left"/>
      <protection hidden="1"/>
    </xf>
    <xf numFmtId="0" fontId="15" fillId="7" borderId="28" xfId="0" applyFont="1" applyFill="1" applyBorder="1" applyAlignment="1">
      <alignment vertical="center"/>
    </xf>
    <xf numFmtId="0" fontId="51" fillId="7" borderId="24" xfId="0" applyFont="1" applyFill="1" applyBorder="1" applyAlignment="1" applyProtection="1">
      <alignment horizontal="left"/>
      <protection hidden="1"/>
    </xf>
    <xf numFmtId="2" fontId="52" fillId="13" borderId="20" xfId="0" applyNumberFormat="1" applyFont="1" applyFill="1" applyBorder="1" applyProtection="1">
      <protection hidden="1"/>
    </xf>
    <xf numFmtId="0" fontId="53" fillId="6" borderId="0" xfId="0" applyFont="1" applyFill="1" applyAlignment="1" applyProtection="1">
      <alignment horizontal="left" vertical="center"/>
      <protection hidden="1"/>
    </xf>
    <xf numFmtId="0" fontId="26" fillId="0" borderId="0" xfId="6" applyFont="1" applyAlignment="1" applyProtection="1">
      <alignment vertical="center"/>
      <protection hidden="1"/>
    </xf>
    <xf numFmtId="0" fontId="54" fillId="0" borderId="0" xfId="12" applyFont="1"/>
    <xf numFmtId="0" fontId="42" fillId="0" borderId="0" xfId="12" applyFont="1"/>
    <xf numFmtId="0" fontId="55" fillId="0" borderId="0" xfId="12" applyFont="1"/>
    <xf numFmtId="0" fontId="55" fillId="0" borderId="0" xfId="7" applyFont="1"/>
    <xf numFmtId="0" fontId="54" fillId="0" borderId="11" xfId="12" applyFont="1" applyBorder="1"/>
    <xf numFmtId="0" fontId="56" fillId="0" borderId="11" xfId="7" applyFont="1" applyBorder="1"/>
    <xf numFmtId="0" fontId="55" fillId="0" borderId="11" xfId="7" applyFont="1" applyBorder="1"/>
    <xf numFmtId="0" fontId="42" fillId="0" borderId="11" xfId="12" applyFont="1" applyBorder="1"/>
    <xf numFmtId="0" fontId="26" fillId="13" borderId="0" xfId="0" applyFont="1" applyFill="1" applyAlignment="1" applyProtection="1">
      <alignment vertical="center"/>
      <protection hidden="1"/>
    </xf>
    <xf numFmtId="0" fontId="26" fillId="13" borderId="7" xfId="0" applyFont="1" applyFill="1" applyBorder="1" applyAlignment="1" applyProtection="1">
      <alignment vertical="center"/>
      <protection hidden="1"/>
    </xf>
    <xf numFmtId="0" fontId="23" fillId="6" borderId="0" xfId="0" applyFont="1" applyFill="1" applyProtection="1">
      <protection hidden="1"/>
    </xf>
    <xf numFmtId="0" fontId="40" fillId="6" borderId="0" xfId="0" applyFont="1" applyFill="1" applyProtection="1">
      <protection hidden="1"/>
    </xf>
    <xf numFmtId="0" fontId="5" fillId="2" borderId="0" xfId="2" applyAlignment="1" applyProtection="1">
      <protection hidden="1"/>
    </xf>
    <xf numFmtId="0" fontId="5" fillId="4" borderId="0" xfId="4" applyBorder="1" applyAlignment="1">
      <alignment horizontal="left" vertical="center" wrapText="1"/>
    </xf>
    <xf numFmtId="0" fontId="26" fillId="13" borderId="8" xfId="0" applyFont="1" applyFill="1" applyBorder="1" applyAlignment="1" applyProtection="1">
      <alignment horizontal="left" vertical="center"/>
      <protection hidden="1"/>
    </xf>
    <xf numFmtId="0" fontId="56" fillId="0" borderId="11" xfId="13" applyFont="1" applyBorder="1" applyAlignment="1">
      <alignment vertical="center"/>
    </xf>
    <xf numFmtId="0" fontId="55" fillId="0" borderId="11" xfId="13" applyFont="1" applyBorder="1" applyAlignment="1">
      <alignment vertical="center"/>
    </xf>
    <xf numFmtId="0" fontId="56" fillId="0" borderId="11" xfId="13" applyFont="1" applyBorder="1" applyAlignment="1">
      <alignment vertical="center" wrapText="1"/>
    </xf>
    <xf numFmtId="0" fontId="55" fillId="0" borderId="0" xfId="0" applyFont="1" applyAlignment="1">
      <alignment vertical="center"/>
    </xf>
    <xf numFmtId="0" fontId="57" fillId="13" borderId="0" xfId="0" applyFont="1" applyFill="1" applyProtection="1">
      <protection hidden="1"/>
    </xf>
    <xf numFmtId="0" fontId="57" fillId="14" borderId="0" xfId="0" applyFont="1" applyFill="1" applyProtection="1">
      <protection hidden="1"/>
    </xf>
    <xf numFmtId="0" fontId="27" fillId="13" borderId="26" xfId="0" applyFont="1" applyFill="1" applyBorder="1" applyAlignment="1" applyProtection="1">
      <alignment vertical="center"/>
      <protection hidden="1"/>
    </xf>
    <xf numFmtId="0" fontId="58" fillId="14" borderId="26" xfId="0" applyFont="1" applyFill="1" applyBorder="1" applyProtection="1">
      <protection hidden="1"/>
    </xf>
    <xf numFmtId="2" fontId="37" fillId="6" borderId="0" xfId="0" applyNumberFormat="1" applyFont="1" applyFill="1" applyAlignment="1" applyProtection="1">
      <alignment horizontal="right"/>
      <protection hidden="1"/>
    </xf>
    <xf numFmtId="0" fontId="58" fillId="6" borderId="0" xfId="0" applyFont="1" applyFill="1" applyAlignment="1" applyProtection="1">
      <alignment vertical="center"/>
      <protection hidden="1"/>
    </xf>
    <xf numFmtId="43" fontId="58" fillId="6" borderId="0" xfId="0" applyNumberFormat="1" applyFont="1" applyFill="1" applyAlignment="1" applyProtection="1">
      <alignment vertical="center"/>
      <protection hidden="1"/>
    </xf>
    <xf numFmtId="0" fontId="55" fillId="0" borderId="11" xfId="0" applyFont="1" applyBorder="1" applyAlignment="1">
      <alignment vertical="center"/>
    </xf>
    <xf numFmtId="165" fontId="6" fillId="0" borderId="11" xfId="6" applyNumberFormat="1" applyFont="1" applyBorder="1" applyProtection="1">
      <protection hidden="1"/>
    </xf>
    <xf numFmtId="2" fontId="59" fillId="13" borderId="26" xfId="1" applyNumberFormat="1" applyFont="1" applyFill="1" applyBorder="1" applyAlignment="1" applyProtection="1">
      <alignment horizontal="center" vertical="center"/>
      <protection hidden="1"/>
    </xf>
    <xf numFmtId="2" fontId="59" fillId="13" borderId="27" xfId="1" applyNumberFormat="1" applyFont="1" applyFill="1" applyBorder="1" applyAlignment="1" applyProtection="1">
      <alignment horizontal="center" vertical="center"/>
      <protection hidden="1"/>
    </xf>
    <xf numFmtId="2" fontId="50" fillId="14" borderId="26" xfId="1" applyNumberFormat="1" applyFont="1" applyFill="1" applyBorder="1" applyAlignment="1" applyProtection="1">
      <alignment horizontal="center" vertical="center"/>
      <protection hidden="1"/>
    </xf>
    <xf numFmtId="2" fontId="50" fillId="14" borderId="27" xfId="1" applyNumberFormat="1" applyFont="1" applyFill="1" applyBorder="1" applyAlignment="1" applyProtection="1">
      <alignment horizontal="center" vertical="center"/>
      <protection hidden="1"/>
    </xf>
    <xf numFmtId="0" fontId="6" fillId="6" borderId="0" xfId="14" applyFont="1" applyFill="1"/>
    <xf numFmtId="0" fontId="6" fillId="6" borderId="0" xfId="14" applyFont="1" applyFill="1" applyProtection="1">
      <protection hidden="1"/>
    </xf>
    <xf numFmtId="0" fontId="8" fillId="7" borderId="0" xfId="14" applyFont="1" applyFill="1" applyProtection="1">
      <protection hidden="1"/>
    </xf>
    <xf numFmtId="0" fontId="6" fillId="7" borderId="0" xfId="14" applyFont="1" applyFill="1" applyProtection="1">
      <protection hidden="1"/>
    </xf>
    <xf numFmtId="0" fontId="9" fillId="7" borderId="0" xfId="14" applyFont="1" applyFill="1" applyAlignment="1" applyProtection="1">
      <alignment vertical="top" wrapText="1"/>
      <protection hidden="1"/>
    </xf>
    <xf numFmtId="0" fontId="10" fillId="7" borderId="0" xfId="14" applyFont="1" applyFill="1" applyAlignment="1" applyProtection="1">
      <alignment vertical="top" wrapText="1"/>
      <protection hidden="1"/>
    </xf>
    <xf numFmtId="0" fontId="11" fillId="6" borderId="0" xfId="14" applyFont="1" applyFill="1" applyProtection="1">
      <protection hidden="1"/>
    </xf>
    <xf numFmtId="0" fontId="12" fillId="6" borderId="0" xfId="14" applyFont="1" applyFill="1" applyAlignment="1" applyProtection="1">
      <alignment horizontal="left"/>
      <protection hidden="1"/>
    </xf>
    <xf numFmtId="166" fontId="13" fillId="6" borderId="0" xfId="14" applyNumberFormat="1" applyFont="1" applyFill="1" applyAlignment="1" applyProtection="1">
      <alignment horizontal="left"/>
      <protection hidden="1"/>
    </xf>
    <xf numFmtId="17" fontId="13" fillId="6" borderId="0" xfId="14" applyNumberFormat="1" applyFont="1" applyFill="1" applyAlignment="1" applyProtection="1">
      <alignment horizontal="left"/>
      <protection hidden="1"/>
    </xf>
    <xf numFmtId="0" fontId="14" fillId="6" borderId="0" xfId="14" applyFont="1" applyFill="1" applyProtection="1">
      <protection hidden="1"/>
    </xf>
    <xf numFmtId="0" fontId="15" fillId="6" borderId="0" xfId="14" applyFont="1" applyFill="1" applyAlignment="1">
      <alignment vertical="center"/>
    </xf>
    <xf numFmtId="0" fontId="16" fillId="6" borderId="0" xfId="14" applyFont="1" applyFill="1"/>
    <xf numFmtId="0" fontId="24" fillId="6" borderId="0" xfId="14" applyFont="1" applyFill="1" applyProtection="1">
      <protection hidden="1"/>
    </xf>
    <xf numFmtId="0" fontId="62" fillId="8" borderId="0" xfId="14" applyFont="1" applyFill="1" applyAlignment="1" applyProtection="1">
      <alignment horizontal="left" vertical="top" wrapText="1"/>
      <protection hidden="1"/>
    </xf>
    <xf numFmtId="0" fontId="23" fillId="8" borderId="0" xfId="14" applyFont="1" applyFill="1" applyProtection="1">
      <protection hidden="1"/>
    </xf>
    <xf numFmtId="0" fontId="14" fillId="8" borderId="0" xfId="14" applyFont="1" applyFill="1" applyAlignment="1" applyProtection="1">
      <alignment vertical="center"/>
      <protection hidden="1"/>
    </xf>
    <xf numFmtId="9" fontId="29" fillId="8" borderId="0" xfId="14" applyNumberFormat="1" applyFont="1" applyFill="1" applyAlignment="1" applyProtection="1">
      <alignment horizontal="left" vertical="top"/>
      <protection hidden="1"/>
    </xf>
    <xf numFmtId="0" fontId="23" fillId="8" borderId="0" xfId="14" applyFont="1" applyFill="1" applyAlignment="1" applyProtection="1">
      <alignment horizontal="left" vertical="center"/>
      <protection hidden="1"/>
    </xf>
    <xf numFmtId="0" fontId="14" fillId="8" borderId="0" xfId="14" applyFont="1" applyFill="1" applyAlignment="1" applyProtection="1">
      <alignment vertical="top" wrapText="1"/>
      <protection hidden="1"/>
    </xf>
    <xf numFmtId="0" fontId="14" fillId="8" borderId="0" xfId="14" applyFont="1" applyFill="1" applyAlignment="1" applyProtection="1">
      <alignment horizontal="center" vertical="center"/>
      <protection hidden="1"/>
    </xf>
    <xf numFmtId="0" fontId="14" fillId="6" borderId="0" xfId="14" applyFont="1" applyFill="1" applyAlignment="1" applyProtection="1">
      <alignment vertical="center"/>
      <protection hidden="1"/>
    </xf>
    <xf numFmtId="0" fontId="6" fillId="8" borderId="0" xfId="14" applyFont="1" applyFill="1" applyAlignment="1" applyProtection="1">
      <alignment horizontal="center"/>
      <protection locked="0"/>
    </xf>
    <xf numFmtId="9" fontId="29" fillId="8" borderId="0" xfId="14" applyNumberFormat="1" applyFont="1" applyFill="1" applyAlignment="1" applyProtection="1">
      <alignment horizontal="left"/>
      <protection hidden="1"/>
    </xf>
    <xf numFmtId="0" fontId="17" fillId="8" borderId="0" xfId="14" applyFont="1" applyFill="1" applyProtection="1">
      <protection hidden="1"/>
    </xf>
    <xf numFmtId="0" fontId="6" fillId="8" borderId="0" xfId="14" applyFont="1" applyFill="1" applyAlignment="1" applyProtection="1">
      <alignment vertical="center"/>
      <protection hidden="1"/>
    </xf>
    <xf numFmtId="0" fontId="26" fillId="6" borderId="1" xfId="14" applyFont="1" applyFill="1" applyBorder="1" applyAlignment="1" applyProtection="1">
      <alignment vertical="center"/>
      <protection hidden="1"/>
    </xf>
    <xf numFmtId="0" fontId="26" fillId="6" borderId="2" xfId="14" applyFont="1" applyFill="1" applyBorder="1" applyAlignment="1" applyProtection="1">
      <alignment vertical="center"/>
      <protection hidden="1"/>
    </xf>
    <xf numFmtId="0" fontId="26" fillId="6" borderId="3" xfId="14" applyFont="1" applyFill="1" applyBorder="1" applyAlignment="1" applyProtection="1">
      <alignment vertical="center"/>
      <protection hidden="1"/>
    </xf>
    <xf numFmtId="0" fontId="6" fillId="6" borderId="0" xfId="14" applyFont="1" applyFill="1" applyAlignment="1" applyProtection="1">
      <alignment vertical="center"/>
      <protection hidden="1"/>
    </xf>
    <xf numFmtId="0" fontId="26" fillId="6" borderId="6" xfId="14" applyFont="1" applyFill="1" applyBorder="1" applyAlignment="1">
      <alignment vertical="center"/>
    </xf>
    <xf numFmtId="0" fontId="26" fillId="6" borderId="0" xfId="14" applyFont="1" applyFill="1" applyAlignment="1">
      <alignment vertical="center" wrapText="1"/>
    </xf>
    <xf numFmtId="0" fontId="26" fillId="6" borderId="7" xfId="14" applyFont="1" applyFill="1" applyBorder="1" applyAlignment="1">
      <alignment vertical="center" wrapText="1"/>
    </xf>
    <xf numFmtId="0" fontId="6" fillId="6" borderId="0" xfId="14" applyFont="1" applyFill="1" applyAlignment="1">
      <alignment vertical="center" wrapText="1"/>
    </xf>
    <xf numFmtId="0" fontId="26" fillId="6" borderId="0" xfId="14" applyFont="1" applyFill="1" applyAlignment="1">
      <alignment vertical="center"/>
    </xf>
    <xf numFmtId="0" fontId="26" fillId="6" borderId="7" xfId="14" applyFont="1" applyFill="1" applyBorder="1" applyAlignment="1">
      <alignment vertical="center"/>
    </xf>
    <xf numFmtId="0" fontId="6" fillId="6" borderId="0" xfId="14" applyFont="1" applyFill="1" applyAlignment="1">
      <alignment vertical="center"/>
    </xf>
    <xf numFmtId="0" fontId="26" fillId="6" borderId="6" xfId="14" applyFont="1" applyFill="1" applyBorder="1" applyAlignment="1">
      <alignment horizontal="left" vertical="center"/>
    </xf>
    <xf numFmtId="0" fontId="6" fillId="8" borderId="35" xfId="14" applyFont="1" applyFill="1" applyBorder="1" applyAlignment="1" applyProtection="1">
      <alignment vertical="center"/>
      <protection hidden="1"/>
    </xf>
    <xf numFmtId="0" fontId="26" fillId="6" borderId="0" xfId="14" applyFont="1" applyFill="1" applyAlignment="1">
      <alignment horizontal="left" vertical="center"/>
    </xf>
    <xf numFmtId="0" fontId="26" fillId="6" borderId="35" xfId="14" applyFont="1" applyFill="1" applyBorder="1" applyAlignment="1">
      <alignment vertical="center" wrapText="1"/>
    </xf>
    <xf numFmtId="0" fontId="6" fillId="6" borderId="35" xfId="14" applyFont="1" applyFill="1" applyBorder="1" applyAlignment="1">
      <alignment vertical="center" wrapText="1"/>
    </xf>
    <xf numFmtId="0" fontId="65" fillId="8" borderId="35" xfId="14" applyFont="1" applyFill="1" applyBorder="1" applyAlignment="1" applyProtection="1">
      <alignment vertical="center"/>
      <protection hidden="1"/>
    </xf>
    <xf numFmtId="0" fontId="26" fillId="6" borderId="37" xfId="14" applyFont="1" applyFill="1" applyBorder="1" applyAlignment="1">
      <alignment horizontal="left" vertical="center"/>
    </xf>
    <xf numFmtId="0" fontId="26" fillId="6" borderId="37" xfId="14" applyFont="1" applyFill="1" applyBorder="1" applyAlignment="1">
      <alignment vertical="center" wrapText="1"/>
    </xf>
    <xf numFmtId="0" fontId="26" fillId="6" borderId="38" xfId="14" applyFont="1" applyFill="1" applyBorder="1" applyAlignment="1">
      <alignment vertical="center" wrapText="1"/>
    </xf>
    <xf numFmtId="0" fontId="26" fillId="6" borderId="0" xfId="14" applyFont="1" applyFill="1" applyAlignment="1" applyProtection="1">
      <alignment horizontal="center" vertical="center"/>
      <protection locked="0"/>
    </xf>
    <xf numFmtId="0" fontId="26" fillId="6" borderId="2" xfId="14" applyFont="1" applyFill="1" applyBorder="1" applyAlignment="1" applyProtection="1">
      <alignment vertical="center" wrapText="1"/>
      <protection hidden="1"/>
    </xf>
    <xf numFmtId="0" fontId="26" fillId="6" borderId="3" xfId="14" applyFont="1" applyFill="1" applyBorder="1" applyAlignment="1" applyProtection="1">
      <alignment horizontal="right" vertical="center" wrapText="1"/>
      <protection hidden="1"/>
    </xf>
    <xf numFmtId="0" fontId="6" fillId="6" borderId="0" xfId="14" applyFont="1" applyFill="1" applyAlignment="1" applyProtection="1">
      <alignment horizontal="right" vertical="center" wrapText="1"/>
      <protection hidden="1"/>
    </xf>
    <xf numFmtId="9" fontId="29" fillId="6" borderId="6" xfId="14" applyNumberFormat="1" applyFont="1" applyFill="1" applyBorder="1" applyAlignment="1" applyProtection="1">
      <alignment horizontal="left" vertical="center"/>
      <protection hidden="1"/>
    </xf>
    <xf numFmtId="0" fontId="26" fillId="6" borderId="0" xfId="14" applyFont="1" applyFill="1" applyAlignment="1" applyProtection="1">
      <alignment horizontal="right" vertical="center"/>
      <protection hidden="1"/>
    </xf>
    <xf numFmtId="0" fontId="26" fillId="6" borderId="7" xfId="14" applyFont="1" applyFill="1" applyBorder="1" applyAlignment="1" applyProtection="1">
      <alignment horizontal="right" vertical="center"/>
      <protection hidden="1"/>
    </xf>
    <xf numFmtId="0" fontId="6" fillId="6" borderId="0" xfId="14" applyFont="1" applyFill="1" applyAlignment="1" applyProtection="1">
      <alignment horizontal="right" vertical="center"/>
      <protection hidden="1"/>
    </xf>
    <xf numFmtId="0" fontId="26" fillId="6" borderId="6" xfId="14" applyFont="1" applyFill="1" applyBorder="1" applyAlignment="1" applyProtection="1">
      <alignment vertical="center"/>
      <protection hidden="1"/>
    </xf>
    <xf numFmtId="0" fontId="26" fillId="6" borderId="8" xfId="14" applyFont="1" applyFill="1" applyBorder="1" applyAlignment="1" applyProtection="1">
      <alignment horizontal="right" vertical="center"/>
      <protection hidden="1"/>
    </xf>
    <xf numFmtId="0" fontId="26" fillId="6" borderId="9" xfId="14" applyFont="1" applyFill="1" applyBorder="1" applyAlignment="1" applyProtection="1">
      <alignment horizontal="right" vertical="center"/>
      <protection hidden="1"/>
    </xf>
    <xf numFmtId="0" fontId="26" fillId="6" borderId="10" xfId="14" applyFont="1" applyFill="1" applyBorder="1" applyAlignment="1" applyProtection="1">
      <alignment horizontal="right" vertical="center"/>
      <protection hidden="1"/>
    </xf>
    <xf numFmtId="0" fontId="6" fillId="8" borderId="0" xfId="14" applyFont="1" applyFill="1" applyAlignment="1">
      <alignment horizontal="left"/>
    </xf>
    <xf numFmtId="0" fontId="6" fillId="8" borderId="0" xfId="14" applyFont="1" applyFill="1" applyAlignment="1">
      <alignment wrapText="1"/>
    </xf>
    <xf numFmtId="0" fontId="6" fillId="10" borderId="0" xfId="14" applyFont="1" applyFill="1" applyAlignment="1">
      <alignment horizontal="left"/>
    </xf>
    <xf numFmtId="0" fontId="6" fillId="10" borderId="0" xfId="14" applyFont="1" applyFill="1" applyAlignment="1">
      <alignment wrapText="1"/>
    </xf>
    <xf numFmtId="0" fontId="6" fillId="10" borderId="0" xfId="14" applyFont="1" applyFill="1" applyAlignment="1" applyProtection="1">
      <alignment horizontal="center"/>
      <protection locked="0"/>
    </xf>
    <xf numFmtId="0" fontId="6" fillId="10" borderId="0" xfId="14" applyFont="1" applyFill="1" applyProtection="1">
      <protection hidden="1"/>
    </xf>
    <xf numFmtId="0" fontId="17" fillId="10" borderId="0" xfId="14" applyFont="1" applyFill="1" applyProtection="1">
      <protection hidden="1"/>
    </xf>
    <xf numFmtId="0" fontId="24" fillId="10" borderId="0" xfId="14" applyFont="1" applyFill="1" applyProtection="1">
      <protection hidden="1"/>
    </xf>
    <xf numFmtId="0" fontId="26" fillId="8" borderId="0" xfId="14" applyFont="1" applyFill="1" applyAlignment="1" applyProtection="1">
      <alignment horizontal="left"/>
      <protection hidden="1"/>
    </xf>
    <xf numFmtId="0" fontId="26" fillId="8" borderId="0" xfId="14" applyFont="1" applyFill="1" applyProtection="1">
      <protection hidden="1"/>
    </xf>
    <xf numFmtId="0" fontId="6" fillId="8" borderId="0" xfId="14" applyFont="1" applyFill="1" applyAlignment="1" applyProtection="1">
      <alignment horizontal="left"/>
      <protection hidden="1"/>
    </xf>
    <xf numFmtId="0" fontId="14" fillId="8" borderId="0" xfId="14" applyFont="1" applyFill="1" applyAlignment="1" applyProtection="1">
      <alignment horizontal="left"/>
      <protection hidden="1"/>
    </xf>
    <xf numFmtId="167" fontId="6" fillId="8" borderId="0" xfId="14" applyNumberFormat="1" applyFont="1" applyFill="1" applyAlignment="1" applyProtection="1">
      <alignment horizontal="right"/>
      <protection hidden="1"/>
    </xf>
    <xf numFmtId="0" fontId="34" fillId="8" borderId="0" xfId="14" applyFont="1" applyFill="1" applyAlignment="1" applyProtection="1">
      <alignment vertical="top"/>
      <protection hidden="1"/>
    </xf>
    <xf numFmtId="0" fontId="34" fillId="8" borderId="0" xfId="14" applyFont="1" applyFill="1" applyAlignment="1">
      <alignment vertical="top"/>
    </xf>
    <xf numFmtId="0" fontId="34" fillId="8" borderId="0" xfId="14" applyFont="1" applyFill="1" applyProtection="1">
      <protection hidden="1"/>
    </xf>
    <xf numFmtId="0" fontId="14" fillId="8" borderId="0" xfId="14" applyFont="1" applyFill="1" applyProtection="1">
      <protection hidden="1"/>
    </xf>
    <xf numFmtId="1" fontId="26" fillId="8" borderId="0" xfId="14" applyNumberFormat="1" applyFont="1" applyFill="1" applyProtection="1">
      <protection hidden="1"/>
    </xf>
    <xf numFmtId="3" fontId="66" fillId="8" borderId="0" xfId="14" applyNumberFormat="1" applyFont="1" applyFill="1" applyAlignment="1" applyProtection="1">
      <alignment horizontal="right" vertical="top"/>
      <protection hidden="1"/>
    </xf>
    <xf numFmtId="0" fontId="68" fillId="8" borderId="0" xfId="14" applyFont="1" applyFill="1" applyProtection="1">
      <protection hidden="1"/>
    </xf>
    <xf numFmtId="0" fontId="68" fillId="8" borderId="0" xfId="14" applyFont="1" applyFill="1" applyAlignment="1" applyProtection="1">
      <alignment horizontal="left"/>
      <protection hidden="1"/>
    </xf>
    <xf numFmtId="1" fontId="68" fillId="8" borderId="0" xfId="14" applyNumberFormat="1" applyFont="1" applyFill="1" applyAlignment="1" applyProtection="1">
      <alignment horizontal="right"/>
      <protection hidden="1"/>
    </xf>
    <xf numFmtId="1" fontId="69" fillId="8" borderId="0" xfId="14" applyNumberFormat="1" applyFont="1" applyFill="1" applyProtection="1">
      <protection hidden="1"/>
    </xf>
    <xf numFmtId="0" fontId="70" fillId="8" borderId="0" xfId="14" applyFont="1" applyFill="1" applyAlignment="1" applyProtection="1">
      <alignment horizontal="left"/>
      <protection hidden="1"/>
    </xf>
    <xf numFmtId="3" fontId="71" fillId="8" borderId="0" xfId="14" applyNumberFormat="1" applyFont="1" applyFill="1" applyAlignment="1" applyProtection="1">
      <alignment horizontal="right" vertical="top"/>
      <protection hidden="1"/>
    </xf>
    <xf numFmtId="0" fontId="72" fillId="8" borderId="0" xfId="14" applyFont="1" applyFill="1" applyProtection="1">
      <protection hidden="1"/>
    </xf>
    <xf numFmtId="0" fontId="34" fillId="8" borderId="0" xfId="14" applyFont="1" applyFill="1" applyAlignment="1" applyProtection="1">
      <alignment horizontal="left"/>
      <protection hidden="1"/>
    </xf>
    <xf numFmtId="0" fontId="32" fillId="8" borderId="0" xfId="14" applyFont="1" applyFill="1" applyAlignment="1" applyProtection="1">
      <alignment horizontal="left"/>
      <protection hidden="1"/>
    </xf>
    <xf numFmtId="3" fontId="71" fillId="8" borderId="0" xfId="14" applyNumberFormat="1" applyFont="1" applyFill="1" applyAlignment="1" applyProtection="1">
      <alignment horizontal="right"/>
      <protection hidden="1"/>
    </xf>
    <xf numFmtId="0" fontId="6" fillId="10" borderId="0" xfId="14" applyFont="1" applyFill="1" applyAlignment="1" applyProtection="1">
      <alignment horizontal="left"/>
      <protection hidden="1"/>
    </xf>
    <xf numFmtId="0" fontId="26" fillId="10" borderId="0" xfId="14" applyFont="1" applyFill="1" applyAlignment="1" applyProtection="1">
      <alignment horizontal="left"/>
      <protection hidden="1"/>
    </xf>
    <xf numFmtId="0" fontId="68" fillId="10" borderId="0" xfId="14" applyFont="1" applyFill="1" applyProtection="1">
      <protection hidden="1"/>
    </xf>
    <xf numFmtId="0" fontId="74" fillId="8" borderId="0" xfId="14" applyFont="1" applyFill="1" applyAlignment="1" applyProtection="1">
      <alignment vertical="top"/>
      <protection hidden="1"/>
    </xf>
    <xf numFmtId="0" fontId="74" fillId="8" borderId="0" xfId="14" applyFont="1" applyFill="1" applyAlignment="1">
      <alignment vertical="center"/>
    </xf>
    <xf numFmtId="0" fontId="75" fillId="8" borderId="0" xfId="14" applyFont="1" applyFill="1" applyProtection="1">
      <protection hidden="1"/>
    </xf>
    <xf numFmtId="1" fontId="6" fillId="8" borderId="0" xfId="14" applyNumberFormat="1" applyFont="1" applyFill="1" applyAlignment="1" applyProtection="1">
      <alignment horizontal="right"/>
      <protection hidden="1"/>
    </xf>
    <xf numFmtId="1" fontId="6" fillId="8" borderId="0" xfId="14" applyNumberFormat="1" applyFont="1" applyFill="1" applyProtection="1">
      <protection hidden="1"/>
    </xf>
    <xf numFmtId="1" fontId="6" fillId="10" borderId="0" xfId="14" applyNumberFormat="1" applyFont="1" applyFill="1" applyAlignment="1" applyProtection="1">
      <alignment horizontal="right"/>
      <protection hidden="1"/>
    </xf>
    <xf numFmtId="0" fontId="76" fillId="8" borderId="0" xfId="14" applyFont="1" applyFill="1" applyAlignment="1" applyProtection="1">
      <alignment horizontal="right"/>
      <protection hidden="1"/>
    </xf>
    <xf numFmtId="0" fontId="6" fillId="6" borderId="0" xfId="14" applyFont="1" applyFill="1" applyAlignment="1" applyProtection="1">
      <alignment horizontal="right"/>
      <protection hidden="1"/>
    </xf>
    <xf numFmtId="3" fontId="26" fillId="8" borderId="0" xfId="14" applyNumberFormat="1" applyFont="1" applyFill="1" applyAlignment="1">
      <alignment horizontal="right"/>
    </xf>
    <xf numFmtId="0" fontId="26" fillId="6" borderId="0" xfId="14" applyFont="1" applyFill="1" applyAlignment="1" applyProtection="1">
      <alignment horizontal="right"/>
      <protection hidden="1"/>
    </xf>
    <xf numFmtId="0" fontId="6" fillId="17" borderId="0" xfId="14" applyFont="1" applyFill="1" applyProtection="1">
      <protection hidden="1"/>
    </xf>
    <xf numFmtId="3" fontId="6" fillId="17" borderId="0" xfId="14" applyNumberFormat="1" applyFont="1" applyFill="1" applyAlignment="1">
      <alignment horizontal="right"/>
    </xf>
    <xf numFmtId="0" fontId="6" fillId="16" borderId="0" xfId="14" applyFont="1" applyFill="1" applyProtection="1">
      <protection hidden="1"/>
    </xf>
    <xf numFmtId="165" fontId="6" fillId="16" borderId="0" xfId="14" applyNumberFormat="1" applyFont="1" applyFill="1" applyProtection="1">
      <protection hidden="1"/>
    </xf>
    <xf numFmtId="168" fontId="6" fillId="17" borderId="0" xfId="14" applyNumberFormat="1" applyFont="1" applyFill="1" applyAlignment="1">
      <alignment horizontal="right"/>
    </xf>
    <xf numFmtId="3" fontId="6" fillId="17" borderId="0" xfId="14" applyNumberFormat="1" applyFont="1" applyFill="1" applyProtection="1">
      <protection hidden="1"/>
    </xf>
    <xf numFmtId="169" fontId="6" fillId="16" borderId="0" xfId="14" applyNumberFormat="1" applyFont="1" applyFill="1" applyProtection="1">
      <protection hidden="1"/>
    </xf>
    <xf numFmtId="1" fontId="6" fillId="16" borderId="0" xfId="14" applyNumberFormat="1" applyFont="1" applyFill="1" applyProtection="1">
      <protection hidden="1"/>
    </xf>
    <xf numFmtId="0" fontId="26" fillId="8" borderId="0" xfId="14" applyFont="1" applyFill="1"/>
    <xf numFmtId="0" fontId="6" fillId="8" borderId="0" xfId="14" applyFont="1" applyFill="1"/>
    <xf numFmtId="1" fontId="6" fillId="8" borderId="0" xfId="14" applyNumberFormat="1" applyFont="1" applyFill="1"/>
    <xf numFmtId="1" fontId="6" fillId="6" borderId="0" xfId="14" applyNumberFormat="1" applyFont="1" applyFill="1" applyProtection="1">
      <protection hidden="1"/>
    </xf>
    <xf numFmtId="166" fontId="6" fillId="8" borderId="0" xfId="14" applyNumberFormat="1" applyFont="1" applyFill="1"/>
    <xf numFmtId="166" fontId="6" fillId="6" borderId="0" xfId="14" applyNumberFormat="1" applyFont="1" applyFill="1" applyProtection="1">
      <protection hidden="1"/>
    </xf>
    <xf numFmtId="0" fontId="6" fillId="17" borderId="0" xfId="14" applyFont="1" applyFill="1"/>
    <xf numFmtId="2" fontId="6" fillId="17" borderId="0" xfId="14" applyNumberFormat="1" applyFont="1" applyFill="1"/>
    <xf numFmtId="0" fontId="65" fillId="16" borderId="0" xfId="14" applyFont="1" applyFill="1" applyProtection="1">
      <protection hidden="1"/>
    </xf>
    <xf numFmtId="2" fontId="6" fillId="6" borderId="0" xfId="14" applyNumberFormat="1" applyFont="1" applyFill="1" applyProtection="1">
      <protection hidden="1"/>
    </xf>
    <xf numFmtId="0" fontId="6" fillId="8" borderId="0" xfId="14" applyFont="1" applyFill="1" applyAlignment="1" applyProtection="1">
      <alignment horizontal="right"/>
      <protection hidden="1"/>
    </xf>
    <xf numFmtId="0" fontId="6" fillId="8" borderId="0" xfId="14" applyFont="1" applyFill="1" applyProtection="1">
      <protection hidden="1"/>
    </xf>
    <xf numFmtId="170" fontId="6" fillId="6" borderId="0" xfId="14" applyNumberFormat="1" applyFont="1" applyFill="1" applyProtection="1">
      <protection hidden="1"/>
    </xf>
    <xf numFmtId="0" fontId="77" fillId="8" borderId="0" xfId="14" applyFont="1" applyFill="1" applyProtection="1">
      <protection hidden="1"/>
    </xf>
    <xf numFmtId="0" fontId="56" fillId="18" borderId="11" xfId="14" applyFont="1" applyFill="1" applyBorder="1" applyAlignment="1">
      <alignment horizontal="center" vertical="center" wrapText="1"/>
    </xf>
    <xf numFmtId="0" fontId="28" fillId="0" borderId="0" xfId="14"/>
    <xf numFmtId="0" fontId="28" fillId="0" borderId="11" xfId="14" applyBorder="1" applyAlignment="1">
      <alignment horizontal="center"/>
    </xf>
    <xf numFmtId="2" fontId="81" fillId="0" borderId="11" xfId="14" applyNumberFormat="1" applyFont="1" applyBorder="1" applyAlignment="1">
      <alignment horizontal="center"/>
    </xf>
    <xf numFmtId="165" fontId="28" fillId="18" borderId="11" xfId="14" applyNumberFormat="1" applyFill="1" applyBorder="1"/>
    <xf numFmtId="0" fontId="28" fillId="18" borderId="11" xfId="14" applyFill="1" applyBorder="1" applyAlignment="1">
      <alignment horizontal="center"/>
    </xf>
    <xf numFmtId="0" fontId="18" fillId="19" borderId="14" xfId="0" applyFont="1" applyFill="1" applyBorder="1" applyProtection="1">
      <protection hidden="1"/>
    </xf>
    <xf numFmtId="0" fontId="6" fillId="19" borderId="14" xfId="0" applyFont="1" applyFill="1" applyBorder="1" applyProtection="1">
      <protection hidden="1"/>
    </xf>
    <xf numFmtId="0" fontId="6" fillId="19" borderId="15" xfId="0" applyFont="1" applyFill="1" applyBorder="1" applyAlignment="1" applyProtection="1">
      <alignment vertical="center"/>
      <protection hidden="1"/>
    </xf>
    <xf numFmtId="0" fontId="18" fillId="19" borderId="0" xfId="0" applyFont="1" applyFill="1" applyProtection="1">
      <protection hidden="1"/>
    </xf>
    <xf numFmtId="0" fontId="34" fillId="19" borderId="0" xfId="0" applyFont="1" applyFill="1" applyAlignment="1">
      <alignment vertical="center"/>
    </xf>
    <xf numFmtId="0" fontId="6" fillId="19" borderId="17" xfId="0" applyFont="1" applyFill="1" applyBorder="1" applyAlignment="1" applyProtection="1">
      <alignment vertical="center"/>
      <protection hidden="1"/>
    </xf>
    <xf numFmtId="0" fontId="6" fillId="19" borderId="0" xfId="0" applyFont="1" applyFill="1" applyAlignment="1" applyProtection="1">
      <alignment vertical="center"/>
      <protection hidden="1"/>
    </xf>
    <xf numFmtId="0" fontId="35" fillId="19" borderId="17" xfId="0" applyFont="1" applyFill="1" applyBorder="1" applyAlignment="1" applyProtection="1">
      <alignment vertical="center"/>
      <protection hidden="1"/>
    </xf>
    <xf numFmtId="0" fontId="18" fillId="19" borderId="20" xfId="0" applyFont="1" applyFill="1" applyBorder="1" applyProtection="1">
      <protection hidden="1"/>
    </xf>
    <xf numFmtId="0" fontId="49" fillId="19" borderId="20" xfId="0" applyFont="1" applyFill="1" applyBorder="1" applyAlignment="1" applyProtection="1">
      <alignment vertical="center"/>
      <protection hidden="1"/>
    </xf>
    <xf numFmtId="0" fontId="34" fillId="19" borderId="20" xfId="0" applyFont="1" applyFill="1" applyBorder="1" applyAlignment="1">
      <alignment vertical="center"/>
    </xf>
    <xf numFmtId="0" fontId="6" fillId="19" borderId="21" xfId="0" applyFont="1" applyFill="1" applyBorder="1" applyAlignment="1" applyProtection="1">
      <alignment vertical="center"/>
      <protection hidden="1"/>
    </xf>
    <xf numFmtId="0" fontId="49" fillId="6" borderId="0" xfId="0" applyFont="1" applyFill="1" applyAlignment="1" applyProtection="1">
      <alignment vertical="center"/>
      <protection hidden="1"/>
    </xf>
    <xf numFmtId="2" fontId="59" fillId="6" borderId="0" xfId="1" applyNumberFormat="1" applyFont="1" applyFill="1" applyBorder="1" applyAlignment="1" applyProtection="1">
      <alignment horizontal="center" vertical="center"/>
      <protection hidden="1"/>
    </xf>
    <xf numFmtId="2" fontId="50" fillId="6" borderId="0" xfId="1" applyNumberFormat="1" applyFont="1" applyFill="1" applyBorder="1" applyAlignment="1" applyProtection="1">
      <alignment horizontal="center" vertical="center"/>
      <protection hidden="1"/>
    </xf>
    <xf numFmtId="0" fontId="34" fillId="6" borderId="0" xfId="0" applyFont="1" applyFill="1" applyAlignment="1">
      <alignment vertical="center"/>
    </xf>
    <xf numFmtId="2" fontId="82" fillId="19" borderId="20" xfId="0" applyNumberFormat="1" applyFont="1" applyFill="1" applyBorder="1" applyProtection="1">
      <protection hidden="1"/>
    </xf>
    <xf numFmtId="0" fontId="17" fillId="19" borderId="0" xfId="0" applyFont="1" applyFill="1" applyAlignment="1" applyProtection="1">
      <alignment horizontal="left" vertical="center"/>
      <protection hidden="1"/>
    </xf>
    <xf numFmtId="0" fontId="23" fillId="13" borderId="12" xfId="0" applyFont="1" applyFill="1" applyBorder="1" applyAlignment="1" applyProtection="1">
      <alignment horizontal="center" vertical="center"/>
      <protection hidden="1"/>
    </xf>
    <xf numFmtId="0" fontId="23" fillId="13" borderId="17" xfId="0" applyFont="1" applyFill="1" applyBorder="1" applyAlignment="1" applyProtection="1">
      <alignment horizontal="center" vertical="center"/>
      <protection hidden="1"/>
    </xf>
    <xf numFmtId="0" fontId="27" fillId="19" borderId="16" xfId="0" applyFont="1" applyFill="1" applyBorder="1" applyAlignment="1" applyProtection="1">
      <alignment horizontal="left" vertical="center"/>
      <protection hidden="1"/>
    </xf>
    <xf numFmtId="0" fontId="27" fillId="19" borderId="17" xfId="0" applyFont="1" applyFill="1" applyBorder="1" applyAlignment="1" applyProtection="1">
      <alignment horizontal="left" vertical="center"/>
      <protection hidden="1"/>
    </xf>
    <xf numFmtId="0" fontId="33" fillId="14" borderId="26" xfId="0" applyFont="1" applyFill="1" applyBorder="1" applyAlignment="1" applyProtection="1">
      <alignment horizontal="center" vertical="center"/>
      <protection hidden="1"/>
    </xf>
    <xf numFmtId="0" fontId="18" fillId="19" borderId="31" xfId="0" applyFont="1" applyFill="1" applyBorder="1" applyAlignment="1" applyProtection="1">
      <alignment horizontal="center"/>
      <protection hidden="1"/>
    </xf>
    <xf numFmtId="0" fontId="18" fillId="19" borderId="15" xfId="0" applyFont="1" applyFill="1" applyBorder="1" applyAlignment="1" applyProtection="1">
      <alignment horizontal="center"/>
      <protection hidden="1"/>
    </xf>
    <xf numFmtId="0" fontId="33" fillId="19" borderId="16" xfId="0" applyFont="1" applyFill="1" applyBorder="1" applyAlignment="1" applyProtection="1">
      <alignment horizontal="center" vertical="center"/>
      <protection hidden="1"/>
    </xf>
    <xf numFmtId="0" fontId="33" fillId="19" borderId="17" xfId="0" applyFont="1" applyFill="1" applyBorder="1" applyAlignment="1" applyProtection="1">
      <alignment horizontal="center" vertical="center"/>
      <protection hidden="1"/>
    </xf>
    <xf numFmtId="0" fontId="26" fillId="19" borderId="12" xfId="0" applyFont="1" applyFill="1" applyBorder="1" applyAlignment="1" applyProtection="1">
      <alignment horizontal="center" vertical="center"/>
      <protection hidden="1"/>
    </xf>
    <xf numFmtId="0" fontId="26" fillId="19" borderId="17" xfId="0" applyFont="1" applyFill="1" applyBorder="1" applyAlignment="1" applyProtection="1">
      <alignment horizontal="center" vertical="center"/>
      <protection hidden="1"/>
    </xf>
    <xf numFmtId="164" fontId="30" fillId="11" borderId="11" xfId="1" applyNumberFormat="1" applyFont="1" applyFill="1" applyBorder="1" applyAlignment="1" applyProtection="1">
      <alignment horizontal="right" vertical="center"/>
      <protection hidden="1"/>
    </xf>
    <xf numFmtId="0" fontId="26" fillId="12" borderId="4" xfId="0" applyFont="1" applyFill="1" applyBorder="1" applyAlignment="1" applyProtection="1">
      <alignment horizontal="right" vertical="center"/>
      <protection locked="0"/>
    </xf>
    <xf numFmtId="0" fontId="26" fillId="12" borderId="5" xfId="0" applyFont="1" applyFill="1" applyBorder="1" applyAlignment="1" applyProtection="1">
      <alignment horizontal="right" vertical="center"/>
      <protection locked="0"/>
    </xf>
    <xf numFmtId="0" fontId="10" fillId="7" borderId="0" xfId="0" applyFont="1" applyFill="1" applyAlignment="1" applyProtection="1">
      <alignment vertical="top" wrapText="1"/>
      <protection hidden="1"/>
    </xf>
    <xf numFmtId="164" fontId="26" fillId="12" borderId="4" xfId="1" applyNumberFormat="1" applyFont="1" applyFill="1" applyBorder="1" applyAlignment="1" applyProtection="1">
      <alignment horizontal="right" vertical="center"/>
      <protection locked="0"/>
    </xf>
    <xf numFmtId="164" fontId="26" fillId="12" borderId="5" xfId="1" applyNumberFormat="1" applyFont="1" applyFill="1" applyBorder="1" applyAlignment="1" applyProtection="1">
      <alignment horizontal="right" vertical="center"/>
      <protection locked="0"/>
    </xf>
    <xf numFmtId="164" fontId="26" fillId="12" borderId="1" xfId="1" applyNumberFormat="1" applyFont="1" applyFill="1" applyBorder="1" applyAlignment="1" applyProtection="1">
      <alignment horizontal="right" vertical="center"/>
      <protection locked="0"/>
    </xf>
    <xf numFmtId="164" fontId="26" fillId="12" borderId="3" xfId="1" applyNumberFormat="1" applyFont="1" applyFill="1" applyBorder="1" applyAlignment="1" applyProtection="1">
      <alignment horizontal="right" vertical="center"/>
      <protection locked="0"/>
    </xf>
    <xf numFmtId="0" fontId="26" fillId="6" borderId="30" xfId="0" applyFont="1" applyFill="1" applyBorder="1" applyAlignment="1" applyProtection="1">
      <alignment horizontal="left" vertical="top" wrapText="1"/>
      <protection hidden="1"/>
    </xf>
    <xf numFmtId="0" fontId="17" fillId="6" borderId="24" xfId="0" applyFont="1" applyFill="1" applyBorder="1" applyAlignment="1" applyProtection="1">
      <alignment horizontal="left" vertical="top" wrapText="1"/>
      <protection hidden="1"/>
    </xf>
    <xf numFmtId="0" fontId="17" fillId="6" borderId="28" xfId="0" applyFont="1" applyFill="1" applyBorder="1" applyAlignment="1" applyProtection="1">
      <alignment horizontal="left" vertical="top" wrapText="1"/>
      <protection hidden="1"/>
    </xf>
    <xf numFmtId="0" fontId="9" fillId="6" borderId="0" xfId="0" applyFont="1" applyFill="1" applyAlignment="1" applyProtection="1">
      <alignment horizontal="left" vertical="center" wrapText="1"/>
      <protection hidden="1"/>
    </xf>
    <xf numFmtId="0" fontId="26" fillId="12" borderId="4" xfId="0" applyFont="1" applyFill="1" applyBorder="1" applyAlignment="1" applyProtection="1">
      <alignment horizontal="center" vertical="center"/>
      <protection locked="0"/>
    </xf>
    <xf numFmtId="0" fontId="26" fillId="12" borderId="5" xfId="0" applyFont="1" applyFill="1" applyBorder="1" applyAlignment="1" applyProtection="1">
      <alignment horizontal="center" vertical="center"/>
      <protection locked="0"/>
    </xf>
    <xf numFmtId="0" fontId="44" fillId="13" borderId="18" xfId="0" applyFont="1" applyFill="1" applyBorder="1" applyAlignment="1" applyProtection="1">
      <alignment horizontal="center" vertical="center" wrapText="1"/>
      <protection hidden="1"/>
    </xf>
    <xf numFmtId="0" fontId="44" fillId="13" borderId="19" xfId="0" applyFont="1" applyFill="1" applyBorder="1" applyAlignment="1" applyProtection="1">
      <alignment horizontal="center" vertical="center" wrapText="1"/>
      <protection hidden="1"/>
    </xf>
    <xf numFmtId="0" fontId="33" fillId="13" borderId="26" xfId="0" applyFont="1" applyFill="1" applyBorder="1" applyAlignment="1" applyProtection="1">
      <alignment horizontal="center" vertical="center"/>
      <protection hidden="1"/>
    </xf>
    <xf numFmtId="0" fontId="12" fillId="19" borderId="22" xfId="0" applyFont="1" applyFill="1" applyBorder="1" applyAlignment="1" applyProtection="1">
      <alignment horizontal="center" vertical="center" wrapText="1"/>
      <protection hidden="1"/>
    </xf>
    <xf numFmtId="0" fontId="12" fillId="19" borderId="18" xfId="0" applyFont="1" applyFill="1" applyBorder="1" applyAlignment="1" applyProtection="1">
      <alignment horizontal="center" vertical="center" wrapText="1"/>
      <protection hidden="1"/>
    </xf>
    <xf numFmtId="0" fontId="12" fillId="19" borderId="19" xfId="0" applyFont="1" applyFill="1" applyBorder="1" applyAlignment="1" applyProtection="1">
      <alignment horizontal="center" vertical="center" wrapText="1"/>
      <protection hidden="1"/>
    </xf>
    <xf numFmtId="2" fontId="83" fillId="19" borderId="32" xfId="1" applyNumberFormat="1" applyFont="1" applyFill="1" applyBorder="1" applyAlignment="1" applyProtection="1">
      <alignment horizontal="center" vertical="center"/>
      <protection hidden="1"/>
    </xf>
    <xf numFmtId="2" fontId="83" fillId="19" borderId="21" xfId="1" applyNumberFormat="1" applyFont="1" applyFill="1" applyBorder="1" applyAlignment="1" applyProtection="1">
      <alignment horizontal="center" vertical="center"/>
      <protection hidden="1"/>
    </xf>
    <xf numFmtId="0" fontId="23" fillId="13" borderId="0" xfId="0" applyFont="1" applyFill="1" applyAlignment="1" applyProtection="1">
      <alignment horizontal="left" vertical="center"/>
      <protection hidden="1"/>
    </xf>
    <xf numFmtId="0" fontId="44" fillId="13" borderId="22" xfId="0" applyFont="1" applyFill="1" applyBorder="1" applyAlignment="1" applyProtection="1">
      <alignment horizontal="center" vertical="center" wrapText="1"/>
      <protection hidden="1"/>
    </xf>
    <xf numFmtId="0" fontId="18" fillId="13" borderId="31" xfId="0" applyFont="1" applyFill="1" applyBorder="1" applyAlignment="1" applyProtection="1">
      <alignment horizontal="center"/>
      <protection hidden="1"/>
    </xf>
    <xf numFmtId="0" fontId="18" fillId="13" borderId="15" xfId="0" applyFont="1" applyFill="1" applyBorder="1" applyAlignment="1" applyProtection="1">
      <alignment horizontal="center"/>
      <protection hidden="1"/>
    </xf>
    <xf numFmtId="0" fontId="33" fillId="13" borderId="16" xfId="0" applyFont="1" applyFill="1" applyBorder="1" applyAlignment="1" applyProtection="1">
      <alignment horizontal="center" vertical="center"/>
      <protection hidden="1"/>
    </xf>
    <xf numFmtId="0" fontId="33" fillId="13" borderId="17" xfId="0" applyFont="1" applyFill="1" applyBorder="1" applyAlignment="1" applyProtection="1">
      <alignment horizontal="center" vertical="center"/>
      <protection hidden="1"/>
    </xf>
    <xf numFmtId="0" fontId="27" fillId="13" borderId="16" xfId="0" applyFont="1" applyFill="1" applyBorder="1" applyAlignment="1" applyProtection="1">
      <alignment vertical="center"/>
      <protection hidden="1"/>
    </xf>
    <xf numFmtId="0" fontId="27" fillId="13" borderId="17" xfId="0" applyFont="1" applyFill="1" applyBorder="1" applyAlignment="1" applyProtection="1">
      <alignment vertical="center"/>
      <protection hidden="1"/>
    </xf>
    <xf numFmtId="2" fontId="59" fillId="13" borderId="32" xfId="1" applyNumberFormat="1" applyFont="1" applyFill="1" applyBorder="1" applyAlignment="1" applyProtection="1">
      <alignment horizontal="center" vertical="center"/>
      <protection hidden="1"/>
    </xf>
    <xf numFmtId="2" fontId="59" fillId="13" borderId="21" xfId="1" applyNumberFormat="1" applyFont="1" applyFill="1" applyBorder="1" applyAlignment="1" applyProtection="1">
      <alignment horizontal="center" vertical="center"/>
      <protection hidden="1"/>
    </xf>
    <xf numFmtId="0" fontId="26" fillId="16" borderId="0" xfId="6" applyFont="1" applyFill="1" applyAlignment="1" applyProtection="1">
      <alignment horizontal="center"/>
      <protection hidden="1"/>
    </xf>
    <xf numFmtId="0" fontId="26" fillId="0" borderId="0" xfId="6" applyFont="1" applyAlignment="1" applyProtection="1">
      <alignment horizontal="center" vertical="center" wrapText="1"/>
      <protection hidden="1"/>
    </xf>
    <xf numFmtId="0" fontId="26" fillId="15" borderId="13" xfId="6" applyFont="1" applyFill="1" applyBorder="1" applyAlignment="1" applyProtection="1">
      <alignment horizontal="center"/>
      <protection hidden="1"/>
    </xf>
    <xf numFmtId="0" fontId="26" fillId="14" borderId="13" xfId="6" applyFont="1" applyFill="1" applyBorder="1" applyAlignment="1" applyProtection="1">
      <alignment horizontal="center"/>
      <protection hidden="1"/>
    </xf>
    <xf numFmtId="0" fontId="26" fillId="7" borderId="13" xfId="6" applyFont="1" applyFill="1" applyBorder="1" applyAlignment="1" applyProtection="1">
      <alignment horizontal="center"/>
      <protection hidden="1"/>
    </xf>
    <xf numFmtId="3" fontId="26" fillId="6" borderId="6" xfId="14" applyNumberFormat="1" applyFont="1" applyFill="1" applyBorder="1" applyAlignment="1" applyProtection="1">
      <alignment horizontal="center" vertical="center"/>
      <protection locked="0"/>
    </xf>
    <xf numFmtId="3" fontId="26" fillId="6" borderId="7" xfId="14" applyNumberFormat="1" applyFont="1" applyFill="1" applyBorder="1" applyAlignment="1" applyProtection="1">
      <alignment horizontal="center" vertical="center"/>
      <protection locked="0"/>
    </xf>
    <xf numFmtId="0" fontId="10" fillId="7" borderId="0" xfId="14" applyFont="1" applyFill="1" applyAlignment="1" applyProtection="1">
      <alignment horizontal="left" vertical="top" wrapText="1"/>
      <protection hidden="1"/>
    </xf>
    <xf numFmtId="0" fontId="9" fillId="6" borderId="0" xfId="14" applyFont="1" applyFill="1" applyAlignment="1" applyProtection="1">
      <alignment horizontal="left" vertical="center" wrapText="1"/>
      <protection hidden="1"/>
    </xf>
    <xf numFmtId="0" fontId="17" fillId="6" borderId="0" xfId="14" applyFont="1" applyFill="1" applyAlignment="1" applyProtection="1">
      <alignment horizontal="left" vertical="top" wrapText="1"/>
      <protection hidden="1"/>
    </xf>
    <xf numFmtId="0" fontId="63" fillId="6" borderId="33" xfId="14" applyFont="1" applyFill="1" applyBorder="1" applyAlignment="1" applyProtection="1">
      <alignment horizontal="center" vertical="center"/>
      <protection locked="0"/>
    </xf>
    <xf numFmtId="0" fontId="63" fillId="6" borderId="34" xfId="14" applyFont="1" applyFill="1" applyBorder="1" applyAlignment="1" applyProtection="1">
      <alignment horizontal="center" vertical="center"/>
      <protection locked="0"/>
    </xf>
    <xf numFmtId="0" fontId="23" fillId="8" borderId="6" xfId="14" applyFont="1" applyFill="1" applyBorder="1" applyAlignment="1" applyProtection="1">
      <alignment horizontal="left" vertical="center"/>
      <protection hidden="1"/>
    </xf>
    <xf numFmtId="0" fontId="23" fillId="8" borderId="0" xfId="14" applyFont="1" applyFill="1" applyAlignment="1" applyProtection="1">
      <protection hidden="1"/>
    </xf>
    <xf numFmtId="0" fontId="64" fillId="8" borderId="0" xfId="14" applyFont="1" applyFill="1" applyAlignment="1" applyProtection="1">
      <protection hidden="1"/>
    </xf>
    <xf numFmtId="1" fontId="26" fillId="6" borderId="1" xfId="14" applyNumberFormat="1" applyFont="1" applyFill="1" applyBorder="1" applyAlignment="1" applyProtection="1">
      <alignment horizontal="center" vertical="center"/>
      <protection locked="0"/>
    </xf>
    <xf numFmtId="1" fontId="26" fillId="6" borderId="3" xfId="14" applyNumberFormat="1" applyFont="1" applyFill="1" applyBorder="1" applyAlignment="1" applyProtection="1">
      <alignment horizontal="center" vertical="center"/>
      <protection locked="0"/>
    </xf>
    <xf numFmtId="0" fontId="17" fillId="8" borderId="0" xfId="14" applyFont="1" applyFill="1" applyAlignment="1" applyProtection="1">
      <protection hidden="1"/>
    </xf>
    <xf numFmtId="0" fontId="24" fillId="6" borderId="0" xfId="14" applyFont="1" applyFill="1" applyAlignment="1" applyProtection="1">
      <protection hidden="1"/>
    </xf>
    <xf numFmtId="3" fontId="26" fillId="6" borderId="36" xfId="14" applyNumberFormat="1" applyFont="1" applyFill="1" applyBorder="1" applyAlignment="1" applyProtection="1">
      <alignment horizontal="center" vertical="center"/>
      <protection locked="0"/>
    </xf>
    <xf numFmtId="3" fontId="26" fillId="6" borderId="35" xfId="14" applyNumberFormat="1" applyFont="1" applyFill="1" applyBorder="1" applyAlignment="1" applyProtection="1">
      <alignment horizontal="center" vertical="center"/>
      <protection locked="0"/>
    </xf>
    <xf numFmtId="3" fontId="26" fillId="0" borderId="39" xfId="14" applyNumberFormat="1" applyFont="1" applyBorder="1" applyAlignment="1" applyProtection="1">
      <alignment horizontal="center" vertical="center"/>
      <protection locked="0"/>
    </xf>
    <xf numFmtId="3" fontId="26" fillId="0" borderId="38" xfId="14" applyNumberFormat="1" applyFont="1" applyBorder="1" applyAlignment="1" applyProtection="1">
      <alignment horizontal="center" vertical="center"/>
      <protection locked="0"/>
    </xf>
    <xf numFmtId="9" fontId="26" fillId="6" borderId="1" xfId="14" applyNumberFormat="1" applyFont="1" applyFill="1" applyBorder="1" applyAlignment="1" applyProtection="1">
      <alignment horizontal="center" vertical="center"/>
      <protection locked="0"/>
    </xf>
    <xf numFmtId="9" fontId="26" fillId="6" borderId="3" xfId="14" applyNumberFormat="1" applyFont="1" applyFill="1" applyBorder="1" applyAlignment="1" applyProtection="1">
      <alignment horizontal="center" vertical="center"/>
      <protection locked="0"/>
    </xf>
    <xf numFmtId="9" fontId="26" fillId="6" borderId="6" xfId="14" applyNumberFormat="1" applyFont="1" applyFill="1" applyBorder="1" applyAlignment="1" applyProtection="1">
      <alignment horizontal="center" vertical="center"/>
      <protection locked="0"/>
    </xf>
    <xf numFmtId="9" fontId="26" fillId="6" borderId="7" xfId="14" applyNumberFormat="1" applyFont="1" applyFill="1" applyBorder="1" applyAlignment="1" applyProtection="1">
      <alignment horizontal="center" vertical="center"/>
      <protection locked="0"/>
    </xf>
    <xf numFmtId="9" fontId="26" fillId="6" borderId="8" xfId="14" applyNumberFormat="1" applyFont="1" applyFill="1" applyBorder="1" applyAlignment="1" applyProtection="1">
      <alignment horizontal="center" vertical="center"/>
      <protection locked="0"/>
    </xf>
    <xf numFmtId="9" fontId="26" fillId="6" borderId="10" xfId="14" applyNumberFormat="1" applyFont="1" applyFill="1" applyBorder="1" applyAlignment="1" applyProtection="1">
      <alignment horizontal="center" vertical="center"/>
      <protection locked="0"/>
    </xf>
    <xf numFmtId="3" fontId="6" fillId="17" borderId="0" xfId="14" applyNumberFormat="1" applyFont="1" applyFill="1" applyAlignment="1" applyProtection="1">
      <alignment horizontal="right" shrinkToFit="1"/>
      <protection hidden="1"/>
    </xf>
    <xf numFmtId="3" fontId="66" fillId="8" borderId="0" xfId="14" applyNumberFormat="1" applyFont="1" applyFill="1" applyAlignment="1" applyProtection="1">
      <alignment horizontal="right" vertical="top"/>
      <protection hidden="1"/>
    </xf>
    <xf numFmtId="3" fontId="73" fillId="8" borderId="0" xfId="14" applyNumberFormat="1" applyFont="1" applyFill="1" applyAlignment="1" applyProtection="1">
      <alignment horizontal="right" vertical="top"/>
      <protection hidden="1"/>
    </xf>
  </cellXfs>
  <cellStyles count="15">
    <cellStyle name="20% - Accent1" xfId="2" builtinId="30"/>
    <cellStyle name="40% - Accent2" xfId="3" builtinId="35"/>
    <cellStyle name="40% - Accent4" xfId="4" builtinId="43"/>
    <cellStyle name="40% - Accent6" xfId="5" builtinId="51"/>
    <cellStyle name="Comma" xfId="1" builtinId="3"/>
    <cellStyle name="Normal" xfId="0" builtinId="0"/>
    <cellStyle name="Normal 2" xfId="6" xr:uid="{966F2D71-A017-4A76-86D4-7A36C8549BAE}"/>
    <cellStyle name="Normal 3" xfId="9" xr:uid="{DCD7C04B-7179-426D-8154-1FF42ECDB7D9}"/>
    <cellStyle name="Normal 4" xfId="11" xr:uid="{9B330F80-8661-4A03-BA86-775C32857EA0}"/>
    <cellStyle name="Normal 5" xfId="13" xr:uid="{275CF0A0-3AC1-40D1-93F1-C7E5FD500936}"/>
    <cellStyle name="Percent 2" xfId="10" xr:uid="{B4797750-45D5-43DA-B047-26502C2F0097}"/>
    <cellStyle name="常规 2" xfId="7" xr:uid="{A1D68A8B-C2EB-42A8-83D7-52D241930B22}"/>
    <cellStyle name="常规 2 2" xfId="12" xr:uid="{838B7B87-C4B4-4ECB-8AE7-4A86FB6870E9}"/>
    <cellStyle name="常规 3" xfId="8" xr:uid="{6BCA4314-3182-4CFB-9F92-25B3B6A9EDCB}"/>
    <cellStyle name="常规 4" xfId="14" xr:uid="{E63ACBE0-4E2A-4597-889A-DFB1FEABBF09}"/>
  </cellStyles>
  <dxfs count="41">
    <dxf>
      <font>
        <b/>
        <i val="0"/>
        <condense val="0"/>
        <extend val="0"/>
        <color indexed="10"/>
      </font>
    </dxf>
    <dxf>
      <font>
        <color theme="0"/>
      </font>
    </dxf>
    <dxf>
      <font>
        <color theme="0"/>
      </font>
    </dxf>
    <dxf>
      <font>
        <color theme="0"/>
      </font>
    </dxf>
    <dxf>
      <font>
        <color theme="0"/>
      </font>
    </dxf>
    <dxf>
      <font>
        <color theme="0"/>
      </font>
    </dxf>
    <dxf>
      <font>
        <color theme="0"/>
      </font>
    </dxf>
    <dxf>
      <fill>
        <patternFill patternType="solid"/>
      </fill>
    </dxf>
    <dxf>
      <fill>
        <patternFill patternType="solid"/>
      </fill>
    </dxf>
    <dxf>
      <font>
        <b val="0"/>
        <i val="0"/>
        <condense val="0"/>
        <extend val="0"/>
        <color indexed="8"/>
      </font>
    </dxf>
    <dxf>
      <fill>
        <patternFill patternType="solid"/>
      </fill>
    </dxf>
    <dxf>
      <font>
        <b/>
        <i val="0"/>
        <condense val="0"/>
        <extend val="0"/>
        <color indexed="10"/>
      </font>
    </dxf>
    <dxf>
      <font>
        <color theme="0"/>
      </font>
    </dxf>
    <dxf>
      <font>
        <color theme="0"/>
      </font>
    </dxf>
    <dxf>
      <font>
        <color theme="0"/>
      </font>
    </dxf>
    <dxf>
      <font>
        <color theme="0"/>
      </font>
    </dxf>
    <dxf>
      <font>
        <color theme="0"/>
      </font>
    </dxf>
    <dxf>
      <font>
        <color theme="0"/>
      </font>
    </dxf>
    <dxf>
      <fill>
        <patternFill patternType="solid"/>
      </fill>
    </dxf>
    <dxf>
      <fill>
        <patternFill patternType="solid"/>
      </fill>
    </dxf>
    <dxf>
      <font>
        <b val="0"/>
        <i val="0"/>
        <condense val="0"/>
        <extend val="0"/>
        <color indexed="8"/>
      </font>
    </dxf>
    <dxf>
      <fill>
        <patternFill patternType="solid"/>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rgb="FFFF0000"/>
      </font>
    </dxf>
    <dxf>
      <font>
        <color theme="0"/>
      </font>
    </dxf>
  </dxfs>
  <tableStyles count="0" defaultTableStyle="TableStyleMedium2" defaultPivotStyle="PivotStyleLight16"/>
  <colors>
    <mruColors>
      <color rgb="FF8AD1F3"/>
      <color rgb="FF00799A"/>
      <color rgb="FF006C8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sz="1800" b="0" i="0" baseline="0">
                <a:effectLst/>
              </a:rPr>
              <a:t>Predicted Star Rating</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v>Scenario 1</c:v>
          </c:tx>
          <c:spPr>
            <a:ln w="28575" cap="rnd">
              <a:solidFill>
                <a:schemeClr val="accent1"/>
              </a:solidFill>
              <a:round/>
            </a:ln>
            <a:effectLst/>
          </c:spPr>
          <c:marker>
            <c:symbol val="circle"/>
            <c:size val="5"/>
            <c:spPr>
              <a:solidFill>
                <a:schemeClr val="accent1"/>
              </a:solidFill>
              <a:ln w="9525">
                <a:solidFill>
                  <a:schemeClr val="accent1"/>
                </a:solidFill>
              </a:ln>
              <a:effectLst/>
            </c:spPr>
          </c:marker>
          <c:dPt>
            <c:idx val="0"/>
            <c:marker>
              <c:symbol val="circle"/>
              <c:size val="5"/>
              <c:spPr>
                <a:solidFill>
                  <a:schemeClr val="accent1"/>
                </a:solidFill>
                <a:ln w="9525">
                  <a:solidFill>
                    <a:schemeClr val="accent1"/>
                  </a:solidFill>
                </a:ln>
                <a:effectLst/>
              </c:spPr>
            </c:marker>
            <c:bubble3D val="0"/>
            <c:extLst>
              <c:ext xmlns:c16="http://schemas.microsoft.com/office/drawing/2014/chart" uri="{C3380CC4-5D6E-409C-BE32-E72D297353CC}">
                <c16:uniqueId val="{00000000-C38E-441E-9F80-ABCD90C1D287}"/>
              </c:ext>
            </c:extLst>
          </c:dPt>
          <c:cat>
            <c:strLit>
              <c:ptCount val="5"/>
              <c:pt idx="0">
                <c:v>Former</c:v>
              </c:pt>
              <c:pt idx="1">
                <c:v>Current</c:v>
              </c:pt>
              <c:pt idx="2">
                <c:v>Predicted 2025</c:v>
              </c:pt>
              <c:pt idx="3">
                <c:v>Predicted 2030</c:v>
              </c:pt>
            </c:strLit>
          </c:cat>
          <c:val>
            <c:numRef>
              <c:f>('Shopping Centre'!$E$62,'Shopping Centre'!$E$42,'Shopping Centre'!$E$49,'Shopping Centre'!$E$56)</c:f>
              <c:numCache>
                <c:formatCode>0.00</c:formatCode>
                <c:ptCount val="4"/>
                <c:pt idx="0">
                  <c:v>#N/A</c:v>
                </c:pt>
                <c:pt idx="1">
                  <c:v>#N/A</c:v>
                </c:pt>
                <c:pt idx="2">
                  <c:v>#N/A</c:v>
                </c:pt>
                <c:pt idx="3">
                  <c:v>#N/A</c:v>
                </c:pt>
              </c:numCache>
            </c:numRef>
          </c:val>
          <c:smooth val="0"/>
          <c:extLst>
            <c:ext xmlns:c16="http://schemas.microsoft.com/office/drawing/2014/chart" uri="{C3380CC4-5D6E-409C-BE32-E72D297353CC}">
              <c16:uniqueId val="{00000000-424D-4700-803B-24661B051C0E}"/>
            </c:ext>
          </c:extLst>
        </c:ser>
        <c:ser>
          <c:idx val="1"/>
          <c:order val="1"/>
          <c:tx>
            <c:v>Scenario 2</c:v>
          </c:tx>
          <c:spPr>
            <a:ln w="28575" cap="rnd">
              <a:solidFill>
                <a:schemeClr val="accent2"/>
              </a:solidFill>
              <a:round/>
            </a:ln>
            <a:effectLst/>
          </c:spPr>
          <c:marker>
            <c:symbol val="circle"/>
            <c:size val="5"/>
            <c:spPr>
              <a:solidFill>
                <a:schemeClr val="accent2"/>
              </a:solidFill>
              <a:ln w="9525">
                <a:solidFill>
                  <a:schemeClr val="accent2"/>
                </a:solidFill>
              </a:ln>
              <a:effectLst/>
            </c:spPr>
          </c:marker>
          <c:cat>
            <c:strLit>
              <c:ptCount val="5"/>
              <c:pt idx="0">
                <c:v>Former</c:v>
              </c:pt>
              <c:pt idx="1">
                <c:v>Current</c:v>
              </c:pt>
              <c:pt idx="2">
                <c:v>Predicted 2025</c:v>
              </c:pt>
              <c:pt idx="3">
                <c:v>Predicted 2030</c:v>
              </c:pt>
            </c:strLit>
          </c:cat>
          <c:val>
            <c:numRef>
              <c:f>('Shopping Centre'!$H$62,'Shopping Centre'!$H$42,'Shopping Centre'!$F$49,'Shopping Centre'!$F$56)</c:f>
              <c:numCache>
                <c:formatCode>0.00</c:formatCode>
                <c:ptCount val="4"/>
                <c:pt idx="0">
                  <c:v>#N/A</c:v>
                </c:pt>
                <c:pt idx="1">
                  <c:v>#N/A</c:v>
                </c:pt>
                <c:pt idx="2">
                  <c:v>#N/A</c:v>
                </c:pt>
                <c:pt idx="3">
                  <c:v>#N/A</c:v>
                </c:pt>
              </c:numCache>
            </c:numRef>
          </c:val>
          <c:smooth val="0"/>
          <c:extLst>
            <c:ext xmlns:c16="http://schemas.microsoft.com/office/drawing/2014/chart" uri="{C3380CC4-5D6E-409C-BE32-E72D297353CC}">
              <c16:uniqueId val="{00000004-424D-4700-803B-24661B051C0E}"/>
            </c:ext>
          </c:extLst>
        </c:ser>
        <c:ser>
          <c:idx val="2"/>
          <c:order val="2"/>
          <c:tx>
            <c:v>Current to 1 July 2021</c:v>
          </c:tx>
          <c:spPr>
            <a:ln w="28575" cap="rnd">
              <a:solidFill>
                <a:schemeClr val="accent3"/>
              </a:solidFill>
              <a:round/>
            </a:ln>
            <a:effectLst/>
          </c:spPr>
          <c:marker>
            <c:symbol val="circle"/>
            <c:size val="5"/>
            <c:spPr>
              <a:solidFill>
                <a:schemeClr val="accent3"/>
              </a:solidFill>
              <a:ln w="9525">
                <a:solidFill>
                  <a:schemeClr val="accent3"/>
                </a:solidFill>
              </a:ln>
              <a:effectLst/>
            </c:spPr>
          </c:marker>
          <c:cat>
            <c:strLit>
              <c:ptCount val="5"/>
              <c:pt idx="0">
                <c:v>Former</c:v>
              </c:pt>
              <c:pt idx="1">
                <c:v>Current</c:v>
              </c:pt>
              <c:pt idx="2">
                <c:v>Predicted 2025</c:v>
              </c:pt>
              <c:pt idx="3">
                <c:v>Predicted 2030</c:v>
              </c:pt>
            </c:strLit>
          </c:cat>
          <c:val>
            <c:numRef>
              <c:f>('Shopping Centre'!$E$62,'Shopping Centre'!$E$42)</c:f>
              <c:numCache>
                <c:formatCode>0.00</c:formatCode>
                <c:ptCount val="2"/>
                <c:pt idx="0">
                  <c:v>#N/A</c:v>
                </c:pt>
                <c:pt idx="1">
                  <c:v>#N/A</c:v>
                </c:pt>
              </c:numCache>
            </c:numRef>
          </c:val>
          <c:smooth val="0"/>
          <c:extLst>
            <c:ext xmlns:c16="http://schemas.microsoft.com/office/drawing/2014/chart" uri="{C3380CC4-5D6E-409C-BE32-E72D297353CC}">
              <c16:uniqueId val="{00000000-8FC6-4034-9454-7CA19247F399}"/>
            </c:ext>
          </c:extLst>
        </c:ser>
        <c:dLbls>
          <c:showLegendKey val="0"/>
          <c:showVal val="0"/>
          <c:showCatName val="0"/>
          <c:showSerName val="0"/>
          <c:showPercent val="0"/>
          <c:showBubbleSize val="0"/>
        </c:dLbls>
        <c:marker val="1"/>
        <c:smooth val="0"/>
        <c:axId val="232209824"/>
        <c:axId val="232206216"/>
      </c:lineChart>
      <c:catAx>
        <c:axId val="2322098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32206216"/>
        <c:crosses val="autoZero"/>
        <c:auto val="1"/>
        <c:lblAlgn val="ctr"/>
        <c:lblOffset val="100"/>
        <c:noMultiLvlLbl val="0"/>
      </c:catAx>
      <c:valAx>
        <c:axId val="232206216"/>
        <c:scaling>
          <c:orientation val="minMax"/>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bg1">
                  <a:lumMod val="85000"/>
                </a:schemeClr>
              </a:solidFill>
              <a:round/>
            </a:ln>
            <a:effectLst/>
          </c:spPr>
        </c:min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32209824"/>
        <c:crosses val="autoZero"/>
        <c:crossBetween val="between"/>
        <c:majorUnit val="0.5"/>
        <c:minorUnit val="0.1"/>
      </c:valAx>
      <c:spPr>
        <a:noFill/>
        <a:ln>
          <a:noFill/>
        </a:ln>
        <a:effectLst/>
      </c:spPr>
    </c:plotArea>
    <c:legend>
      <c:legendPos val="r"/>
      <c:legendEntry>
        <c:idx val="2"/>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image" Target="../media/image2.png"/><Relationship Id="rId1" Type="http://schemas.openxmlformats.org/officeDocument/2006/relationships/image" Target="../media/image1.jpeg"/><Relationship Id="rId4" Type="http://schemas.openxmlformats.org/officeDocument/2006/relationships/image" Target="../media/image3.jpeg"/></Relationships>
</file>

<file path=xl/drawings/_rels/drawing2.xml.rels><?xml version="1.0" encoding="UTF-8" standalone="yes"?>
<Relationships xmlns="http://schemas.openxmlformats.org/package/2006/relationships"><Relationship Id="rId8" Type="http://schemas.openxmlformats.org/officeDocument/2006/relationships/image" Target="../media/image11.png"/><Relationship Id="rId3" Type="http://schemas.openxmlformats.org/officeDocument/2006/relationships/image" Target="../media/image6.jpeg"/><Relationship Id="rId7" Type="http://schemas.openxmlformats.org/officeDocument/2006/relationships/image" Target="../media/image10.png"/><Relationship Id="rId2" Type="http://schemas.openxmlformats.org/officeDocument/2006/relationships/image" Target="../media/image5.png"/><Relationship Id="rId1" Type="http://schemas.openxmlformats.org/officeDocument/2006/relationships/image" Target="../media/image4.png"/><Relationship Id="rId6" Type="http://schemas.openxmlformats.org/officeDocument/2006/relationships/image" Target="../media/image9.png"/><Relationship Id="rId5" Type="http://schemas.openxmlformats.org/officeDocument/2006/relationships/image" Target="../media/image8.png"/><Relationship Id="rId4" Type="http://schemas.openxmlformats.org/officeDocument/2006/relationships/image" Target="../media/image7.jpeg"/></Relationships>
</file>

<file path=xl/drawings/_rels/drawing3.xml.rels><?xml version="1.0" encoding="UTF-8" standalone="yes"?>
<Relationships xmlns="http://schemas.openxmlformats.org/package/2006/relationships"><Relationship Id="rId8" Type="http://schemas.openxmlformats.org/officeDocument/2006/relationships/image" Target="../media/image17.png"/><Relationship Id="rId3" Type="http://schemas.openxmlformats.org/officeDocument/2006/relationships/image" Target="../media/image6.jpeg"/><Relationship Id="rId7" Type="http://schemas.openxmlformats.org/officeDocument/2006/relationships/image" Target="../media/image16.png"/><Relationship Id="rId2" Type="http://schemas.openxmlformats.org/officeDocument/2006/relationships/image" Target="../media/image13.png"/><Relationship Id="rId1" Type="http://schemas.openxmlformats.org/officeDocument/2006/relationships/image" Target="../media/image12.png"/><Relationship Id="rId6" Type="http://schemas.openxmlformats.org/officeDocument/2006/relationships/image" Target="../media/image9.png"/><Relationship Id="rId5" Type="http://schemas.openxmlformats.org/officeDocument/2006/relationships/image" Target="../media/image15.png"/><Relationship Id="rId4" Type="http://schemas.openxmlformats.org/officeDocument/2006/relationships/image" Target="../media/image14.jpeg"/></Relationships>
</file>

<file path=xl/drawings/drawing1.xml><?xml version="1.0" encoding="utf-8"?>
<xdr:wsDr xmlns:xdr="http://schemas.openxmlformats.org/drawingml/2006/spreadsheetDrawing" xmlns:a="http://schemas.openxmlformats.org/drawingml/2006/main">
  <xdr:twoCellAnchor>
    <xdr:from>
      <xdr:col>1</xdr:col>
      <xdr:colOff>34374</xdr:colOff>
      <xdr:row>3</xdr:row>
      <xdr:rowOff>590870</xdr:rowOff>
    </xdr:from>
    <xdr:to>
      <xdr:col>3</xdr:col>
      <xdr:colOff>88457</xdr:colOff>
      <xdr:row>3</xdr:row>
      <xdr:rowOff>590870</xdr:rowOff>
    </xdr:to>
    <xdr:cxnSp macro="">
      <xdr:nvCxnSpPr>
        <xdr:cNvPr id="4" name="Straight Connector 3">
          <a:extLst>
            <a:ext uri="{FF2B5EF4-FFF2-40B4-BE49-F238E27FC236}">
              <a16:creationId xmlns:a16="http://schemas.microsoft.com/office/drawing/2014/main" id="{62D385D7-7ED9-44F1-A644-CF9EDA39B0AE}"/>
            </a:ext>
          </a:extLst>
        </xdr:cNvPr>
        <xdr:cNvCxnSpPr/>
      </xdr:nvCxnSpPr>
      <xdr:spPr>
        <a:xfrm flipV="1">
          <a:off x="262974" y="2290130"/>
          <a:ext cx="1494263" cy="0"/>
        </a:xfrm>
        <a:prstGeom prst="line">
          <a:avLst/>
        </a:prstGeom>
        <a:ln w="31750">
          <a:solidFill>
            <a:schemeClr val="bg2"/>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40170</xdr:colOff>
      <xdr:row>3</xdr:row>
      <xdr:rowOff>340786</xdr:rowOff>
    </xdr:from>
    <xdr:to>
      <xdr:col>5</xdr:col>
      <xdr:colOff>274004</xdr:colOff>
      <xdr:row>3</xdr:row>
      <xdr:rowOff>340786</xdr:rowOff>
    </xdr:to>
    <xdr:cxnSp macro="">
      <xdr:nvCxnSpPr>
        <xdr:cNvPr id="5" name="Straight Connector 4">
          <a:extLst>
            <a:ext uri="{FF2B5EF4-FFF2-40B4-BE49-F238E27FC236}">
              <a16:creationId xmlns:a16="http://schemas.microsoft.com/office/drawing/2014/main" id="{ADA4D342-BFA4-4162-8013-1E63712C739A}"/>
            </a:ext>
          </a:extLst>
        </xdr:cNvPr>
        <xdr:cNvCxnSpPr/>
      </xdr:nvCxnSpPr>
      <xdr:spPr>
        <a:xfrm>
          <a:off x="268770" y="2040046"/>
          <a:ext cx="4211474" cy="0"/>
        </a:xfrm>
        <a:prstGeom prst="line">
          <a:avLst/>
        </a:prstGeom>
        <a:ln w="31750">
          <a:solidFill>
            <a:schemeClr val="bg2"/>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xdr:col>
      <xdr:colOff>623455</xdr:colOff>
      <xdr:row>0</xdr:row>
      <xdr:rowOff>57484</xdr:rowOff>
    </xdr:from>
    <xdr:to>
      <xdr:col>4</xdr:col>
      <xdr:colOff>1121818</xdr:colOff>
      <xdr:row>0</xdr:row>
      <xdr:rowOff>644175</xdr:rowOff>
    </xdr:to>
    <xdr:pic>
      <xdr:nvPicPr>
        <xdr:cNvPr id="6" name="Picture 9">
          <a:extLst>
            <a:ext uri="{FF2B5EF4-FFF2-40B4-BE49-F238E27FC236}">
              <a16:creationId xmlns:a16="http://schemas.microsoft.com/office/drawing/2014/main" id="{C65C3F82-5778-4CA6-8CFF-ED3D5A1A349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5347" t="14893" r="1881" b="25555"/>
        <a:stretch>
          <a:fillRect/>
        </a:stretch>
      </xdr:blipFill>
      <xdr:spPr bwMode="auto">
        <a:xfrm>
          <a:off x="2299855" y="57484"/>
          <a:ext cx="1836019" cy="5866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546473</xdr:colOff>
      <xdr:row>3</xdr:row>
      <xdr:rowOff>9696</xdr:rowOff>
    </xdr:from>
    <xdr:to>
      <xdr:col>9</xdr:col>
      <xdr:colOff>1508</xdr:colOff>
      <xdr:row>4</xdr:row>
      <xdr:rowOff>53511</xdr:rowOff>
    </xdr:to>
    <xdr:pic>
      <xdr:nvPicPr>
        <xdr:cNvPr id="7" name="Picture 6">
          <a:extLst>
            <a:ext uri="{FF2B5EF4-FFF2-40B4-BE49-F238E27FC236}">
              <a16:creationId xmlns:a16="http://schemas.microsoft.com/office/drawing/2014/main" id="{D6D802E3-EB04-4016-922D-F0074415B53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116000" y="2046314"/>
          <a:ext cx="466417" cy="716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73189</xdr:colOff>
      <xdr:row>67</xdr:row>
      <xdr:rowOff>133019</xdr:rowOff>
    </xdr:from>
    <xdr:to>
      <xdr:col>7</xdr:col>
      <xdr:colOff>592002</xdr:colOff>
      <xdr:row>84</xdr:row>
      <xdr:rowOff>110778</xdr:rowOff>
    </xdr:to>
    <xdr:graphicFrame macro="">
      <xdr:nvGraphicFramePr>
        <xdr:cNvPr id="9" name="Chart 7">
          <a:extLst>
            <a:ext uri="{FF2B5EF4-FFF2-40B4-BE49-F238E27FC236}">
              <a16:creationId xmlns:a16="http://schemas.microsoft.com/office/drawing/2014/main" id="{BBE76445-574B-473C-A2B7-35F9382835E9}"/>
            </a:ext>
            <a:ext uri="{147F2762-F138-4A5C-976F-8EAC2B608ADB}">
              <a16:predDERef xmlns:a16="http://schemas.microsoft.com/office/drawing/2014/main" pred="{CCCAF470-0195-4A0D-A887-92AC15558031}"/>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76199</xdr:colOff>
      <xdr:row>1</xdr:row>
      <xdr:rowOff>39106</xdr:rowOff>
    </xdr:from>
    <xdr:to>
      <xdr:col>2</xdr:col>
      <xdr:colOff>111034</xdr:colOff>
      <xdr:row>2</xdr:row>
      <xdr:rowOff>817877</xdr:rowOff>
    </xdr:to>
    <xdr:pic>
      <xdr:nvPicPr>
        <xdr:cNvPr id="11" name="Picture 5">
          <a:extLst>
            <a:ext uri="{FF2B5EF4-FFF2-40B4-BE49-F238E27FC236}">
              <a16:creationId xmlns:a16="http://schemas.microsoft.com/office/drawing/2014/main" id="{97BD50B3-6046-4A1F-98CE-375A7F0A9DB3}"/>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304799" y="692249"/>
          <a:ext cx="1362892" cy="9747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43</xdr:row>
      <xdr:rowOff>0</xdr:rowOff>
    </xdr:from>
    <xdr:to>
      <xdr:col>2</xdr:col>
      <xdr:colOff>95250</xdr:colOff>
      <xdr:row>53</xdr:row>
      <xdr:rowOff>133350</xdr:rowOff>
    </xdr:to>
    <xdr:pic>
      <xdr:nvPicPr>
        <xdr:cNvPr id="2" name="Picture 6">
          <a:extLst>
            <a:ext uri="{FF2B5EF4-FFF2-40B4-BE49-F238E27FC236}">
              <a16:creationId xmlns:a16="http://schemas.microsoft.com/office/drawing/2014/main" id="{4E4A8C9C-AAC5-4885-9F27-1DFBB4A9919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8600" y="11521440"/>
          <a:ext cx="1394460" cy="1272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64</xdr:row>
      <xdr:rowOff>0</xdr:rowOff>
    </xdr:from>
    <xdr:to>
      <xdr:col>1</xdr:col>
      <xdr:colOff>1236345</xdr:colOff>
      <xdr:row>70</xdr:row>
      <xdr:rowOff>17146</xdr:rowOff>
    </xdr:to>
    <xdr:pic>
      <xdr:nvPicPr>
        <xdr:cNvPr id="3" name="Picture 8">
          <a:extLst>
            <a:ext uri="{FF2B5EF4-FFF2-40B4-BE49-F238E27FC236}">
              <a16:creationId xmlns:a16="http://schemas.microsoft.com/office/drawing/2014/main" id="{E90DD059-2538-403B-94BA-3DE7C4DB43A5}"/>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28600" y="14196060"/>
          <a:ext cx="1249680" cy="1120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68580</xdr:colOff>
      <xdr:row>0</xdr:row>
      <xdr:rowOff>220980</xdr:rowOff>
    </xdr:from>
    <xdr:to>
      <xdr:col>3</xdr:col>
      <xdr:colOff>0</xdr:colOff>
      <xdr:row>2</xdr:row>
      <xdr:rowOff>502920</xdr:rowOff>
    </xdr:to>
    <xdr:pic>
      <xdr:nvPicPr>
        <xdr:cNvPr id="4" name="Picture 5">
          <a:extLst>
            <a:ext uri="{FF2B5EF4-FFF2-40B4-BE49-F238E27FC236}">
              <a16:creationId xmlns:a16="http://schemas.microsoft.com/office/drawing/2014/main" id="{2C4692AB-7BD6-4DEC-9182-1C9459F55B65}"/>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97180" y="220980"/>
          <a:ext cx="1744980" cy="1272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49530</xdr:colOff>
      <xdr:row>3</xdr:row>
      <xdr:rowOff>752914</xdr:rowOff>
    </xdr:from>
    <xdr:to>
      <xdr:col>3</xdr:col>
      <xdr:colOff>2412</xdr:colOff>
      <xdr:row>3</xdr:row>
      <xdr:rowOff>752914</xdr:rowOff>
    </xdr:to>
    <xdr:cxnSp macro="">
      <xdr:nvCxnSpPr>
        <xdr:cNvPr id="5" name="Straight Connector 4">
          <a:extLst>
            <a:ext uri="{FF2B5EF4-FFF2-40B4-BE49-F238E27FC236}">
              <a16:creationId xmlns:a16="http://schemas.microsoft.com/office/drawing/2014/main" id="{C1CCFD0A-E529-4D83-9566-3C5474A0C757}"/>
            </a:ext>
          </a:extLst>
        </xdr:cNvPr>
        <xdr:cNvCxnSpPr/>
      </xdr:nvCxnSpPr>
      <xdr:spPr>
        <a:xfrm flipV="1">
          <a:off x="278130" y="2421694"/>
          <a:ext cx="1766442" cy="0"/>
        </a:xfrm>
        <a:prstGeom prst="line">
          <a:avLst/>
        </a:prstGeom>
        <a:ln w="31750">
          <a:solidFill>
            <a:schemeClr val="bg2"/>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49530</xdr:colOff>
      <xdr:row>3</xdr:row>
      <xdr:rowOff>528328</xdr:rowOff>
    </xdr:from>
    <xdr:to>
      <xdr:col>5</xdr:col>
      <xdr:colOff>492156</xdr:colOff>
      <xdr:row>3</xdr:row>
      <xdr:rowOff>529590</xdr:rowOff>
    </xdr:to>
    <xdr:cxnSp macro="">
      <xdr:nvCxnSpPr>
        <xdr:cNvPr id="6" name="Straight Connector 5">
          <a:extLst>
            <a:ext uri="{FF2B5EF4-FFF2-40B4-BE49-F238E27FC236}">
              <a16:creationId xmlns:a16="http://schemas.microsoft.com/office/drawing/2014/main" id="{23831B53-A98A-4830-B173-0A49697A8A28}"/>
            </a:ext>
          </a:extLst>
        </xdr:cNvPr>
        <xdr:cNvCxnSpPr/>
      </xdr:nvCxnSpPr>
      <xdr:spPr>
        <a:xfrm>
          <a:off x="278130" y="2197108"/>
          <a:ext cx="4778406" cy="1262"/>
        </a:xfrm>
        <a:prstGeom prst="line">
          <a:avLst/>
        </a:prstGeom>
        <a:ln w="31750">
          <a:solidFill>
            <a:schemeClr val="bg2"/>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4</xdr:col>
      <xdr:colOff>0</xdr:colOff>
      <xdr:row>0</xdr:row>
      <xdr:rowOff>114300</xdr:rowOff>
    </xdr:from>
    <xdr:to>
      <xdr:col>5</xdr:col>
      <xdr:colOff>438150</xdr:colOff>
      <xdr:row>0</xdr:row>
      <xdr:rowOff>779145</xdr:rowOff>
    </xdr:to>
    <xdr:pic>
      <xdr:nvPicPr>
        <xdr:cNvPr id="7" name="Picture 9">
          <a:extLst>
            <a:ext uri="{FF2B5EF4-FFF2-40B4-BE49-F238E27FC236}">
              <a16:creationId xmlns:a16="http://schemas.microsoft.com/office/drawing/2014/main" id="{4C2729B8-DEA0-4818-82CE-310E2F6DD8C2}"/>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l="5347" t="14893" r="1881" b="25555"/>
        <a:stretch>
          <a:fillRect/>
        </a:stretch>
      </xdr:blipFill>
      <xdr:spPr bwMode="auto">
        <a:xfrm>
          <a:off x="3063240" y="114300"/>
          <a:ext cx="1943100" cy="678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74482</xdr:colOff>
      <xdr:row>4</xdr:row>
      <xdr:rowOff>398245</xdr:rowOff>
    </xdr:from>
    <xdr:to>
      <xdr:col>7</xdr:col>
      <xdr:colOff>606410</xdr:colOff>
      <xdr:row>4</xdr:row>
      <xdr:rowOff>398245</xdr:rowOff>
    </xdr:to>
    <xdr:cxnSp macro="">
      <xdr:nvCxnSpPr>
        <xdr:cNvPr id="8" name="Straight Connector 7">
          <a:extLst>
            <a:ext uri="{FF2B5EF4-FFF2-40B4-BE49-F238E27FC236}">
              <a16:creationId xmlns:a16="http://schemas.microsoft.com/office/drawing/2014/main" id="{837BBDA6-E147-46AF-9989-6B67CD25B0B2}"/>
            </a:ext>
          </a:extLst>
        </xdr:cNvPr>
        <xdr:cNvCxnSpPr/>
      </xdr:nvCxnSpPr>
      <xdr:spPr>
        <a:xfrm>
          <a:off x="303082" y="3095725"/>
          <a:ext cx="5827828" cy="0"/>
        </a:xfrm>
        <a:prstGeom prst="line">
          <a:avLst/>
        </a:prstGeom>
        <a:ln>
          <a:solidFill>
            <a:srgbClr val="00799A"/>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xdr:col>
      <xdr:colOff>1257300</xdr:colOff>
      <xdr:row>10</xdr:row>
      <xdr:rowOff>38100</xdr:rowOff>
    </xdr:from>
    <xdr:to>
      <xdr:col>2</xdr:col>
      <xdr:colOff>434340</xdr:colOff>
      <xdr:row>13</xdr:row>
      <xdr:rowOff>95250</xdr:rowOff>
    </xdr:to>
    <xdr:pic>
      <xdr:nvPicPr>
        <xdr:cNvPr id="9" name="Picture 6">
          <a:extLst>
            <a:ext uri="{FF2B5EF4-FFF2-40B4-BE49-F238E27FC236}">
              <a16:creationId xmlns:a16="http://schemas.microsoft.com/office/drawing/2014/main" id="{E98E2D01-BFC0-445D-A450-4C5567D20967}"/>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1485900" y="5341620"/>
          <a:ext cx="47244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1211580</xdr:colOff>
      <xdr:row>13</xdr:row>
      <xdr:rowOff>198120</xdr:rowOff>
    </xdr:from>
    <xdr:to>
      <xdr:col>2</xdr:col>
      <xdr:colOff>361950</xdr:colOff>
      <xdr:row>17</xdr:row>
      <xdr:rowOff>95250</xdr:rowOff>
    </xdr:to>
    <xdr:pic>
      <xdr:nvPicPr>
        <xdr:cNvPr id="10" name="Picture 12">
          <a:extLst>
            <a:ext uri="{FF2B5EF4-FFF2-40B4-BE49-F238E27FC236}">
              <a16:creationId xmlns:a16="http://schemas.microsoft.com/office/drawing/2014/main" id="{D650944C-6937-469B-B3F9-2961A3B4B7AC}"/>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1440180" y="6019800"/>
          <a:ext cx="457200" cy="548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655320</xdr:colOff>
      <xdr:row>3</xdr:row>
      <xdr:rowOff>129540</xdr:rowOff>
    </xdr:from>
    <xdr:to>
      <xdr:col>7</xdr:col>
      <xdr:colOff>171450</xdr:colOff>
      <xdr:row>3</xdr:row>
      <xdr:rowOff>838200</xdr:rowOff>
    </xdr:to>
    <xdr:pic>
      <xdr:nvPicPr>
        <xdr:cNvPr id="11" name="Picture 6">
          <a:extLst>
            <a:ext uri="{FF2B5EF4-FFF2-40B4-BE49-F238E27FC236}">
              <a16:creationId xmlns:a16="http://schemas.microsoft.com/office/drawing/2014/main" id="{A942948E-9AFD-479F-84DF-1D040BD7B486}"/>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5219700" y="1798320"/>
          <a:ext cx="472440" cy="7086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160020</xdr:colOff>
      <xdr:row>3</xdr:row>
      <xdr:rowOff>152400</xdr:rowOff>
    </xdr:from>
    <xdr:to>
      <xdr:col>7</xdr:col>
      <xdr:colOff>609600</xdr:colOff>
      <xdr:row>3</xdr:row>
      <xdr:rowOff>817245</xdr:rowOff>
    </xdr:to>
    <xdr:pic>
      <xdr:nvPicPr>
        <xdr:cNvPr id="12" name="Picture 12">
          <a:extLst>
            <a:ext uri="{FF2B5EF4-FFF2-40B4-BE49-F238E27FC236}">
              <a16:creationId xmlns:a16="http://schemas.microsoft.com/office/drawing/2014/main" id="{65E3F620-6BD8-4022-BC2D-AB1E607547F4}"/>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5684520" y="1821180"/>
          <a:ext cx="449580" cy="678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43</xdr:row>
      <xdr:rowOff>0</xdr:rowOff>
    </xdr:from>
    <xdr:to>
      <xdr:col>2</xdr:col>
      <xdr:colOff>91440</xdr:colOff>
      <xdr:row>53</xdr:row>
      <xdr:rowOff>133350</xdr:rowOff>
    </xdr:to>
    <xdr:pic>
      <xdr:nvPicPr>
        <xdr:cNvPr id="2" name="Picture 6">
          <a:extLst>
            <a:ext uri="{FF2B5EF4-FFF2-40B4-BE49-F238E27FC236}">
              <a16:creationId xmlns:a16="http://schemas.microsoft.com/office/drawing/2014/main" id="{D31D0FCB-749E-44CB-AAB5-2AD6CB342CD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8600" y="11521440"/>
          <a:ext cx="1394460" cy="1264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144780</xdr:colOff>
      <xdr:row>63</xdr:row>
      <xdr:rowOff>30480</xdr:rowOff>
    </xdr:from>
    <xdr:to>
      <xdr:col>2</xdr:col>
      <xdr:colOff>76200</xdr:colOff>
      <xdr:row>68</xdr:row>
      <xdr:rowOff>129540</xdr:rowOff>
    </xdr:to>
    <xdr:pic>
      <xdr:nvPicPr>
        <xdr:cNvPr id="3" name="Picture 8">
          <a:extLst>
            <a:ext uri="{FF2B5EF4-FFF2-40B4-BE49-F238E27FC236}">
              <a16:creationId xmlns:a16="http://schemas.microsoft.com/office/drawing/2014/main" id="{8770BC40-AF9F-44BB-9223-BCD39D40D508}"/>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73380" y="14104620"/>
          <a:ext cx="1234440" cy="11353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68580</xdr:colOff>
      <xdr:row>0</xdr:row>
      <xdr:rowOff>220980</xdr:rowOff>
    </xdr:from>
    <xdr:to>
      <xdr:col>3</xdr:col>
      <xdr:colOff>0</xdr:colOff>
      <xdr:row>2</xdr:row>
      <xdr:rowOff>502920</xdr:rowOff>
    </xdr:to>
    <xdr:pic>
      <xdr:nvPicPr>
        <xdr:cNvPr id="4" name="Picture 5">
          <a:extLst>
            <a:ext uri="{FF2B5EF4-FFF2-40B4-BE49-F238E27FC236}">
              <a16:creationId xmlns:a16="http://schemas.microsoft.com/office/drawing/2014/main" id="{B4517C4D-3B0A-43A1-A048-3DF627D4B91E}"/>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97180" y="220980"/>
          <a:ext cx="1744980" cy="1272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50800</xdr:colOff>
      <xdr:row>3</xdr:row>
      <xdr:rowOff>759264</xdr:rowOff>
    </xdr:from>
    <xdr:to>
      <xdr:col>3</xdr:col>
      <xdr:colOff>2404</xdr:colOff>
      <xdr:row>3</xdr:row>
      <xdr:rowOff>759264</xdr:rowOff>
    </xdr:to>
    <xdr:cxnSp macro="">
      <xdr:nvCxnSpPr>
        <xdr:cNvPr id="5" name="Straight Connector 8">
          <a:extLst>
            <a:ext uri="{FF2B5EF4-FFF2-40B4-BE49-F238E27FC236}">
              <a16:creationId xmlns:a16="http://schemas.microsoft.com/office/drawing/2014/main" id="{BFFCE2F4-9D93-48ED-829D-2DA151876E99}"/>
            </a:ext>
          </a:extLst>
        </xdr:cNvPr>
        <xdr:cNvCxnSpPr/>
      </xdr:nvCxnSpPr>
      <xdr:spPr>
        <a:xfrm flipV="1">
          <a:off x="279400" y="2428044"/>
          <a:ext cx="1765164" cy="0"/>
        </a:xfrm>
        <a:prstGeom prst="line">
          <a:avLst/>
        </a:prstGeom>
        <a:ln w="31750">
          <a:solidFill>
            <a:schemeClr val="bg2"/>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50800</xdr:colOff>
      <xdr:row>3</xdr:row>
      <xdr:rowOff>533408</xdr:rowOff>
    </xdr:from>
    <xdr:to>
      <xdr:col>5</xdr:col>
      <xdr:colOff>493433</xdr:colOff>
      <xdr:row>3</xdr:row>
      <xdr:rowOff>534670</xdr:rowOff>
    </xdr:to>
    <xdr:cxnSp macro="">
      <xdr:nvCxnSpPr>
        <xdr:cNvPr id="6" name="Straight Connector 9">
          <a:extLst>
            <a:ext uri="{FF2B5EF4-FFF2-40B4-BE49-F238E27FC236}">
              <a16:creationId xmlns:a16="http://schemas.microsoft.com/office/drawing/2014/main" id="{4ED865BA-282A-4B61-894D-EE4C063945CA}"/>
            </a:ext>
          </a:extLst>
        </xdr:cNvPr>
        <xdr:cNvCxnSpPr/>
      </xdr:nvCxnSpPr>
      <xdr:spPr>
        <a:xfrm>
          <a:off x="279400" y="2202188"/>
          <a:ext cx="4778413" cy="1262"/>
        </a:xfrm>
        <a:prstGeom prst="line">
          <a:avLst/>
        </a:prstGeom>
        <a:ln w="31750">
          <a:solidFill>
            <a:schemeClr val="bg2"/>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4</xdr:col>
      <xdr:colOff>0</xdr:colOff>
      <xdr:row>0</xdr:row>
      <xdr:rowOff>114300</xdr:rowOff>
    </xdr:from>
    <xdr:to>
      <xdr:col>5</xdr:col>
      <xdr:colOff>438150</xdr:colOff>
      <xdr:row>0</xdr:row>
      <xdr:rowOff>777240</xdr:rowOff>
    </xdr:to>
    <xdr:pic>
      <xdr:nvPicPr>
        <xdr:cNvPr id="7" name="Picture 9">
          <a:extLst>
            <a:ext uri="{FF2B5EF4-FFF2-40B4-BE49-F238E27FC236}">
              <a16:creationId xmlns:a16="http://schemas.microsoft.com/office/drawing/2014/main" id="{7734D07C-D52A-4A1F-8C97-E9051CCE08CE}"/>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l="5347" t="14893" r="1881" b="25555"/>
        <a:stretch>
          <a:fillRect/>
        </a:stretch>
      </xdr:blipFill>
      <xdr:spPr bwMode="auto">
        <a:xfrm>
          <a:off x="3063240" y="114300"/>
          <a:ext cx="1927860" cy="670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28762</xdr:colOff>
      <xdr:row>5</xdr:row>
      <xdr:rowOff>91328</xdr:rowOff>
    </xdr:from>
    <xdr:to>
      <xdr:col>7</xdr:col>
      <xdr:colOff>568307</xdr:colOff>
      <xdr:row>5</xdr:row>
      <xdr:rowOff>91328</xdr:rowOff>
    </xdr:to>
    <xdr:cxnSp macro="">
      <xdr:nvCxnSpPr>
        <xdr:cNvPr id="8" name="Straight Connector 11">
          <a:extLst>
            <a:ext uri="{FF2B5EF4-FFF2-40B4-BE49-F238E27FC236}">
              <a16:creationId xmlns:a16="http://schemas.microsoft.com/office/drawing/2014/main" id="{A859DFDE-161F-4F58-9A35-B624EA1E66D0}"/>
            </a:ext>
          </a:extLst>
        </xdr:cNvPr>
        <xdr:cNvCxnSpPr/>
      </xdr:nvCxnSpPr>
      <xdr:spPr>
        <a:xfrm>
          <a:off x="257362" y="3345068"/>
          <a:ext cx="5919265" cy="0"/>
        </a:xfrm>
        <a:prstGeom prst="line">
          <a:avLst/>
        </a:prstGeom>
        <a:ln>
          <a:solidFill>
            <a:srgbClr val="00799A"/>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xdr:col>
      <xdr:colOff>1257300</xdr:colOff>
      <xdr:row>10</xdr:row>
      <xdr:rowOff>38100</xdr:rowOff>
    </xdr:from>
    <xdr:to>
      <xdr:col>2</xdr:col>
      <xdr:colOff>419100</xdr:colOff>
      <xdr:row>13</xdr:row>
      <xdr:rowOff>91440</xdr:rowOff>
    </xdr:to>
    <xdr:pic>
      <xdr:nvPicPr>
        <xdr:cNvPr id="9" name="Picture 6">
          <a:extLst>
            <a:ext uri="{FF2B5EF4-FFF2-40B4-BE49-F238E27FC236}">
              <a16:creationId xmlns:a16="http://schemas.microsoft.com/office/drawing/2014/main" id="{4866D82D-C8CE-4AC8-A9DA-7B2381D4844A}"/>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1485900" y="5341620"/>
          <a:ext cx="46482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1211580</xdr:colOff>
      <xdr:row>13</xdr:row>
      <xdr:rowOff>198120</xdr:rowOff>
    </xdr:from>
    <xdr:to>
      <xdr:col>2</xdr:col>
      <xdr:colOff>358140</xdr:colOff>
      <xdr:row>17</xdr:row>
      <xdr:rowOff>91440</xdr:rowOff>
    </xdr:to>
    <xdr:pic>
      <xdr:nvPicPr>
        <xdr:cNvPr id="10" name="Picture 12">
          <a:extLst>
            <a:ext uri="{FF2B5EF4-FFF2-40B4-BE49-F238E27FC236}">
              <a16:creationId xmlns:a16="http://schemas.microsoft.com/office/drawing/2014/main" id="{B962267B-2399-4493-9604-845A0DA687E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1440180" y="6019800"/>
          <a:ext cx="457200" cy="548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655320</xdr:colOff>
      <xdr:row>3</xdr:row>
      <xdr:rowOff>129540</xdr:rowOff>
    </xdr:from>
    <xdr:to>
      <xdr:col>7</xdr:col>
      <xdr:colOff>76200</xdr:colOff>
      <xdr:row>3</xdr:row>
      <xdr:rowOff>838200</xdr:rowOff>
    </xdr:to>
    <xdr:pic>
      <xdr:nvPicPr>
        <xdr:cNvPr id="11" name="Picture 6">
          <a:extLst>
            <a:ext uri="{FF2B5EF4-FFF2-40B4-BE49-F238E27FC236}">
              <a16:creationId xmlns:a16="http://schemas.microsoft.com/office/drawing/2014/main" id="{083FA23B-5372-44B5-8861-BEEF5B5FC9E5}"/>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5219700" y="1798320"/>
          <a:ext cx="464820" cy="7086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160020</xdr:colOff>
      <xdr:row>3</xdr:row>
      <xdr:rowOff>152400</xdr:rowOff>
    </xdr:from>
    <xdr:to>
      <xdr:col>7</xdr:col>
      <xdr:colOff>592455</xdr:colOff>
      <xdr:row>3</xdr:row>
      <xdr:rowOff>821055</xdr:rowOff>
    </xdr:to>
    <xdr:pic>
      <xdr:nvPicPr>
        <xdr:cNvPr id="12" name="Picture 12">
          <a:extLst>
            <a:ext uri="{FF2B5EF4-FFF2-40B4-BE49-F238E27FC236}">
              <a16:creationId xmlns:a16="http://schemas.microsoft.com/office/drawing/2014/main" id="{5FFBB321-4198-49F1-891E-8C4453A4073F}"/>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5768340" y="1821180"/>
          <a:ext cx="441960" cy="678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AAEB62-795D-4B87-B6AB-16B124F62D52}">
  <sheetPr codeName="Sheet1"/>
  <dimension ref="A1:AH294"/>
  <sheetViews>
    <sheetView tabSelected="1" zoomScale="70" zoomScaleNormal="70" zoomScaleSheetLayoutView="70" workbookViewId="0">
      <selection activeCell="H12" sqref="H12:I12"/>
    </sheetView>
  </sheetViews>
  <sheetFormatPr defaultColWidth="9.28515625" defaultRowHeight="12.75"/>
  <cols>
    <col min="1" max="1" width="3.28515625" style="46" customWidth="1"/>
    <col min="2" max="2" width="19.28515625" style="46" customWidth="1"/>
    <col min="3" max="3" width="4" style="46" customWidth="1"/>
    <col min="4" max="4" width="19.28515625" style="46" customWidth="1"/>
    <col min="5" max="6" width="17.7109375" style="46" customWidth="1"/>
    <col min="7" max="7" width="2.28515625" style="46" customWidth="1"/>
    <col min="8" max="8" width="9.42578125" style="46" customWidth="1"/>
    <col min="9" max="9" width="5.28515625" style="46" customWidth="1"/>
    <col min="10" max="10" width="22.28515625" style="46" customWidth="1"/>
    <col min="11" max="11" width="19.28515625" style="46" customWidth="1"/>
    <col min="12" max="12" width="17.7109375" style="46" customWidth="1"/>
    <col min="13" max="13" width="12.7109375" style="46" bestFit="1" customWidth="1"/>
    <col min="14" max="15" width="9.28515625" style="46"/>
    <col min="16" max="17" width="18.5703125" style="46" customWidth="1"/>
    <col min="18" max="18" width="20.7109375" style="46" customWidth="1"/>
    <col min="19" max="19" width="12.28515625" style="46" customWidth="1"/>
    <col min="20" max="20" width="9.28515625" style="46"/>
    <col min="21" max="24" width="18.7109375" style="46" customWidth="1"/>
    <col min="25" max="262" width="9.28515625" style="46"/>
    <col min="263" max="263" width="3.28515625" style="46" customWidth="1"/>
    <col min="264" max="264" width="19.7109375" style="46" customWidth="1"/>
    <col min="265" max="265" width="14.7109375" style="46" customWidth="1"/>
    <col min="266" max="266" width="17.28515625" style="46" customWidth="1"/>
    <col min="267" max="267" width="16.42578125" style="46" customWidth="1"/>
    <col min="268" max="268" width="14.28515625" style="46" customWidth="1"/>
    <col min="269" max="269" width="2.28515625" style="46" customWidth="1"/>
    <col min="270" max="270" width="9.42578125" style="46" customWidth="1"/>
    <col min="271" max="271" width="8.7109375" style="46" customWidth="1"/>
    <col min="272" max="272" width="20.28515625" style="46" bestFit="1" customWidth="1"/>
    <col min="273" max="273" width="12.7109375" style="46" bestFit="1" customWidth="1"/>
    <col min="274" max="274" width="9.28515625" style="46"/>
    <col min="275" max="275" width="12.7109375" style="46" bestFit="1" customWidth="1"/>
    <col min="276" max="518" width="9.28515625" style="46"/>
    <col min="519" max="519" width="3.28515625" style="46" customWidth="1"/>
    <col min="520" max="520" width="19.7109375" style="46" customWidth="1"/>
    <col min="521" max="521" width="14.7109375" style="46" customWidth="1"/>
    <col min="522" max="522" width="17.28515625" style="46" customWidth="1"/>
    <col min="523" max="523" width="16.42578125" style="46" customWidth="1"/>
    <col min="524" max="524" width="14.28515625" style="46" customWidth="1"/>
    <col min="525" max="525" width="2.28515625" style="46" customWidth="1"/>
    <col min="526" max="526" width="9.42578125" style="46" customWidth="1"/>
    <col min="527" max="527" width="8.7109375" style="46" customWidth="1"/>
    <col min="528" max="528" width="20.28515625" style="46" bestFit="1" customWidth="1"/>
    <col min="529" max="529" width="12.7109375" style="46" bestFit="1" customWidth="1"/>
    <col min="530" max="530" width="9.28515625" style="46"/>
    <col min="531" max="531" width="12.7109375" style="46" bestFit="1" customWidth="1"/>
    <col min="532" max="774" width="9.28515625" style="46"/>
    <col min="775" max="775" width="3.28515625" style="46" customWidth="1"/>
    <col min="776" max="776" width="19.7109375" style="46" customWidth="1"/>
    <col min="777" max="777" width="14.7109375" style="46" customWidth="1"/>
    <col min="778" max="778" width="17.28515625" style="46" customWidth="1"/>
    <col min="779" max="779" width="16.42578125" style="46" customWidth="1"/>
    <col min="780" max="780" width="14.28515625" style="46" customWidth="1"/>
    <col min="781" max="781" width="2.28515625" style="46" customWidth="1"/>
    <col min="782" max="782" width="9.42578125" style="46" customWidth="1"/>
    <col min="783" max="783" width="8.7109375" style="46" customWidth="1"/>
    <col min="784" max="784" width="20.28515625" style="46" bestFit="1" customWidth="1"/>
    <col min="785" max="785" width="12.7109375" style="46" bestFit="1" customWidth="1"/>
    <col min="786" max="786" width="9.28515625" style="46"/>
    <col min="787" max="787" width="12.7109375" style="46" bestFit="1" customWidth="1"/>
    <col min="788" max="1030" width="9.28515625" style="46"/>
    <col min="1031" max="1031" width="3.28515625" style="46" customWidth="1"/>
    <col min="1032" max="1032" width="19.7109375" style="46" customWidth="1"/>
    <col min="1033" max="1033" width="14.7109375" style="46" customWidth="1"/>
    <col min="1034" max="1034" width="17.28515625" style="46" customWidth="1"/>
    <col min="1035" max="1035" width="16.42578125" style="46" customWidth="1"/>
    <col min="1036" max="1036" width="14.28515625" style="46" customWidth="1"/>
    <col min="1037" max="1037" width="2.28515625" style="46" customWidth="1"/>
    <col min="1038" max="1038" width="9.42578125" style="46" customWidth="1"/>
    <col min="1039" max="1039" width="8.7109375" style="46" customWidth="1"/>
    <col min="1040" max="1040" width="20.28515625" style="46" bestFit="1" customWidth="1"/>
    <col min="1041" max="1041" width="12.7109375" style="46" bestFit="1" customWidth="1"/>
    <col min="1042" max="1042" width="9.28515625" style="46"/>
    <col min="1043" max="1043" width="12.7109375" style="46" bestFit="1" customWidth="1"/>
    <col min="1044" max="1286" width="9.28515625" style="46"/>
    <col min="1287" max="1287" width="3.28515625" style="46" customWidth="1"/>
    <col min="1288" max="1288" width="19.7109375" style="46" customWidth="1"/>
    <col min="1289" max="1289" width="14.7109375" style="46" customWidth="1"/>
    <col min="1290" max="1290" width="17.28515625" style="46" customWidth="1"/>
    <col min="1291" max="1291" width="16.42578125" style="46" customWidth="1"/>
    <col min="1292" max="1292" width="14.28515625" style="46" customWidth="1"/>
    <col min="1293" max="1293" width="2.28515625" style="46" customWidth="1"/>
    <col min="1294" max="1294" width="9.42578125" style="46" customWidth="1"/>
    <col min="1295" max="1295" width="8.7109375" style="46" customWidth="1"/>
    <col min="1296" max="1296" width="20.28515625" style="46" bestFit="1" customWidth="1"/>
    <col min="1297" max="1297" width="12.7109375" style="46" bestFit="1" customWidth="1"/>
    <col min="1298" max="1298" width="9.28515625" style="46"/>
    <col min="1299" max="1299" width="12.7109375" style="46" bestFit="1" customWidth="1"/>
    <col min="1300" max="1542" width="9.28515625" style="46"/>
    <col min="1543" max="1543" width="3.28515625" style="46" customWidth="1"/>
    <col min="1544" max="1544" width="19.7109375" style="46" customWidth="1"/>
    <col min="1545" max="1545" width="14.7109375" style="46" customWidth="1"/>
    <col min="1546" max="1546" width="17.28515625" style="46" customWidth="1"/>
    <col min="1547" max="1547" width="16.42578125" style="46" customWidth="1"/>
    <col min="1548" max="1548" width="14.28515625" style="46" customWidth="1"/>
    <col min="1549" max="1549" width="2.28515625" style="46" customWidth="1"/>
    <col min="1550" max="1550" width="9.42578125" style="46" customWidth="1"/>
    <col min="1551" max="1551" width="8.7109375" style="46" customWidth="1"/>
    <col min="1552" max="1552" width="20.28515625" style="46" bestFit="1" customWidth="1"/>
    <col min="1553" max="1553" width="12.7109375" style="46" bestFit="1" customWidth="1"/>
    <col min="1554" max="1554" width="9.28515625" style="46"/>
    <col min="1555" max="1555" width="12.7109375" style="46" bestFit="1" customWidth="1"/>
    <col min="1556" max="1798" width="9.28515625" style="46"/>
    <col min="1799" max="1799" width="3.28515625" style="46" customWidth="1"/>
    <col min="1800" max="1800" width="19.7109375" style="46" customWidth="1"/>
    <col min="1801" max="1801" width="14.7109375" style="46" customWidth="1"/>
    <col min="1802" max="1802" width="17.28515625" style="46" customWidth="1"/>
    <col min="1803" max="1803" width="16.42578125" style="46" customWidth="1"/>
    <col min="1804" max="1804" width="14.28515625" style="46" customWidth="1"/>
    <col min="1805" max="1805" width="2.28515625" style="46" customWidth="1"/>
    <col min="1806" max="1806" width="9.42578125" style="46" customWidth="1"/>
    <col min="1807" max="1807" width="8.7109375" style="46" customWidth="1"/>
    <col min="1808" max="1808" width="20.28515625" style="46" bestFit="1" customWidth="1"/>
    <col min="1809" max="1809" width="12.7109375" style="46" bestFit="1" customWidth="1"/>
    <col min="1810" max="1810" width="9.28515625" style="46"/>
    <col min="1811" max="1811" width="12.7109375" style="46" bestFit="1" customWidth="1"/>
    <col min="1812" max="2054" width="9.28515625" style="46"/>
    <col min="2055" max="2055" width="3.28515625" style="46" customWidth="1"/>
    <col min="2056" max="2056" width="19.7109375" style="46" customWidth="1"/>
    <col min="2057" max="2057" width="14.7109375" style="46" customWidth="1"/>
    <col min="2058" max="2058" width="17.28515625" style="46" customWidth="1"/>
    <col min="2059" max="2059" width="16.42578125" style="46" customWidth="1"/>
    <col min="2060" max="2060" width="14.28515625" style="46" customWidth="1"/>
    <col min="2061" max="2061" width="2.28515625" style="46" customWidth="1"/>
    <col min="2062" max="2062" width="9.42578125" style="46" customWidth="1"/>
    <col min="2063" max="2063" width="8.7109375" style="46" customWidth="1"/>
    <col min="2064" max="2064" width="20.28515625" style="46" bestFit="1" customWidth="1"/>
    <col min="2065" max="2065" width="12.7109375" style="46" bestFit="1" customWidth="1"/>
    <col min="2066" max="2066" width="9.28515625" style="46"/>
    <col min="2067" max="2067" width="12.7109375" style="46" bestFit="1" customWidth="1"/>
    <col min="2068" max="2310" width="9.28515625" style="46"/>
    <col min="2311" max="2311" width="3.28515625" style="46" customWidth="1"/>
    <col min="2312" max="2312" width="19.7109375" style="46" customWidth="1"/>
    <col min="2313" max="2313" width="14.7109375" style="46" customWidth="1"/>
    <col min="2314" max="2314" width="17.28515625" style="46" customWidth="1"/>
    <col min="2315" max="2315" width="16.42578125" style="46" customWidth="1"/>
    <col min="2316" max="2316" width="14.28515625" style="46" customWidth="1"/>
    <col min="2317" max="2317" width="2.28515625" style="46" customWidth="1"/>
    <col min="2318" max="2318" width="9.42578125" style="46" customWidth="1"/>
    <col min="2319" max="2319" width="8.7109375" style="46" customWidth="1"/>
    <col min="2320" max="2320" width="20.28515625" style="46" bestFit="1" customWidth="1"/>
    <col min="2321" max="2321" width="12.7109375" style="46" bestFit="1" customWidth="1"/>
    <col min="2322" max="2322" width="9.28515625" style="46"/>
    <col min="2323" max="2323" width="12.7109375" style="46" bestFit="1" customWidth="1"/>
    <col min="2324" max="2566" width="9.28515625" style="46"/>
    <col min="2567" max="2567" width="3.28515625" style="46" customWidth="1"/>
    <col min="2568" max="2568" width="19.7109375" style="46" customWidth="1"/>
    <col min="2569" max="2569" width="14.7109375" style="46" customWidth="1"/>
    <col min="2570" max="2570" width="17.28515625" style="46" customWidth="1"/>
    <col min="2571" max="2571" width="16.42578125" style="46" customWidth="1"/>
    <col min="2572" max="2572" width="14.28515625" style="46" customWidth="1"/>
    <col min="2573" max="2573" width="2.28515625" style="46" customWidth="1"/>
    <col min="2574" max="2574" width="9.42578125" style="46" customWidth="1"/>
    <col min="2575" max="2575" width="8.7109375" style="46" customWidth="1"/>
    <col min="2576" max="2576" width="20.28515625" style="46" bestFit="1" customWidth="1"/>
    <col min="2577" max="2577" width="12.7109375" style="46" bestFit="1" customWidth="1"/>
    <col min="2578" max="2578" width="9.28515625" style="46"/>
    <col min="2579" max="2579" width="12.7109375" style="46" bestFit="1" customWidth="1"/>
    <col min="2580" max="2822" width="9.28515625" style="46"/>
    <col min="2823" max="2823" width="3.28515625" style="46" customWidth="1"/>
    <col min="2824" max="2824" width="19.7109375" style="46" customWidth="1"/>
    <col min="2825" max="2825" width="14.7109375" style="46" customWidth="1"/>
    <col min="2826" max="2826" width="17.28515625" style="46" customWidth="1"/>
    <col min="2827" max="2827" width="16.42578125" style="46" customWidth="1"/>
    <col min="2828" max="2828" width="14.28515625" style="46" customWidth="1"/>
    <col min="2829" max="2829" width="2.28515625" style="46" customWidth="1"/>
    <col min="2830" max="2830" width="9.42578125" style="46" customWidth="1"/>
    <col min="2831" max="2831" width="8.7109375" style="46" customWidth="1"/>
    <col min="2832" max="2832" width="20.28515625" style="46" bestFit="1" customWidth="1"/>
    <col min="2833" max="2833" width="12.7109375" style="46" bestFit="1" customWidth="1"/>
    <col min="2834" max="2834" width="9.28515625" style="46"/>
    <col min="2835" max="2835" width="12.7109375" style="46" bestFit="1" customWidth="1"/>
    <col min="2836" max="3078" width="9.28515625" style="46"/>
    <col min="3079" max="3079" width="3.28515625" style="46" customWidth="1"/>
    <col min="3080" max="3080" width="19.7109375" style="46" customWidth="1"/>
    <col min="3081" max="3081" width="14.7109375" style="46" customWidth="1"/>
    <col min="3082" max="3082" width="17.28515625" style="46" customWidth="1"/>
    <col min="3083" max="3083" width="16.42578125" style="46" customWidth="1"/>
    <col min="3084" max="3084" width="14.28515625" style="46" customWidth="1"/>
    <col min="3085" max="3085" width="2.28515625" style="46" customWidth="1"/>
    <col min="3086" max="3086" width="9.42578125" style="46" customWidth="1"/>
    <col min="3087" max="3087" width="8.7109375" style="46" customWidth="1"/>
    <col min="3088" max="3088" width="20.28515625" style="46" bestFit="1" customWidth="1"/>
    <col min="3089" max="3089" width="12.7109375" style="46" bestFit="1" customWidth="1"/>
    <col min="3090" max="3090" width="9.28515625" style="46"/>
    <col min="3091" max="3091" width="12.7109375" style="46" bestFit="1" customWidth="1"/>
    <col min="3092" max="3334" width="9.28515625" style="46"/>
    <col min="3335" max="3335" width="3.28515625" style="46" customWidth="1"/>
    <col min="3336" max="3336" width="19.7109375" style="46" customWidth="1"/>
    <col min="3337" max="3337" width="14.7109375" style="46" customWidth="1"/>
    <col min="3338" max="3338" width="17.28515625" style="46" customWidth="1"/>
    <col min="3339" max="3339" width="16.42578125" style="46" customWidth="1"/>
    <col min="3340" max="3340" width="14.28515625" style="46" customWidth="1"/>
    <col min="3341" max="3341" width="2.28515625" style="46" customWidth="1"/>
    <col min="3342" max="3342" width="9.42578125" style="46" customWidth="1"/>
    <col min="3343" max="3343" width="8.7109375" style="46" customWidth="1"/>
    <col min="3344" max="3344" width="20.28515625" style="46" bestFit="1" customWidth="1"/>
    <col min="3345" max="3345" width="12.7109375" style="46" bestFit="1" customWidth="1"/>
    <col min="3346" max="3346" width="9.28515625" style="46"/>
    <col min="3347" max="3347" width="12.7109375" style="46" bestFit="1" customWidth="1"/>
    <col min="3348" max="3590" width="9.28515625" style="46"/>
    <col min="3591" max="3591" width="3.28515625" style="46" customWidth="1"/>
    <col min="3592" max="3592" width="19.7109375" style="46" customWidth="1"/>
    <col min="3593" max="3593" width="14.7109375" style="46" customWidth="1"/>
    <col min="3594" max="3594" width="17.28515625" style="46" customWidth="1"/>
    <col min="3595" max="3595" width="16.42578125" style="46" customWidth="1"/>
    <col min="3596" max="3596" width="14.28515625" style="46" customWidth="1"/>
    <col min="3597" max="3597" width="2.28515625" style="46" customWidth="1"/>
    <col min="3598" max="3598" width="9.42578125" style="46" customWidth="1"/>
    <col min="3599" max="3599" width="8.7109375" style="46" customWidth="1"/>
    <col min="3600" max="3600" width="20.28515625" style="46" bestFit="1" customWidth="1"/>
    <col min="3601" max="3601" width="12.7109375" style="46" bestFit="1" customWidth="1"/>
    <col min="3602" max="3602" width="9.28515625" style="46"/>
    <col min="3603" max="3603" width="12.7109375" style="46" bestFit="1" customWidth="1"/>
    <col min="3604" max="3846" width="9.28515625" style="46"/>
    <col min="3847" max="3847" width="3.28515625" style="46" customWidth="1"/>
    <col min="3848" max="3848" width="19.7109375" style="46" customWidth="1"/>
    <col min="3849" max="3849" width="14.7109375" style="46" customWidth="1"/>
    <col min="3850" max="3850" width="17.28515625" style="46" customWidth="1"/>
    <col min="3851" max="3851" width="16.42578125" style="46" customWidth="1"/>
    <col min="3852" max="3852" width="14.28515625" style="46" customWidth="1"/>
    <col min="3853" max="3853" width="2.28515625" style="46" customWidth="1"/>
    <col min="3854" max="3854" width="9.42578125" style="46" customWidth="1"/>
    <col min="3855" max="3855" width="8.7109375" style="46" customWidth="1"/>
    <col min="3856" max="3856" width="20.28515625" style="46" bestFit="1" customWidth="1"/>
    <col min="3857" max="3857" width="12.7109375" style="46" bestFit="1" customWidth="1"/>
    <col min="3858" max="3858" width="9.28515625" style="46"/>
    <col min="3859" max="3859" width="12.7109375" style="46" bestFit="1" customWidth="1"/>
    <col min="3860" max="4102" width="9.28515625" style="46"/>
    <col min="4103" max="4103" width="3.28515625" style="46" customWidth="1"/>
    <col min="4104" max="4104" width="19.7109375" style="46" customWidth="1"/>
    <col min="4105" max="4105" width="14.7109375" style="46" customWidth="1"/>
    <col min="4106" max="4106" width="17.28515625" style="46" customWidth="1"/>
    <col min="4107" max="4107" width="16.42578125" style="46" customWidth="1"/>
    <col min="4108" max="4108" width="14.28515625" style="46" customWidth="1"/>
    <col min="4109" max="4109" width="2.28515625" style="46" customWidth="1"/>
    <col min="4110" max="4110" width="9.42578125" style="46" customWidth="1"/>
    <col min="4111" max="4111" width="8.7109375" style="46" customWidth="1"/>
    <col min="4112" max="4112" width="20.28515625" style="46" bestFit="1" customWidth="1"/>
    <col min="4113" max="4113" width="12.7109375" style="46" bestFit="1" customWidth="1"/>
    <col min="4114" max="4114" width="9.28515625" style="46"/>
    <col min="4115" max="4115" width="12.7109375" style="46" bestFit="1" customWidth="1"/>
    <col min="4116" max="4358" width="9.28515625" style="46"/>
    <col min="4359" max="4359" width="3.28515625" style="46" customWidth="1"/>
    <col min="4360" max="4360" width="19.7109375" style="46" customWidth="1"/>
    <col min="4361" max="4361" width="14.7109375" style="46" customWidth="1"/>
    <col min="4362" max="4362" width="17.28515625" style="46" customWidth="1"/>
    <col min="4363" max="4363" width="16.42578125" style="46" customWidth="1"/>
    <col min="4364" max="4364" width="14.28515625" style="46" customWidth="1"/>
    <col min="4365" max="4365" width="2.28515625" style="46" customWidth="1"/>
    <col min="4366" max="4366" width="9.42578125" style="46" customWidth="1"/>
    <col min="4367" max="4367" width="8.7109375" style="46" customWidth="1"/>
    <col min="4368" max="4368" width="20.28515625" style="46" bestFit="1" customWidth="1"/>
    <col min="4369" max="4369" width="12.7109375" style="46" bestFit="1" customWidth="1"/>
    <col min="4370" max="4370" width="9.28515625" style="46"/>
    <col min="4371" max="4371" width="12.7109375" style="46" bestFit="1" customWidth="1"/>
    <col min="4372" max="4614" width="9.28515625" style="46"/>
    <col min="4615" max="4615" width="3.28515625" style="46" customWidth="1"/>
    <col min="4616" max="4616" width="19.7109375" style="46" customWidth="1"/>
    <col min="4617" max="4617" width="14.7109375" style="46" customWidth="1"/>
    <col min="4618" max="4618" width="17.28515625" style="46" customWidth="1"/>
    <col min="4619" max="4619" width="16.42578125" style="46" customWidth="1"/>
    <col min="4620" max="4620" width="14.28515625" style="46" customWidth="1"/>
    <col min="4621" max="4621" width="2.28515625" style="46" customWidth="1"/>
    <col min="4622" max="4622" width="9.42578125" style="46" customWidth="1"/>
    <col min="4623" max="4623" width="8.7109375" style="46" customWidth="1"/>
    <col min="4624" max="4624" width="20.28515625" style="46" bestFit="1" customWidth="1"/>
    <col min="4625" max="4625" width="12.7109375" style="46" bestFit="1" customWidth="1"/>
    <col min="4626" max="4626" width="9.28515625" style="46"/>
    <col min="4627" max="4627" width="12.7109375" style="46" bestFit="1" customWidth="1"/>
    <col min="4628" max="4870" width="9.28515625" style="46"/>
    <col min="4871" max="4871" width="3.28515625" style="46" customWidth="1"/>
    <col min="4872" max="4872" width="19.7109375" style="46" customWidth="1"/>
    <col min="4873" max="4873" width="14.7109375" style="46" customWidth="1"/>
    <col min="4874" max="4874" width="17.28515625" style="46" customWidth="1"/>
    <col min="4875" max="4875" width="16.42578125" style="46" customWidth="1"/>
    <col min="4876" max="4876" width="14.28515625" style="46" customWidth="1"/>
    <col min="4877" max="4877" width="2.28515625" style="46" customWidth="1"/>
    <col min="4878" max="4878" width="9.42578125" style="46" customWidth="1"/>
    <col min="4879" max="4879" width="8.7109375" style="46" customWidth="1"/>
    <col min="4880" max="4880" width="20.28515625" style="46" bestFit="1" customWidth="1"/>
    <col min="4881" max="4881" width="12.7109375" style="46" bestFit="1" customWidth="1"/>
    <col min="4882" max="4882" width="9.28515625" style="46"/>
    <col min="4883" max="4883" width="12.7109375" style="46" bestFit="1" customWidth="1"/>
    <col min="4884" max="5126" width="9.28515625" style="46"/>
    <col min="5127" max="5127" width="3.28515625" style="46" customWidth="1"/>
    <col min="5128" max="5128" width="19.7109375" style="46" customWidth="1"/>
    <col min="5129" max="5129" width="14.7109375" style="46" customWidth="1"/>
    <col min="5130" max="5130" width="17.28515625" style="46" customWidth="1"/>
    <col min="5131" max="5131" width="16.42578125" style="46" customWidth="1"/>
    <col min="5132" max="5132" width="14.28515625" style="46" customWidth="1"/>
    <col min="5133" max="5133" width="2.28515625" style="46" customWidth="1"/>
    <col min="5134" max="5134" width="9.42578125" style="46" customWidth="1"/>
    <col min="5135" max="5135" width="8.7109375" style="46" customWidth="1"/>
    <col min="5136" max="5136" width="20.28515625" style="46" bestFit="1" customWidth="1"/>
    <col min="5137" max="5137" width="12.7109375" style="46" bestFit="1" customWidth="1"/>
    <col min="5138" max="5138" width="9.28515625" style="46"/>
    <col min="5139" max="5139" width="12.7109375" style="46" bestFit="1" customWidth="1"/>
    <col min="5140" max="5382" width="9.28515625" style="46"/>
    <col min="5383" max="5383" width="3.28515625" style="46" customWidth="1"/>
    <col min="5384" max="5384" width="19.7109375" style="46" customWidth="1"/>
    <col min="5385" max="5385" width="14.7109375" style="46" customWidth="1"/>
    <col min="5386" max="5386" width="17.28515625" style="46" customWidth="1"/>
    <col min="5387" max="5387" width="16.42578125" style="46" customWidth="1"/>
    <col min="5388" max="5388" width="14.28515625" style="46" customWidth="1"/>
    <col min="5389" max="5389" width="2.28515625" style="46" customWidth="1"/>
    <col min="5390" max="5390" width="9.42578125" style="46" customWidth="1"/>
    <col min="5391" max="5391" width="8.7109375" style="46" customWidth="1"/>
    <col min="5392" max="5392" width="20.28515625" style="46" bestFit="1" customWidth="1"/>
    <col min="5393" max="5393" width="12.7109375" style="46" bestFit="1" customWidth="1"/>
    <col min="5394" max="5394" width="9.28515625" style="46"/>
    <col min="5395" max="5395" width="12.7109375" style="46" bestFit="1" customWidth="1"/>
    <col min="5396" max="5638" width="9.28515625" style="46"/>
    <col min="5639" max="5639" width="3.28515625" style="46" customWidth="1"/>
    <col min="5640" max="5640" width="19.7109375" style="46" customWidth="1"/>
    <col min="5641" max="5641" width="14.7109375" style="46" customWidth="1"/>
    <col min="5642" max="5642" width="17.28515625" style="46" customWidth="1"/>
    <col min="5643" max="5643" width="16.42578125" style="46" customWidth="1"/>
    <col min="5644" max="5644" width="14.28515625" style="46" customWidth="1"/>
    <col min="5645" max="5645" width="2.28515625" style="46" customWidth="1"/>
    <col min="5646" max="5646" width="9.42578125" style="46" customWidth="1"/>
    <col min="5647" max="5647" width="8.7109375" style="46" customWidth="1"/>
    <col min="5648" max="5648" width="20.28515625" style="46" bestFit="1" customWidth="1"/>
    <col min="5649" max="5649" width="12.7109375" style="46" bestFit="1" customWidth="1"/>
    <col min="5650" max="5650" width="9.28515625" style="46"/>
    <col min="5651" max="5651" width="12.7109375" style="46" bestFit="1" customWidth="1"/>
    <col min="5652" max="5894" width="9.28515625" style="46"/>
    <col min="5895" max="5895" width="3.28515625" style="46" customWidth="1"/>
    <col min="5896" max="5896" width="19.7109375" style="46" customWidth="1"/>
    <col min="5897" max="5897" width="14.7109375" style="46" customWidth="1"/>
    <col min="5898" max="5898" width="17.28515625" style="46" customWidth="1"/>
    <col min="5899" max="5899" width="16.42578125" style="46" customWidth="1"/>
    <col min="5900" max="5900" width="14.28515625" style="46" customWidth="1"/>
    <col min="5901" max="5901" width="2.28515625" style="46" customWidth="1"/>
    <col min="5902" max="5902" width="9.42578125" style="46" customWidth="1"/>
    <col min="5903" max="5903" width="8.7109375" style="46" customWidth="1"/>
    <col min="5904" max="5904" width="20.28515625" style="46" bestFit="1" customWidth="1"/>
    <col min="5905" max="5905" width="12.7109375" style="46" bestFit="1" customWidth="1"/>
    <col min="5906" max="5906" width="9.28515625" style="46"/>
    <col min="5907" max="5907" width="12.7109375" style="46" bestFit="1" customWidth="1"/>
    <col min="5908" max="6150" width="9.28515625" style="46"/>
    <col min="6151" max="6151" width="3.28515625" style="46" customWidth="1"/>
    <col min="6152" max="6152" width="19.7109375" style="46" customWidth="1"/>
    <col min="6153" max="6153" width="14.7109375" style="46" customWidth="1"/>
    <col min="6154" max="6154" width="17.28515625" style="46" customWidth="1"/>
    <col min="6155" max="6155" width="16.42578125" style="46" customWidth="1"/>
    <col min="6156" max="6156" width="14.28515625" style="46" customWidth="1"/>
    <col min="6157" max="6157" width="2.28515625" style="46" customWidth="1"/>
    <col min="6158" max="6158" width="9.42578125" style="46" customWidth="1"/>
    <col min="6159" max="6159" width="8.7109375" style="46" customWidth="1"/>
    <col min="6160" max="6160" width="20.28515625" style="46" bestFit="1" customWidth="1"/>
    <col min="6161" max="6161" width="12.7109375" style="46" bestFit="1" customWidth="1"/>
    <col min="6162" max="6162" width="9.28515625" style="46"/>
    <col min="6163" max="6163" width="12.7109375" style="46" bestFit="1" customWidth="1"/>
    <col min="6164" max="6406" width="9.28515625" style="46"/>
    <col min="6407" max="6407" width="3.28515625" style="46" customWidth="1"/>
    <col min="6408" max="6408" width="19.7109375" style="46" customWidth="1"/>
    <col min="6409" max="6409" width="14.7109375" style="46" customWidth="1"/>
    <col min="6410" max="6410" width="17.28515625" style="46" customWidth="1"/>
    <col min="6411" max="6411" width="16.42578125" style="46" customWidth="1"/>
    <col min="6412" max="6412" width="14.28515625" style="46" customWidth="1"/>
    <col min="6413" max="6413" width="2.28515625" style="46" customWidth="1"/>
    <col min="6414" max="6414" width="9.42578125" style="46" customWidth="1"/>
    <col min="6415" max="6415" width="8.7109375" style="46" customWidth="1"/>
    <col min="6416" max="6416" width="20.28515625" style="46" bestFit="1" customWidth="1"/>
    <col min="6417" max="6417" width="12.7109375" style="46" bestFit="1" customWidth="1"/>
    <col min="6418" max="6418" width="9.28515625" style="46"/>
    <col min="6419" max="6419" width="12.7109375" style="46" bestFit="1" customWidth="1"/>
    <col min="6420" max="6662" width="9.28515625" style="46"/>
    <col min="6663" max="6663" width="3.28515625" style="46" customWidth="1"/>
    <col min="6664" max="6664" width="19.7109375" style="46" customWidth="1"/>
    <col min="6665" max="6665" width="14.7109375" style="46" customWidth="1"/>
    <col min="6666" max="6666" width="17.28515625" style="46" customWidth="1"/>
    <col min="6667" max="6667" width="16.42578125" style="46" customWidth="1"/>
    <col min="6668" max="6668" width="14.28515625" style="46" customWidth="1"/>
    <col min="6669" max="6669" width="2.28515625" style="46" customWidth="1"/>
    <col min="6670" max="6670" width="9.42578125" style="46" customWidth="1"/>
    <col min="6671" max="6671" width="8.7109375" style="46" customWidth="1"/>
    <col min="6672" max="6672" width="20.28515625" style="46" bestFit="1" customWidth="1"/>
    <col min="6673" max="6673" width="12.7109375" style="46" bestFit="1" customWidth="1"/>
    <col min="6674" max="6674" width="9.28515625" style="46"/>
    <col min="6675" max="6675" width="12.7109375" style="46" bestFit="1" customWidth="1"/>
    <col min="6676" max="6918" width="9.28515625" style="46"/>
    <col min="6919" max="6919" width="3.28515625" style="46" customWidth="1"/>
    <col min="6920" max="6920" width="19.7109375" style="46" customWidth="1"/>
    <col min="6921" max="6921" width="14.7109375" style="46" customWidth="1"/>
    <col min="6922" max="6922" width="17.28515625" style="46" customWidth="1"/>
    <col min="6923" max="6923" width="16.42578125" style="46" customWidth="1"/>
    <col min="6924" max="6924" width="14.28515625" style="46" customWidth="1"/>
    <col min="6925" max="6925" width="2.28515625" style="46" customWidth="1"/>
    <col min="6926" max="6926" width="9.42578125" style="46" customWidth="1"/>
    <col min="6927" max="6927" width="8.7109375" style="46" customWidth="1"/>
    <col min="6928" max="6928" width="20.28515625" style="46" bestFit="1" customWidth="1"/>
    <col min="6929" max="6929" width="12.7109375" style="46" bestFit="1" customWidth="1"/>
    <col min="6930" max="6930" width="9.28515625" style="46"/>
    <col min="6931" max="6931" width="12.7109375" style="46" bestFit="1" customWidth="1"/>
    <col min="6932" max="7174" width="9.28515625" style="46"/>
    <col min="7175" max="7175" width="3.28515625" style="46" customWidth="1"/>
    <col min="7176" max="7176" width="19.7109375" style="46" customWidth="1"/>
    <col min="7177" max="7177" width="14.7109375" style="46" customWidth="1"/>
    <col min="7178" max="7178" width="17.28515625" style="46" customWidth="1"/>
    <col min="7179" max="7179" width="16.42578125" style="46" customWidth="1"/>
    <col min="7180" max="7180" width="14.28515625" style="46" customWidth="1"/>
    <col min="7181" max="7181" width="2.28515625" style="46" customWidth="1"/>
    <col min="7182" max="7182" width="9.42578125" style="46" customWidth="1"/>
    <col min="7183" max="7183" width="8.7109375" style="46" customWidth="1"/>
    <col min="7184" max="7184" width="20.28515625" style="46" bestFit="1" customWidth="1"/>
    <col min="7185" max="7185" width="12.7109375" style="46" bestFit="1" customWidth="1"/>
    <col min="7186" max="7186" width="9.28515625" style="46"/>
    <col min="7187" max="7187" width="12.7109375" style="46" bestFit="1" customWidth="1"/>
    <col min="7188" max="7430" width="9.28515625" style="46"/>
    <col min="7431" max="7431" width="3.28515625" style="46" customWidth="1"/>
    <col min="7432" max="7432" width="19.7109375" style="46" customWidth="1"/>
    <col min="7433" max="7433" width="14.7109375" style="46" customWidth="1"/>
    <col min="7434" max="7434" width="17.28515625" style="46" customWidth="1"/>
    <col min="7435" max="7435" width="16.42578125" style="46" customWidth="1"/>
    <col min="7436" max="7436" width="14.28515625" style="46" customWidth="1"/>
    <col min="7437" max="7437" width="2.28515625" style="46" customWidth="1"/>
    <col min="7438" max="7438" width="9.42578125" style="46" customWidth="1"/>
    <col min="7439" max="7439" width="8.7109375" style="46" customWidth="1"/>
    <col min="7440" max="7440" width="20.28515625" style="46" bestFit="1" customWidth="1"/>
    <col min="7441" max="7441" width="12.7109375" style="46" bestFit="1" customWidth="1"/>
    <col min="7442" max="7442" width="9.28515625" style="46"/>
    <col min="7443" max="7443" width="12.7109375" style="46" bestFit="1" customWidth="1"/>
    <col min="7444" max="7686" width="9.28515625" style="46"/>
    <col min="7687" max="7687" width="3.28515625" style="46" customWidth="1"/>
    <col min="7688" max="7688" width="19.7109375" style="46" customWidth="1"/>
    <col min="7689" max="7689" width="14.7109375" style="46" customWidth="1"/>
    <col min="7690" max="7690" width="17.28515625" style="46" customWidth="1"/>
    <col min="7691" max="7691" width="16.42578125" style="46" customWidth="1"/>
    <col min="7692" max="7692" width="14.28515625" style="46" customWidth="1"/>
    <col min="7693" max="7693" width="2.28515625" style="46" customWidth="1"/>
    <col min="7694" max="7694" width="9.42578125" style="46" customWidth="1"/>
    <col min="7695" max="7695" width="8.7109375" style="46" customWidth="1"/>
    <col min="7696" max="7696" width="20.28515625" style="46" bestFit="1" customWidth="1"/>
    <col min="7697" max="7697" width="12.7109375" style="46" bestFit="1" customWidth="1"/>
    <col min="7698" max="7698" width="9.28515625" style="46"/>
    <col min="7699" max="7699" width="12.7109375" style="46" bestFit="1" customWidth="1"/>
    <col min="7700" max="7942" width="9.28515625" style="46"/>
    <col min="7943" max="7943" width="3.28515625" style="46" customWidth="1"/>
    <col min="7944" max="7944" width="19.7109375" style="46" customWidth="1"/>
    <col min="7945" max="7945" width="14.7109375" style="46" customWidth="1"/>
    <col min="7946" max="7946" width="17.28515625" style="46" customWidth="1"/>
    <col min="7947" max="7947" width="16.42578125" style="46" customWidth="1"/>
    <col min="7948" max="7948" width="14.28515625" style="46" customWidth="1"/>
    <col min="7949" max="7949" width="2.28515625" style="46" customWidth="1"/>
    <col min="7950" max="7950" width="9.42578125" style="46" customWidth="1"/>
    <col min="7951" max="7951" width="8.7109375" style="46" customWidth="1"/>
    <col min="7952" max="7952" width="20.28515625" style="46" bestFit="1" customWidth="1"/>
    <col min="7953" max="7953" width="12.7109375" style="46" bestFit="1" customWidth="1"/>
    <col min="7954" max="7954" width="9.28515625" style="46"/>
    <col min="7955" max="7955" width="12.7109375" style="46" bestFit="1" customWidth="1"/>
    <col min="7956" max="8198" width="9.28515625" style="46"/>
    <col min="8199" max="8199" width="3.28515625" style="46" customWidth="1"/>
    <col min="8200" max="8200" width="19.7109375" style="46" customWidth="1"/>
    <col min="8201" max="8201" width="14.7109375" style="46" customWidth="1"/>
    <col min="8202" max="8202" width="17.28515625" style="46" customWidth="1"/>
    <col min="8203" max="8203" width="16.42578125" style="46" customWidth="1"/>
    <col min="8204" max="8204" width="14.28515625" style="46" customWidth="1"/>
    <col min="8205" max="8205" width="2.28515625" style="46" customWidth="1"/>
    <col min="8206" max="8206" width="9.42578125" style="46" customWidth="1"/>
    <col min="8207" max="8207" width="8.7109375" style="46" customWidth="1"/>
    <col min="8208" max="8208" width="20.28515625" style="46" bestFit="1" customWidth="1"/>
    <col min="8209" max="8209" width="12.7109375" style="46" bestFit="1" customWidth="1"/>
    <col min="8210" max="8210" width="9.28515625" style="46"/>
    <col min="8211" max="8211" width="12.7109375" style="46" bestFit="1" customWidth="1"/>
    <col min="8212" max="8454" width="9.28515625" style="46"/>
    <col min="8455" max="8455" width="3.28515625" style="46" customWidth="1"/>
    <col min="8456" max="8456" width="19.7109375" style="46" customWidth="1"/>
    <col min="8457" max="8457" width="14.7109375" style="46" customWidth="1"/>
    <col min="8458" max="8458" width="17.28515625" style="46" customWidth="1"/>
    <col min="8459" max="8459" width="16.42578125" style="46" customWidth="1"/>
    <col min="8460" max="8460" width="14.28515625" style="46" customWidth="1"/>
    <col min="8461" max="8461" width="2.28515625" style="46" customWidth="1"/>
    <col min="8462" max="8462" width="9.42578125" style="46" customWidth="1"/>
    <col min="8463" max="8463" width="8.7109375" style="46" customWidth="1"/>
    <col min="8464" max="8464" width="20.28515625" style="46" bestFit="1" customWidth="1"/>
    <col min="8465" max="8465" width="12.7109375" style="46" bestFit="1" customWidth="1"/>
    <col min="8466" max="8466" width="9.28515625" style="46"/>
    <col min="8467" max="8467" width="12.7109375" style="46" bestFit="1" customWidth="1"/>
    <col min="8468" max="8710" width="9.28515625" style="46"/>
    <col min="8711" max="8711" width="3.28515625" style="46" customWidth="1"/>
    <col min="8712" max="8712" width="19.7109375" style="46" customWidth="1"/>
    <col min="8713" max="8713" width="14.7109375" style="46" customWidth="1"/>
    <col min="8714" max="8714" width="17.28515625" style="46" customWidth="1"/>
    <col min="8715" max="8715" width="16.42578125" style="46" customWidth="1"/>
    <col min="8716" max="8716" width="14.28515625" style="46" customWidth="1"/>
    <col min="8717" max="8717" width="2.28515625" style="46" customWidth="1"/>
    <col min="8718" max="8718" width="9.42578125" style="46" customWidth="1"/>
    <col min="8719" max="8719" width="8.7109375" style="46" customWidth="1"/>
    <col min="8720" max="8720" width="20.28515625" style="46" bestFit="1" customWidth="1"/>
    <col min="8721" max="8721" width="12.7109375" style="46" bestFit="1" customWidth="1"/>
    <col min="8722" max="8722" width="9.28515625" style="46"/>
    <col min="8723" max="8723" width="12.7109375" style="46" bestFit="1" customWidth="1"/>
    <col min="8724" max="8966" width="9.28515625" style="46"/>
    <col min="8967" max="8967" width="3.28515625" style="46" customWidth="1"/>
    <col min="8968" max="8968" width="19.7109375" style="46" customWidth="1"/>
    <col min="8969" max="8969" width="14.7109375" style="46" customWidth="1"/>
    <col min="8970" max="8970" width="17.28515625" style="46" customWidth="1"/>
    <col min="8971" max="8971" width="16.42578125" style="46" customWidth="1"/>
    <col min="8972" max="8972" width="14.28515625" style="46" customWidth="1"/>
    <col min="8973" max="8973" width="2.28515625" style="46" customWidth="1"/>
    <col min="8974" max="8974" width="9.42578125" style="46" customWidth="1"/>
    <col min="8975" max="8975" width="8.7109375" style="46" customWidth="1"/>
    <col min="8976" max="8976" width="20.28515625" style="46" bestFit="1" customWidth="1"/>
    <col min="8977" max="8977" width="12.7109375" style="46" bestFit="1" customWidth="1"/>
    <col min="8978" max="8978" width="9.28515625" style="46"/>
    <col min="8979" max="8979" width="12.7109375" style="46" bestFit="1" customWidth="1"/>
    <col min="8980" max="9222" width="9.28515625" style="46"/>
    <col min="9223" max="9223" width="3.28515625" style="46" customWidth="1"/>
    <col min="9224" max="9224" width="19.7109375" style="46" customWidth="1"/>
    <col min="9225" max="9225" width="14.7109375" style="46" customWidth="1"/>
    <col min="9226" max="9226" width="17.28515625" style="46" customWidth="1"/>
    <col min="9227" max="9227" width="16.42578125" style="46" customWidth="1"/>
    <col min="9228" max="9228" width="14.28515625" style="46" customWidth="1"/>
    <col min="9229" max="9229" width="2.28515625" style="46" customWidth="1"/>
    <col min="9230" max="9230" width="9.42578125" style="46" customWidth="1"/>
    <col min="9231" max="9231" width="8.7109375" style="46" customWidth="1"/>
    <col min="9232" max="9232" width="20.28515625" style="46" bestFit="1" customWidth="1"/>
    <col min="9233" max="9233" width="12.7109375" style="46" bestFit="1" customWidth="1"/>
    <col min="9234" max="9234" width="9.28515625" style="46"/>
    <col min="9235" max="9235" width="12.7109375" style="46" bestFit="1" customWidth="1"/>
    <col min="9236" max="9478" width="9.28515625" style="46"/>
    <col min="9479" max="9479" width="3.28515625" style="46" customWidth="1"/>
    <col min="9480" max="9480" width="19.7109375" style="46" customWidth="1"/>
    <col min="9481" max="9481" width="14.7109375" style="46" customWidth="1"/>
    <col min="9482" max="9482" width="17.28515625" style="46" customWidth="1"/>
    <col min="9483" max="9483" width="16.42578125" style="46" customWidth="1"/>
    <col min="9484" max="9484" width="14.28515625" style="46" customWidth="1"/>
    <col min="9485" max="9485" width="2.28515625" style="46" customWidth="1"/>
    <col min="9486" max="9486" width="9.42578125" style="46" customWidth="1"/>
    <col min="9487" max="9487" width="8.7109375" style="46" customWidth="1"/>
    <col min="9488" max="9488" width="20.28515625" style="46" bestFit="1" customWidth="1"/>
    <col min="9489" max="9489" width="12.7109375" style="46" bestFit="1" customWidth="1"/>
    <col min="9490" max="9490" width="9.28515625" style="46"/>
    <col min="9491" max="9491" width="12.7109375" style="46" bestFit="1" customWidth="1"/>
    <col min="9492" max="9734" width="9.28515625" style="46"/>
    <col min="9735" max="9735" width="3.28515625" style="46" customWidth="1"/>
    <col min="9736" max="9736" width="19.7109375" style="46" customWidth="1"/>
    <col min="9737" max="9737" width="14.7109375" style="46" customWidth="1"/>
    <col min="9738" max="9738" width="17.28515625" style="46" customWidth="1"/>
    <col min="9739" max="9739" width="16.42578125" style="46" customWidth="1"/>
    <col min="9740" max="9740" width="14.28515625" style="46" customWidth="1"/>
    <col min="9741" max="9741" width="2.28515625" style="46" customWidth="1"/>
    <col min="9742" max="9742" width="9.42578125" style="46" customWidth="1"/>
    <col min="9743" max="9743" width="8.7109375" style="46" customWidth="1"/>
    <col min="9744" max="9744" width="20.28515625" style="46" bestFit="1" customWidth="1"/>
    <col min="9745" max="9745" width="12.7109375" style="46" bestFit="1" customWidth="1"/>
    <col min="9746" max="9746" width="9.28515625" style="46"/>
    <col min="9747" max="9747" width="12.7109375" style="46" bestFit="1" customWidth="1"/>
    <col min="9748" max="9990" width="9.28515625" style="46"/>
    <col min="9991" max="9991" width="3.28515625" style="46" customWidth="1"/>
    <col min="9992" max="9992" width="19.7109375" style="46" customWidth="1"/>
    <col min="9993" max="9993" width="14.7109375" style="46" customWidth="1"/>
    <col min="9994" max="9994" width="17.28515625" style="46" customWidth="1"/>
    <col min="9995" max="9995" width="16.42578125" style="46" customWidth="1"/>
    <col min="9996" max="9996" width="14.28515625" style="46" customWidth="1"/>
    <col min="9997" max="9997" width="2.28515625" style="46" customWidth="1"/>
    <col min="9998" max="9998" width="9.42578125" style="46" customWidth="1"/>
    <col min="9999" max="9999" width="8.7109375" style="46" customWidth="1"/>
    <col min="10000" max="10000" width="20.28515625" style="46" bestFit="1" customWidth="1"/>
    <col min="10001" max="10001" width="12.7109375" style="46" bestFit="1" customWidth="1"/>
    <col min="10002" max="10002" width="9.28515625" style="46"/>
    <col min="10003" max="10003" width="12.7109375" style="46" bestFit="1" customWidth="1"/>
    <col min="10004" max="10246" width="9.28515625" style="46"/>
    <col min="10247" max="10247" width="3.28515625" style="46" customWidth="1"/>
    <col min="10248" max="10248" width="19.7109375" style="46" customWidth="1"/>
    <col min="10249" max="10249" width="14.7109375" style="46" customWidth="1"/>
    <col min="10250" max="10250" width="17.28515625" style="46" customWidth="1"/>
    <col min="10251" max="10251" width="16.42578125" style="46" customWidth="1"/>
    <col min="10252" max="10252" width="14.28515625" style="46" customWidth="1"/>
    <col min="10253" max="10253" width="2.28515625" style="46" customWidth="1"/>
    <col min="10254" max="10254" width="9.42578125" style="46" customWidth="1"/>
    <col min="10255" max="10255" width="8.7109375" style="46" customWidth="1"/>
    <col min="10256" max="10256" width="20.28515625" style="46" bestFit="1" customWidth="1"/>
    <col min="10257" max="10257" width="12.7109375" style="46" bestFit="1" customWidth="1"/>
    <col min="10258" max="10258" width="9.28515625" style="46"/>
    <col min="10259" max="10259" width="12.7109375" style="46" bestFit="1" customWidth="1"/>
    <col min="10260" max="10502" width="9.28515625" style="46"/>
    <col min="10503" max="10503" width="3.28515625" style="46" customWidth="1"/>
    <col min="10504" max="10504" width="19.7109375" style="46" customWidth="1"/>
    <col min="10505" max="10505" width="14.7109375" style="46" customWidth="1"/>
    <col min="10506" max="10506" width="17.28515625" style="46" customWidth="1"/>
    <col min="10507" max="10507" width="16.42578125" style="46" customWidth="1"/>
    <col min="10508" max="10508" width="14.28515625" style="46" customWidth="1"/>
    <col min="10509" max="10509" width="2.28515625" style="46" customWidth="1"/>
    <col min="10510" max="10510" width="9.42578125" style="46" customWidth="1"/>
    <col min="10511" max="10511" width="8.7109375" style="46" customWidth="1"/>
    <col min="10512" max="10512" width="20.28515625" style="46" bestFit="1" customWidth="1"/>
    <col min="10513" max="10513" width="12.7109375" style="46" bestFit="1" customWidth="1"/>
    <col min="10514" max="10514" width="9.28515625" style="46"/>
    <col min="10515" max="10515" width="12.7109375" style="46" bestFit="1" customWidth="1"/>
    <col min="10516" max="10758" width="9.28515625" style="46"/>
    <col min="10759" max="10759" width="3.28515625" style="46" customWidth="1"/>
    <col min="10760" max="10760" width="19.7109375" style="46" customWidth="1"/>
    <col min="10761" max="10761" width="14.7109375" style="46" customWidth="1"/>
    <col min="10762" max="10762" width="17.28515625" style="46" customWidth="1"/>
    <col min="10763" max="10763" width="16.42578125" style="46" customWidth="1"/>
    <col min="10764" max="10764" width="14.28515625" style="46" customWidth="1"/>
    <col min="10765" max="10765" width="2.28515625" style="46" customWidth="1"/>
    <col min="10766" max="10766" width="9.42578125" style="46" customWidth="1"/>
    <col min="10767" max="10767" width="8.7109375" style="46" customWidth="1"/>
    <col min="10768" max="10768" width="20.28515625" style="46" bestFit="1" customWidth="1"/>
    <col min="10769" max="10769" width="12.7109375" style="46" bestFit="1" customWidth="1"/>
    <col min="10770" max="10770" width="9.28515625" style="46"/>
    <col min="10771" max="10771" width="12.7109375" style="46" bestFit="1" customWidth="1"/>
    <col min="10772" max="11014" width="9.28515625" style="46"/>
    <col min="11015" max="11015" width="3.28515625" style="46" customWidth="1"/>
    <col min="11016" max="11016" width="19.7109375" style="46" customWidth="1"/>
    <col min="11017" max="11017" width="14.7109375" style="46" customWidth="1"/>
    <col min="11018" max="11018" width="17.28515625" style="46" customWidth="1"/>
    <col min="11019" max="11019" width="16.42578125" style="46" customWidth="1"/>
    <col min="11020" max="11020" width="14.28515625" style="46" customWidth="1"/>
    <col min="11021" max="11021" width="2.28515625" style="46" customWidth="1"/>
    <col min="11022" max="11022" width="9.42578125" style="46" customWidth="1"/>
    <col min="11023" max="11023" width="8.7109375" style="46" customWidth="1"/>
    <col min="11024" max="11024" width="20.28515625" style="46" bestFit="1" customWidth="1"/>
    <col min="11025" max="11025" width="12.7109375" style="46" bestFit="1" customWidth="1"/>
    <col min="11026" max="11026" width="9.28515625" style="46"/>
    <col min="11027" max="11027" width="12.7109375" style="46" bestFit="1" customWidth="1"/>
    <col min="11028" max="11270" width="9.28515625" style="46"/>
    <col min="11271" max="11271" width="3.28515625" style="46" customWidth="1"/>
    <col min="11272" max="11272" width="19.7109375" style="46" customWidth="1"/>
    <col min="11273" max="11273" width="14.7109375" style="46" customWidth="1"/>
    <col min="11274" max="11274" width="17.28515625" style="46" customWidth="1"/>
    <col min="11275" max="11275" width="16.42578125" style="46" customWidth="1"/>
    <col min="11276" max="11276" width="14.28515625" style="46" customWidth="1"/>
    <col min="11277" max="11277" width="2.28515625" style="46" customWidth="1"/>
    <col min="11278" max="11278" width="9.42578125" style="46" customWidth="1"/>
    <col min="11279" max="11279" width="8.7109375" style="46" customWidth="1"/>
    <col min="11280" max="11280" width="20.28515625" style="46" bestFit="1" customWidth="1"/>
    <col min="11281" max="11281" width="12.7109375" style="46" bestFit="1" customWidth="1"/>
    <col min="11282" max="11282" width="9.28515625" style="46"/>
    <col min="11283" max="11283" width="12.7109375" style="46" bestFit="1" customWidth="1"/>
    <col min="11284" max="11526" width="9.28515625" style="46"/>
    <col min="11527" max="11527" width="3.28515625" style="46" customWidth="1"/>
    <col min="11528" max="11528" width="19.7109375" style="46" customWidth="1"/>
    <col min="11529" max="11529" width="14.7109375" style="46" customWidth="1"/>
    <col min="11530" max="11530" width="17.28515625" style="46" customWidth="1"/>
    <col min="11531" max="11531" width="16.42578125" style="46" customWidth="1"/>
    <col min="11532" max="11532" width="14.28515625" style="46" customWidth="1"/>
    <col min="11533" max="11533" width="2.28515625" style="46" customWidth="1"/>
    <col min="11534" max="11534" width="9.42578125" style="46" customWidth="1"/>
    <col min="11535" max="11535" width="8.7109375" style="46" customWidth="1"/>
    <col min="11536" max="11536" width="20.28515625" style="46" bestFit="1" customWidth="1"/>
    <col min="11537" max="11537" width="12.7109375" style="46" bestFit="1" customWidth="1"/>
    <col min="11538" max="11538" width="9.28515625" style="46"/>
    <col min="11539" max="11539" width="12.7109375" style="46" bestFit="1" customWidth="1"/>
    <col min="11540" max="11782" width="9.28515625" style="46"/>
    <col min="11783" max="11783" width="3.28515625" style="46" customWidth="1"/>
    <col min="11784" max="11784" width="19.7109375" style="46" customWidth="1"/>
    <col min="11785" max="11785" width="14.7109375" style="46" customWidth="1"/>
    <col min="11786" max="11786" width="17.28515625" style="46" customWidth="1"/>
    <col min="11787" max="11787" width="16.42578125" style="46" customWidth="1"/>
    <col min="11788" max="11788" width="14.28515625" style="46" customWidth="1"/>
    <col min="11789" max="11789" width="2.28515625" style="46" customWidth="1"/>
    <col min="11790" max="11790" width="9.42578125" style="46" customWidth="1"/>
    <col min="11791" max="11791" width="8.7109375" style="46" customWidth="1"/>
    <col min="11792" max="11792" width="20.28515625" style="46" bestFit="1" customWidth="1"/>
    <col min="11793" max="11793" width="12.7109375" style="46" bestFit="1" customWidth="1"/>
    <col min="11794" max="11794" width="9.28515625" style="46"/>
    <col min="11795" max="11795" width="12.7109375" style="46" bestFit="1" customWidth="1"/>
    <col min="11796" max="12038" width="9.28515625" style="46"/>
    <col min="12039" max="12039" width="3.28515625" style="46" customWidth="1"/>
    <col min="12040" max="12040" width="19.7109375" style="46" customWidth="1"/>
    <col min="12041" max="12041" width="14.7109375" style="46" customWidth="1"/>
    <col min="12042" max="12042" width="17.28515625" style="46" customWidth="1"/>
    <col min="12043" max="12043" width="16.42578125" style="46" customWidth="1"/>
    <col min="12044" max="12044" width="14.28515625" style="46" customWidth="1"/>
    <col min="12045" max="12045" width="2.28515625" style="46" customWidth="1"/>
    <col min="12046" max="12046" width="9.42578125" style="46" customWidth="1"/>
    <col min="12047" max="12047" width="8.7109375" style="46" customWidth="1"/>
    <col min="12048" max="12048" width="20.28515625" style="46" bestFit="1" customWidth="1"/>
    <col min="12049" max="12049" width="12.7109375" style="46" bestFit="1" customWidth="1"/>
    <col min="12050" max="12050" width="9.28515625" style="46"/>
    <col min="12051" max="12051" width="12.7109375" style="46" bestFit="1" customWidth="1"/>
    <col min="12052" max="12294" width="9.28515625" style="46"/>
    <col min="12295" max="12295" width="3.28515625" style="46" customWidth="1"/>
    <col min="12296" max="12296" width="19.7109375" style="46" customWidth="1"/>
    <col min="12297" max="12297" width="14.7109375" style="46" customWidth="1"/>
    <col min="12298" max="12298" width="17.28515625" style="46" customWidth="1"/>
    <col min="12299" max="12299" width="16.42578125" style="46" customWidth="1"/>
    <col min="12300" max="12300" width="14.28515625" style="46" customWidth="1"/>
    <col min="12301" max="12301" width="2.28515625" style="46" customWidth="1"/>
    <col min="12302" max="12302" width="9.42578125" style="46" customWidth="1"/>
    <col min="12303" max="12303" width="8.7109375" style="46" customWidth="1"/>
    <col min="12304" max="12304" width="20.28515625" style="46" bestFit="1" customWidth="1"/>
    <col min="12305" max="12305" width="12.7109375" style="46" bestFit="1" customWidth="1"/>
    <col min="12306" max="12306" width="9.28515625" style="46"/>
    <col min="12307" max="12307" width="12.7109375" style="46" bestFit="1" customWidth="1"/>
    <col min="12308" max="12550" width="9.28515625" style="46"/>
    <col min="12551" max="12551" width="3.28515625" style="46" customWidth="1"/>
    <col min="12552" max="12552" width="19.7109375" style="46" customWidth="1"/>
    <col min="12553" max="12553" width="14.7109375" style="46" customWidth="1"/>
    <col min="12554" max="12554" width="17.28515625" style="46" customWidth="1"/>
    <col min="12555" max="12555" width="16.42578125" style="46" customWidth="1"/>
    <col min="12556" max="12556" width="14.28515625" style="46" customWidth="1"/>
    <col min="12557" max="12557" width="2.28515625" style="46" customWidth="1"/>
    <col min="12558" max="12558" width="9.42578125" style="46" customWidth="1"/>
    <col min="12559" max="12559" width="8.7109375" style="46" customWidth="1"/>
    <col min="12560" max="12560" width="20.28515625" style="46" bestFit="1" customWidth="1"/>
    <col min="12561" max="12561" width="12.7109375" style="46" bestFit="1" customWidth="1"/>
    <col min="12562" max="12562" width="9.28515625" style="46"/>
    <col min="12563" max="12563" width="12.7109375" style="46" bestFit="1" customWidth="1"/>
    <col min="12564" max="12806" width="9.28515625" style="46"/>
    <col min="12807" max="12807" width="3.28515625" style="46" customWidth="1"/>
    <col min="12808" max="12808" width="19.7109375" style="46" customWidth="1"/>
    <col min="12809" max="12809" width="14.7109375" style="46" customWidth="1"/>
    <col min="12810" max="12810" width="17.28515625" style="46" customWidth="1"/>
    <col min="12811" max="12811" width="16.42578125" style="46" customWidth="1"/>
    <col min="12812" max="12812" width="14.28515625" style="46" customWidth="1"/>
    <col min="12813" max="12813" width="2.28515625" style="46" customWidth="1"/>
    <col min="12814" max="12814" width="9.42578125" style="46" customWidth="1"/>
    <col min="12815" max="12815" width="8.7109375" style="46" customWidth="1"/>
    <col min="12816" max="12816" width="20.28515625" style="46" bestFit="1" customWidth="1"/>
    <col min="12817" max="12817" width="12.7109375" style="46" bestFit="1" customWidth="1"/>
    <col min="12818" max="12818" width="9.28515625" style="46"/>
    <col min="12819" max="12819" width="12.7109375" style="46" bestFit="1" customWidth="1"/>
    <col min="12820" max="13062" width="9.28515625" style="46"/>
    <col min="13063" max="13063" width="3.28515625" style="46" customWidth="1"/>
    <col min="13064" max="13064" width="19.7109375" style="46" customWidth="1"/>
    <col min="13065" max="13065" width="14.7109375" style="46" customWidth="1"/>
    <col min="13066" max="13066" width="17.28515625" style="46" customWidth="1"/>
    <col min="13067" max="13067" width="16.42578125" style="46" customWidth="1"/>
    <col min="13068" max="13068" width="14.28515625" style="46" customWidth="1"/>
    <col min="13069" max="13069" width="2.28515625" style="46" customWidth="1"/>
    <col min="13070" max="13070" width="9.42578125" style="46" customWidth="1"/>
    <col min="13071" max="13071" width="8.7109375" style="46" customWidth="1"/>
    <col min="13072" max="13072" width="20.28515625" style="46" bestFit="1" customWidth="1"/>
    <col min="13073" max="13073" width="12.7109375" style="46" bestFit="1" customWidth="1"/>
    <col min="13074" max="13074" width="9.28515625" style="46"/>
    <col min="13075" max="13075" width="12.7109375" style="46" bestFit="1" customWidth="1"/>
    <col min="13076" max="13318" width="9.28515625" style="46"/>
    <col min="13319" max="13319" width="3.28515625" style="46" customWidth="1"/>
    <col min="13320" max="13320" width="19.7109375" style="46" customWidth="1"/>
    <col min="13321" max="13321" width="14.7109375" style="46" customWidth="1"/>
    <col min="13322" max="13322" width="17.28515625" style="46" customWidth="1"/>
    <col min="13323" max="13323" width="16.42578125" style="46" customWidth="1"/>
    <col min="13324" max="13324" width="14.28515625" style="46" customWidth="1"/>
    <col min="13325" max="13325" width="2.28515625" style="46" customWidth="1"/>
    <col min="13326" max="13326" width="9.42578125" style="46" customWidth="1"/>
    <col min="13327" max="13327" width="8.7109375" style="46" customWidth="1"/>
    <col min="13328" max="13328" width="20.28515625" style="46" bestFit="1" customWidth="1"/>
    <col min="13329" max="13329" width="12.7109375" style="46" bestFit="1" customWidth="1"/>
    <col min="13330" max="13330" width="9.28515625" style="46"/>
    <col min="13331" max="13331" width="12.7109375" style="46" bestFit="1" customWidth="1"/>
    <col min="13332" max="13574" width="9.28515625" style="46"/>
    <col min="13575" max="13575" width="3.28515625" style="46" customWidth="1"/>
    <col min="13576" max="13576" width="19.7109375" style="46" customWidth="1"/>
    <col min="13577" max="13577" width="14.7109375" style="46" customWidth="1"/>
    <col min="13578" max="13578" width="17.28515625" style="46" customWidth="1"/>
    <col min="13579" max="13579" width="16.42578125" style="46" customWidth="1"/>
    <col min="13580" max="13580" width="14.28515625" style="46" customWidth="1"/>
    <col min="13581" max="13581" width="2.28515625" style="46" customWidth="1"/>
    <col min="13582" max="13582" width="9.42578125" style="46" customWidth="1"/>
    <col min="13583" max="13583" width="8.7109375" style="46" customWidth="1"/>
    <col min="13584" max="13584" width="20.28515625" style="46" bestFit="1" customWidth="1"/>
    <col min="13585" max="13585" width="12.7109375" style="46" bestFit="1" customWidth="1"/>
    <col min="13586" max="13586" width="9.28515625" style="46"/>
    <col min="13587" max="13587" width="12.7109375" style="46" bestFit="1" customWidth="1"/>
    <col min="13588" max="13830" width="9.28515625" style="46"/>
    <col min="13831" max="13831" width="3.28515625" style="46" customWidth="1"/>
    <col min="13832" max="13832" width="19.7109375" style="46" customWidth="1"/>
    <col min="13833" max="13833" width="14.7109375" style="46" customWidth="1"/>
    <col min="13834" max="13834" width="17.28515625" style="46" customWidth="1"/>
    <col min="13835" max="13835" width="16.42578125" style="46" customWidth="1"/>
    <col min="13836" max="13836" width="14.28515625" style="46" customWidth="1"/>
    <col min="13837" max="13837" width="2.28515625" style="46" customWidth="1"/>
    <col min="13838" max="13838" width="9.42578125" style="46" customWidth="1"/>
    <col min="13839" max="13839" width="8.7109375" style="46" customWidth="1"/>
    <col min="13840" max="13840" width="20.28515625" style="46" bestFit="1" customWidth="1"/>
    <col min="13841" max="13841" width="12.7109375" style="46" bestFit="1" customWidth="1"/>
    <col min="13842" max="13842" width="9.28515625" style="46"/>
    <col min="13843" max="13843" width="12.7109375" style="46" bestFit="1" customWidth="1"/>
    <col min="13844" max="14086" width="9.28515625" style="46"/>
    <col min="14087" max="14087" width="3.28515625" style="46" customWidth="1"/>
    <col min="14088" max="14088" width="19.7109375" style="46" customWidth="1"/>
    <col min="14089" max="14089" width="14.7109375" style="46" customWidth="1"/>
    <col min="14090" max="14090" width="17.28515625" style="46" customWidth="1"/>
    <col min="14091" max="14091" width="16.42578125" style="46" customWidth="1"/>
    <col min="14092" max="14092" width="14.28515625" style="46" customWidth="1"/>
    <col min="14093" max="14093" width="2.28515625" style="46" customWidth="1"/>
    <col min="14094" max="14094" width="9.42578125" style="46" customWidth="1"/>
    <col min="14095" max="14095" width="8.7109375" style="46" customWidth="1"/>
    <col min="14096" max="14096" width="20.28515625" style="46" bestFit="1" customWidth="1"/>
    <col min="14097" max="14097" width="12.7109375" style="46" bestFit="1" customWidth="1"/>
    <col min="14098" max="14098" width="9.28515625" style="46"/>
    <col min="14099" max="14099" width="12.7109375" style="46" bestFit="1" customWidth="1"/>
    <col min="14100" max="14342" width="9.28515625" style="46"/>
    <col min="14343" max="14343" width="3.28515625" style="46" customWidth="1"/>
    <col min="14344" max="14344" width="19.7109375" style="46" customWidth="1"/>
    <col min="14345" max="14345" width="14.7109375" style="46" customWidth="1"/>
    <col min="14346" max="14346" width="17.28515625" style="46" customWidth="1"/>
    <col min="14347" max="14347" width="16.42578125" style="46" customWidth="1"/>
    <col min="14348" max="14348" width="14.28515625" style="46" customWidth="1"/>
    <col min="14349" max="14349" width="2.28515625" style="46" customWidth="1"/>
    <col min="14350" max="14350" width="9.42578125" style="46" customWidth="1"/>
    <col min="14351" max="14351" width="8.7109375" style="46" customWidth="1"/>
    <col min="14352" max="14352" width="20.28515625" style="46" bestFit="1" customWidth="1"/>
    <col min="14353" max="14353" width="12.7109375" style="46" bestFit="1" customWidth="1"/>
    <col min="14354" max="14354" width="9.28515625" style="46"/>
    <col min="14355" max="14355" width="12.7109375" style="46" bestFit="1" customWidth="1"/>
    <col min="14356" max="14598" width="9.28515625" style="46"/>
    <col min="14599" max="14599" width="3.28515625" style="46" customWidth="1"/>
    <col min="14600" max="14600" width="19.7109375" style="46" customWidth="1"/>
    <col min="14601" max="14601" width="14.7109375" style="46" customWidth="1"/>
    <col min="14602" max="14602" width="17.28515625" style="46" customWidth="1"/>
    <col min="14603" max="14603" width="16.42578125" style="46" customWidth="1"/>
    <col min="14604" max="14604" width="14.28515625" style="46" customWidth="1"/>
    <col min="14605" max="14605" width="2.28515625" style="46" customWidth="1"/>
    <col min="14606" max="14606" width="9.42578125" style="46" customWidth="1"/>
    <col min="14607" max="14607" width="8.7109375" style="46" customWidth="1"/>
    <col min="14608" max="14608" width="20.28515625" style="46" bestFit="1" customWidth="1"/>
    <col min="14609" max="14609" width="12.7109375" style="46" bestFit="1" customWidth="1"/>
    <col min="14610" max="14610" width="9.28515625" style="46"/>
    <col min="14611" max="14611" width="12.7109375" style="46" bestFit="1" customWidth="1"/>
    <col min="14612" max="14854" width="9.28515625" style="46"/>
    <col min="14855" max="14855" width="3.28515625" style="46" customWidth="1"/>
    <col min="14856" max="14856" width="19.7109375" style="46" customWidth="1"/>
    <col min="14857" max="14857" width="14.7109375" style="46" customWidth="1"/>
    <col min="14858" max="14858" width="17.28515625" style="46" customWidth="1"/>
    <col min="14859" max="14859" width="16.42578125" style="46" customWidth="1"/>
    <col min="14860" max="14860" width="14.28515625" style="46" customWidth="1"/>
    <col min="14861" max="14861" width="2.28515625" style="46" customWidth="1"/>
    <col min="14862" max="14862" width="9.42578125" style="46" customWidth="1"/>
    <col min="14863" max="14863" width="8.7109375" style="46" customWidth="1"/>
    <col min="14864" max="14864" width="20.28515625" style="46" bestFit="1" customWidth="1"/>
    <col min="14865" max="14865" width="12.7109375" style="46" bestFit="1" customWidth="1"/>
    <col min="14866" max="14866" width="9.28515625" style="46"/>
    <col min="14867" max="14867" width="12.7109375" style="46" bestFit="1" customWidth="1"/>
    <col min="14868" max="15110" width="9.28515625" style="46"/>
    <col min="15111" max="15111" width="3.28515625" style="46" customWidth="1"/>
    <col min="15112" max="15112" width="19.7109375" style="46" customWidth="1"/>
    <col min="15113" max="15113" width="14.7109375" style="46" customWidth="1"/>
    <col min="15114" max="15114" width="17.28515625" style="46" customWidth="1"/>
    <col min="15115" max="15115" width="16.42578125" style="46" customWidth="1"/>
    <col min="15116" max="15116" width="14.28515625" style="46" customWidth="1"/>
    <col min="15117" max="15117" width="2.28515625" style="46" customWidth="1"/>
    <col min="15118" max="15118" width="9.42578125" style="46" customWidth="1"/>
    <col min="15119" max="15119" width="8.7109375" style="46" customWidth="1"/>
    <col min="15120" max="15120" width="20.28515625" style="46" bestFit="1" customWidth="1"/>
    <col min="15121" max="15121" width="12.7109375" style="46" bestFit="1" customWidth="1"/>
    <col min="15122" max="15122" width="9.28515625" style="46"/>
    <col min="15123" max="15123" width="12.7109375" style="46" bestFit="1" customWidth="1"/>
    <col min="15124" max="15366" width="9.28515625" style="46"/>
    <col min="15367" max="15367" width="3.28515625" style="46" customWidth="1"/>
    <col min="15368" max="15368" width="19.7109375" style="46" customWidth="1"/>
    <col min="15369" max="15369" width="14.7109375" style="46" customWidth="1"/>
    <col min="15370" max="15370" width="17.28515625" style="46" customWidth="1"/>
    <col min="15371" max="15371" width="16.42578125" style="46" customWidth="1"/>
    <col min="15372" max="15372" width="14.28515625" style="46" customWidth="1"/>
    <col min="15373" max="15373" width="2.28515625" style="46" customWidth="1"/>
    <col min="15374" max="15374" width="9.42578125" style="46" customWidth="1"/>
    <col min="15375" max="15375" width="8.7109375" style="46" customWidth="1"/>
    <col min="15376" max="15376" width="20.28515625" style="46" bestFit="1" customWidth="1"/>
    <col min="15377" max="15377" width="12.7109375" style="46" bestFit="1" customWidth="1"/>
    <col min="15378" max="15378" width="9.28515625" style="46"/>
    <col min="15379" max="15379" width="12.7109375" style="46" bestFit="1" customWidth="1"/>
    <col min="15380" max="15622" width="9.28515625" style="46"/>
    <col min="15623" max="15623" width="3.28515625" style="46" customWidth="1"/>
    <col min="15624" max="15624" width="19.7109375" style="46" customWidth="1"/>
    <col min="15625" max="15625" width="14.7109375" style="46" customWidth="1"/>
    <col min="15626" max="15626" width="17.28515625" style="46" customWidth="1"/>
    <col min="15627" max="15627" width="16.42578125" style="46" customWidth="1"/>
    <col min="15628" max="15628" width="14.28515625" style="46" customWidth="1"/>
    <col min="15629" max="15629" width="2.28515625" style="46" customWidth="1"/>
    <col min="15630" max="15630" width="9.42578125" style="46" customWidth="1"/>
    <col min="15631" max="15631" width="8.7109375" style="46" customWidth="1"/>
    <col min="15632" max="15632" width="20.28515625" style="46" bestFit="1" customWidth="1"/>
    <col min="15633" max="15633" width="12.7109375" style="46" bestFit="1" customWidth="1"/>
    <col min="15634" max="15634" width="9.28515625" style="46"/>
    <col min="15635" max="15635" width="12.7109375" style="46" bestFit="1" customWidth="1"/>
    <col min="15636" max="15878" width="9.28515625" style="46"/>
    <col min="15879" max="15879" width="3.28515625" style="46" customWidth="1"/>
    <col min="15880" max="15880" width="19.7109375" style="46" customWidth="1"/>
    <col min="15881" max="15881" width="14.7109375" style="46" customWidth="1"/>
    <col min="15882" max="15882" width="17.28515625" style="46" customWidth="1"/>
    <col min="15883" max="15883" width="16.42578125" style="46" customWidth="1"/>
    <col min="15884" max="15884" width="14.28515625" style="46" customWidth="1"/>
    <col min="15885" max="15885" width="2.28515625" style="46" customWidth="1"/>
    <col min="15886" max="15886" width="9.42578125" style="46" customWidth="1"/>
    <col min="15887" max="15887" width="8.7109375" style="46" customWidth="1"/>
    <col min="15888" max="15888" width="20.28515625" style="46" bestFit="1" customWidth="1"/>
    <col min="15889" max="15889" width="12.7109375" style="46" bestFit="1" customWidth="1"/>
    <col min="15890" max="15890" width="9.28515625" style="46"/>
    <col min="15891" max="15891" width="12.7109375" style="46" bestFit="1" customWidth="1"/>
    <col min="15892" max="16134" width="9.28515625" style="46"/>
    <col min="16135" max="16135" width="3.28515625" style="46" customWidth="1"/>
    <col min="16136" max="16136" width="19.7109375" style="46" customWidth="1"/>
    <col min="16137" max="16137" width="14.7109375" style="46" customWidth="1"/>
    <col min="16138" max="16138" width="17.28515625" style="46" customWidth="1"/>
    <col min="16139" max="16139" width="16.42578125" style="46" customWidth="1"/>
    <col min="16140" max="16140" width="14.28515625" style="46" customWidth="1"/>
    <col min="16141" max="16141" width="2.28515625" style="46" customWidth="1"/>
    <col min="16142" max="16142" width="9.42578125" style="46" customWidth="1"/>
    <col min="16143" max="16143" width="8.7109375" style="46" customWidth="1"/>
    <col min="16144" max="16144" width="20.28515625" style="46" bestFit="1" customWidth="1"/>
    <col min="16145" max="16145" width="12.7109375" style="46" bestFit="1" customWidth="1"/>
    <col min="16146" max="16146" width="9.28515625" style="46"/>
    <col min="16147" max="16147" width="12.7109375" style="46" bestFit="1" customWidth="1"/>
    <col min="16148" max="16384" width="9.28515625" style="46"/>
  </cols>
  <sheetData>
    <row r="1" spans="1:11" s="1" customFormat="1" ht="51.6" customHeight="1"/>
    <row r="2" spans="1:11" s="1" customFormat="1" ht="15" customHeight="1">
      <c r="A2" s="2"/>
      <c r="B2" s="3"/>
      <c r="C2" s="3"/>
      <c r="D2" s="3"/>
      <c r="E2" s="3"/>
      <c r="F2" s="3"/>
      <c r="G2" s="3"/>
      <c r="H2" s="3"/>
      <c r="I2" s="3"/>
    </row>
    <row r="3" spans="1:11" s="1" customFormat="1" ht="67.150000000000006" customHeight="1">
      <c r="A3" s="2"/>
      <c r="B3" s="4"/>
      <c r="C3" s="5"/>
      <c r="D3" s="333" t="s">
        <v>0</v>
      </c>
      <c r="E3" s="333"/>
      <c r="F3" s="333" t="s">
        <v>1</v>
      </c>
      <c r="G3" s="333"/>
      <c r="H3" s="333"/>
      <c r="I3" s="333"/>
    </row>
    <row r="4" spans="1:11" s="1" customFormat="1" ht="53.45" customHeight="1">
      <c r="A4" s="2"/>
      <c r="B4" s="341" t="s">
        <v>2</v>
      </c>
      <c r="C4" s="341"/>
      <c r="D4" s="341"/>
      <c r="E4" s="341"/>
      <c r="F4" s="341"/>
      <c r="G4" s="341"/>
      <c r="H4" s="341"/>
    </row>
    <row r="5" spans="1:11" s="1" customFormat="1" ht="15" customHeight="1">
      <c r="A5" s="6"/>
      <c r="B5" s="132" t="s">
        <v>3</v>
      </c>
      <c r="C5" s="137">
        <v>1.1000000000000001</v>
      </c>
      <c r="D5" s="133"/>
      <c r="E5" s="134" t="s">
        <v>4</v>
      </c>
      <c r="F5" s="135">
        <v>44440</v>
      </c>
      <c r="G5" s="114"/>
      <c r="H5" s="133"/>
      <c r="I5" s="136"/>
      <c r="J5" s="7"/>
      <c r="K5" s="7"/>
    </row>
    <row r="6" spans="1:11" s="2" customFormat="1"/>
    <row r="7" spans="1:11" s="2" customFormat="1" ht="226.9" customHeight="1">
      <c r="B7" s="338" t="s">
        <v>5</v>
      </c>
      <c r="C7" s="339"/>
      <c r="D7" s="339"/>
      <c r="E7" s="339"/>
      <c r="F7" s="339"/>
      <c r="G7" s="339"/>
      <c r="H7" s="339"/>
      <c r="I7" s="340"/>
      <c r="K7" s="76"/>
    </row>
    <row r="8" spans="1:11" s="8" customFormat="1" ht="3" customHeight="1">
      <c r="B8" s="9"/>
      <c r="C8" s="10"/>
      <c r="D8" s="11"/>
      <c r="E8" s="12"/>
      <c r="F8" s="10"/>
      <c r="G8" s="10"/>
    </row>
    <row r="9" spans="1:11" s="8" customFormat="1" ht="18" customHeight="1">
      <c r="B9" s="13"/>
      <c r="C9" s="13"/>
      <c r="D9" s="14"/>
      <c r="E9" s="73"/>
      <c r="F9" s="13"/>
      <c r="G9" s="13"/>
      <c r="H9" s="2"/>
      <c r="I9" s="2"/>
    </row>
    <row r="10" spans="1:11" s="15" customFormat="1" ht="17.25" customHeight="1">
      <c r="B10" s="112" t="s">
        <v>6</v>
      </c>
      <c r="C10" s="113"/>
      <c r="D10" s="113"/>
      <c r="E10" s="113"/>
      <c r="F10" s="113"/>
      <c r="G10" s="113"/>
      <c r="H10" s="114"/>
      <c r="I10" s="114"/>
      <c r="J10" s="16"/>
    </row>
    <row r="11" spans="1:11" s="15" customFormat="1" ht="10.15" customHeight="1">
      <c r="B11" s="17"/>
      <c r="C11" s="17"/>
      <c r="D11" s="17"/>
      <c r="E11" s="17"/>
      <c r="F11" s="17"/>
      <c r="G11" s="17"/>
      <c r="H11" s="18"/>
      <c r="I11" s="18"/>
      <c r="J11" s="19"/>
    </row>
    <row r="12" spans="1:11" s="16" customFormat="1" ht="20.100000000000001" customHeight="1">
      <c r="B12" s="100" t="s">
        <v>7</v>
      </c>
      <c r="C12" s="101"/>
      <c r="D12" s="101"/>
      <c r="E12" s="101"/>
      <c r="F12" s="102"/>
      <c r="G12" s="20"/>
      <c r="H12" s="331"/>
      <c r="I12" s="332"/>
      <c r="J12" s="21" t="str">
        <f>IF(AND(H12="",H23=""),"",IF(ISNA(F127),"ERROR: Please enter a valid postcode",""))</f>
        <v/>
      </c>
    </row>
    <row r="13" spans="1:11" s="16" customFormat="1" ht="20.100000000000001" customHeight="1">
      <c r="B13" s="103" t="s">
        <v>8</v>
      </c>
      <c r="C13" s="149"/>
      <c r="D13" s="149"/>
      <c r="E13" s="149"/>
      <c r="F13" s="150"/>
      <c r="G13" s="20"/>
      <c r="H13" s="342" t="s">
        <v>9</v>
      </c>
      <c r="I13" s="343"/>
      <c r="J13" s="21"/>
    </row>
    <row r="14" spans="1:11" s="16" customFormat="1" ht="20.100000000000001" customHeight="1">
      <c r="B14" s="103" t="s">
        <v>10</v>
      </c>
      <c r="C14" s="149"/>
      <c r="D14" s="149"/>
      <c r="E14" s="149"/>
      <c r="F14" s="150"/>
      <c r="G14" s="20"/>
      <c r="H14" s="331"/>
      <c r="I14" s="332"/>
      <c r="J14" s="21"/>
    </row>
    <row r="15" spans="1:11" s="16" customFormat="1" ht="20.100000000000001" customHeight="1">
      <c r="B15" s="103" t="s">
        <v>11</v>
      </c>
      <c r="C15" s="149"/>
      <c r="D15" s="149"/>
      <c r="E15" s="149"/>
      <c r="F15" s="150"/>
      <c r="G15" s="20"/>
      <c r="H15" s="331"/>
      <c r="I15" s="332"/>
      <c r="J15" s="21"/>
    </row>
    <row r="16" spans="1:11" s="16" customFormat="1" ht="20.100000000000001" customHeight="1">
      <c r="B16" s="103" t="s">
        <v>12</v>
      </c>
      <c r="C16" s="149"/>
      <c r="D16" s="149"/>
      <c r="E16" s="149"/>
      <c r="F16" s="150"/>
      <c r="G16" s="20"/>
      <c r="H16" s="331"/>
      <c r="I16" s="332"/>
      <c r="J16" s="21"/>
    </row>
    <row r="17" spans="2:10" s="16" customFormat="1" ht="20.100000000000001" customHeight="1">
      <c r="B17" s="103" t="s">
        <v>13</v>
      </c>
      <c r="C17" s="149"/>
      <c r="D17" s="149"/>
      <c r="E17" s="149"/>
      <c r="F17" s="150"/>
      <c r="G17" s="20"/>
      <c r="H17" s="331"/>
      <c r="I17" s="332"/>
      <c r="J17" s="21" t="str">
        <f>IF(H17="","", IF(OR(H17&lt;0, H17&gt;366), "ERROR: Please enter valid days",""))</f>
        <v/>
      </c>
    </row>
    <row r="18" spans="2:10" s="16" customFormat="1" ht="20.100000000000001" customHeight="1">
      <c r="B18" s="103" t="s">
        <v>14</v>
      </c>
      <c r="C18" s="149"/>
      <c r="D18" s="149"/>
      <c r="E18" s="149"/>
      <c r="F18" s="150"/>
      <c r="G18" s="20"/>
      <c r="H18" s="331"/>
      <c r="I18" s="332"/>
      <c r="J18" s="21"/>
    </row>
    <row r="19" spans="2:10" s="16" customFormat="1" ht="20.100000000000001" customHeight="1">
      <c r="B19" s="103" t="s">
        <v>15</v>
      </c>
      <c r="C19" s="149"/>
      <c r="D19" s="149"/>
      <c r="E19" s="149"/>
      <c r="F19" s="150"/>
      <c r="G19" s="20"/>
      <c r="H19" s="331"/>
      <c r="I19" s="332"/>
      <c r="J19" s="21"/>
    </row>
    <row r="20" spans="2:10" s="16" customFormat="1" ht="20.100000000000001" customHeight="1">
      <c r="B20" s="103" t="s">
        <v>16</v>
      </c>
      <c r="C20" s="149"/>
      <c r="D20" s="149"/>
      <c r="E20" s="149"/>
      <c r="F20" s="150"/>
      <c r="G20" s="20"/>
      <c r="H20" s="331"/>
      <c r="I20" s="332"/>
      <c r="J20" s="21"/>
    </row>
    <row r="21" spans="2:10" s="16" customFormat="1" ht="20.100000000000001" customHeight="1">
      <c r="B21" s="155" t="s">
        <v>17</v>
      </c>
      <c r="C21" s="111"/>
      <c r="D21" s="111"/>
      <c r="E21" s="111"/>
      <c r="F21" s="104"/>
      <c r="G21" s="20"/>
      <c r="H21" s="331"/>
      <c r="I21" s="332"/>
      <c r="J21" s="21"/>
    </row>
    <row r="22" spans="2:10" s="16" customFormat="1" ht="12.75" customHeight="1">
      <c r="B22" s="24"/>
      <c r="C22" s="22"/>
      <c r="D22" s="22"/>
      <c r="E22" s="22"/>
      <c r="F22" s="22"/>
      <c r="G22" s="23"/>
      <c r="H22" s="25"/>
      <c r="I22" s="26"/>
      <c r="J22" s="165"/>
    </row>
    <row r="23" spans="2:10" s="16" customFormat="1" ht="20.100000000000001" customHeight="1">
      <c r="B23" s="100" t="s">
        <v>18</v>
      </c>
      <c r="C23" s="105"/>
      <c r="D23" s="105"/>
      <c r="E23" s="105"/>
      <c r="F23" s="106" t="s">
        <v>19</v>
      </c>
      <c r="G23" s="27"/>
      <c r="H23" s="334"/>
      <c r="I23" s="335"/>
      <c r="J23" s="166"/>
    </row>
    <row r="24" spans="2:10" s="16" customFormat="1" ht="20.100000000000001" customHeight="1">
      <c r="B24" s="107"/>
      <c r="C24" s="108"/>
      <c r="D24" s="108"/>
      <c r="E24" s="108"/>
      <c r="F24" s="109" t="s">
        <v>20</v>
      </c>
      <c r="G24" s="75"/>
      <c r="H24" s="334"/>
      <c r="I24" s="335"/>
      <c r="J24" s="166"/>
    </row>
    <row r="25" spans="2:10" s="16" customFormat="1" ht="20.100000000000001" customHeight="1">
      <c r="B25" s="110"/>
      <c r="C25" s="111"/>
      <c r="D25" s="111"/>
      <c r="E25" s="108"/>
      <c r="F25" s="109" t="s">
        <v>21</v>
      </c>
      <c r="G25" s="75"/>
      <c r="H25" s="336"/>
      <c r="I25" s="337"/>
      <c r="J25" s="165"/>
    </row>
    <row r="26" spans="2:10" s="16" customFormat="1" ht="20.100000000000001" customHeight="1">
      <c r="B26" s="28"/>
      <c r="C26" s="28"/>
      <c r="D26" s="28"/>
      <c r="E26" s="121"/>
      <c r="F26" s="122" t="s">
        <v>22</v>
      </c>
      <c r="G26" s="75"/>
      <c r="H26" s="330">
        <f>H23+H24/3.6+H25*38.6/3.6</f>
        <v>0</v>
      </c>
      <c r="I26" s="330"/>
      <c r="J26" s="165"/>
    </row>
    <row r="27" spans="2:10" s="16" customFormat="1" ht="20.100000000000001" customHeight="1">
      <c r="B27" s="28"/>
      <c r="C27" s="28"/>
      <c r="D27" s="28"/>
      <c r="E27" s="28"/>
      <c r="F27" s="28"/>
      <c r="G27" s="28"/>
      <c r="H27" s="28"/>
      <c r="I27" s="28"/>
    </row>
    <row r="28" spans="2:10" s="16" customFormat="1" ht="20.100000000000001" customHeight="1">
      <c r="B28" s="139" t="s">
        <v>23</v>
      </c>
      <c r="C28" s="28"/>
      <c r="D28" s="28"/>
      <c r="E28" s="28"/>
      <c r="F28" s="28"/>
      <c r="G28" s="28"/>
      <c r="H28" s="28"/>
      <c r="I28" s="28"/>
    </row>
    <row r="29" spans="2:10" s="15" customFormat="1" ht="19.5" customHeight="1">
      <c r="B29" s="29"/>
      <c r="C29" s="30"/>
      <c r="D29" s="30"/>
      <c r="E29" s="30"/>
      <c r="F29" s="30"/>
      <c r="G29" s="30"/>
      <c r="H29" s="31"/>
      <c r="I29" s="2"/>
    </row>
    <row r="30" spans="2:10" s="15" customFormat="1" ht="1.5" customHeight="1">
      <c r="B30" s="32"/>
      <c r="C30" s="33"/>
      <c r="D30" s="33"/>
      <c r="E30" s="33"/>
      <c r="F30" s="33"/>
      <c r="G30" s="33"/>
      <c r="H30" s="34"/>
      <c r="I30" s="35"/>
    </row>
    <row r="31" spans="2:10" s="15" customFormat="1" ht="17.25" customHeight="1">
      <c r="B31" s="115" t="s">
        <v>24</v>
      </c>
      <c r="C31" s="116"/>
      <c r="D31" s="116"/>
      <c r="E31" s="116"/>
      <c r="F31" s="116"/>
      <c r="G31" s="116"/>
      <c r="H31" s="4"/>
      <c r="I31" s="4"/>
    </row>
    <row r="32" spans="2:10" s="15" customFormat="1" ht="1.1499999999999999" customHeight="1">
      <c r="B32" s="36"/>
      <c r="C32" s="36"/>
      <c r="D32" s="36"/>
      <c r="E32" s="36"/>
      <c r="F32" s="36"/>
      <c r="G32" s="36"/>
      <c r="H32" s="37"/>
      <c r="I32" s="37"/>
      <c r="J32" s="19"/>
    </row>
    <row r="33" spans="2:10" s="15" customFormat="1" ht="13.5" thickBot="1">
      <c r="B33" s="2"/>
      <c r="C33" s="2"/>
      <c r="D33" s="2"/>
      <c r="G33" s="38"/>
      <c r="H33" s="2"/>
      <c r="I33" s="2"/>
      <c r="J33" s="39"/>
    </row>
    <row r="34" spans="2:10" s="8" customFormat="1" ht="16.5" hidden="1" customHeight="1">
      <c r="B34" s="2"/>
      <c r="C34" s="40" t="s">
        <v>25</v>
      </c>
      <c r="D34" s="2"/>
      <c r="E34" s="84"/>
      <c r="F34" s="82" t="e">
        <f>IF(#REF!&lt;&gt;"",TRUNC(#REF!),"")</f>
        <v>#REF!</v>
      </c>
      <c r="G34" s="41"/>
      <c r="H34" s="2"/>
      <c r="I34" s="2"/>
      <c r="J34" s="42"/>
    </row>
    <row r="35" spans="2:10" s="8" customFormat="1" ht="16.5" hidden="1" customHeight="1">
      <c r="B35" s="2"/>
      <c r="C35" s="40"/>
      <c r="D35" s="2"/>
      <c r="E35" s="84"/>
      <c r="F35" s="83"/>
      <c r="G35" s="41"/>
      <c r="H35" s="2"/>
      <c r="I35" s="2"/>
      <c r="J35" s="42"/>
    </row>
    <row r="36" spans="2:10" s="8" customFormat="1" ht="16.5" hidden="1" customHeight="1">
      <c r="B36" s="87"/>
      <c r="C36" s="81"/>
      <c r="D36" s="84"/>
      <c r="E36" s="131"/>
      <c r="F36" s="124"/>
      <c r="G36" s="93"/>
      <c r="H36" s="93"/>
      <c r="I36" s="95"/>
      <c r="J36" s="43"/>
    </row>
    <row r="37" spans="2:10" s="8" customFormat="1" ht="16.5" hidden="1" customHeight="1">
      <c r="B37" s="87"/>
      <c r="C37" s="81"/>
      <c r="D37" s="84"/>
      <c r="E37" s="131"/>
      <c r="F37" s="124"/>
      <c r="G37" s="93"/>
      <c r="H37" s="93"/>
      <c r="I37" s="96"/>
      <c r="J37" s="43"/>
    </row>
    <row r="38" spans="2:10" s="8" customFormat="1" ht="16.5" customHeight="1">
      <c r="B38" s="353" t="s">
        <v>26</v>
      </c>
      <c r="C38" s="85"/>
      <c r="D38" s="85"/>
      <c r="E38" s="354"/>
      <c r="F38" s="355"/>
      <c r="G38" s="91"/>
      <c r="H38" s="91"/>
      <c r="I38" s="92"/>
      <c r="J38" s="42"/>
    </row>
    <row r="39" spans="2:10" s="8" customFormat="1" ht="16.5" customHeight="1">
      <c r="B39" s="344"/>
      <c r="C39" s="81"/>
      <c r="D39" s="81"/>
      <c r="E39" s="356" t="str">
        <f>IF(OR(H12="",H13="",H14="",H15="",H17="",H18="",H23=""),"", IFERROR(M128,"NA"))</f>
        <v/>
      </c>
      <c r="F39" s="357"/>
      <c r="G39" s="93"/>
      <c r="H39" s="352" t="s">
        <v>27</v>
      </c>
      <c r="I39" s="94"/>
      <c r="J39" s="43"/>
    </row>
    <row r="40" spans="2:10" s="8" customFormat="1" ht="16.5" customHeight="1">
      <c r="B40" s="344"/>
      <c r="C40" s="319" t="s">
        <v>28</v>
      </c>
      <c r="D40" s="320"/>
      <c r="E40" s="356"/>
      <c r="F40" s="357"/>
      <c r="G40" s="93"/>
      <c r="H40" s="352"/>
      <c r="I40" s="94"/>
      <c r="J40" s="43"/>
    </row>
    <row r="41" spans="2:10" s="8" customFormat="1" ht="16.5" customHeight="1">
      <c r="B41" s="344"/>
      <c r="C41" s="81"/>
      <c r="D41" s="86"/>
      <c r="E41" s="358" t="str">
        <f>IF(OR($E$39="NA",$E$39="",E39="ERROR: Please enter valid hours"), "ERROR: Please provide inputs","")</f>
        <v>ERROR: Please provide inputs</v>
      </c>
      <c r="F41" s="359"/>
      <c r="G41" s="93"/>
      <c r="H41" s="93"/>
      <c r="I41" s="95"/>
      <c r="J41" s="43"/>
    </row>
    <row r="42" spans="2:10" s="8" customFormat="1" ht="16.5" customHeight="1" thickBot="1">
      <c r="B42" s="345"/>
      <c r="C42" s="90"/>
      <c r="D42" s="126"/>
      <c r="E42" s="360" t="e">
        <f>IF((M127&gt;6),6,(IFERROR(M127,0)))</f>
        <v>#N/A</v>
      </c>
      <c r="F42" s="361"/>
      <c r="G42" s="98"/>
      <c r="H42" s="138" t="e">
        <f>E42</f>
        <v>#N/A</v>
      </c>
      <c r="I42" s="99"/>
      <c r="J42" s="43"/>
    </row>
    <row r="43" spans="2:10" s="8" customFormat="1" ht="13.5" thickBot="1">
      <c r="J43" s="42"/>
    </row>
    <row r="44" spans="2:10" s="8" customFormat="1" ht="16.5" customHeight="1" thickBot="1">
      <c r="B44" s="2"/>
      <c r="C44" s="2"/>
      <c r="D44" s="2"/>
      <c r="E44" s="117" t="s">
        <v>29</v>
      </c>
      <c r="F44" s="120" t="s">
        <v>30</v>
      </c>
      <c r="G44" s="2"/>
      <c r="H44" s="2"/>
      <c r="I44" s="2"/>
      <c r="J44" s="43"/>
    </row>
    <row r="45" spans="2:10" s="8" customFormat="1" ht="16.5" customHeight="1">
      <c r="B45" s="353" t="s">
        <v>31</v>
      </c>
      <c r="C45" s="85"/>
      <c r="D45" s="85"/>
      <c r="E45" s="118"/>
      <c r="F45" s="123"/>
      <c r="G45" s="91"/>
      <c r="H45" s="91"/>
      <c r="I45" s="92"/>
      <c r="J45" s="42"/>
    </row>
    <row r="46" spans="2:10" s="8" customFormat="1" ht="16.5" customHeight="1">
      <c r="B46" s="344"/>
      <c r="C46" s="81"/>
      <c r="D46" s="81"/>
      <c r="E46" s="346" t="str">
        <f>IF(OR(H12="",H13="",H14="",H15="",H17="",H18="",H23=""),"", IFERROR(S128,"NA"))</f>
        <v/>
      </c>
      <c r="F46" s="323" t="str">
        <f>IF(OR(H12="",H13="",H14="",H15="",H17="",H18="",H23=""),"", IFERROR(T128,"NA"))</f>
        <v/>
      </c>
      <c r="G46" s="93"/>
      <c r="H46" s="352" t="s">
        <v>27</v>
      </c>
      <c r="I46" s="94"/>
      <c r="J46" s="43"/>
    </row>
    <row r="47" spans="2:10" s="8" customFormat="1" ht="16.5" customHeight="1">
      <c r="B47" s="344"/>
      <c r="C47" s="319" t="s">
        <v>28</v>
      </c>
      <c r="D47" s="320"/>
      <c r="E47" s="346"/>
      <c r="F47" s="323"/>
      <c r="G47" s="93"/>
      <c r="H47" s="352"/>
      <c r="I47" s="94"/>
      <c r="J47" s="43"/>
    </row>
    <row r="48" spans="2:10" s="8" customFormat="1" ht="16.5" customHeight="1">
      <c r="B48" s="344"/>
      <c r="C48" s="81"/>
      <c r="D48" s="86"/>
      <c r="E48" s="162" t="str">
        <f>IF(OR($E$46="NA",$E$46="",E46="ERROR: Please enter valid hours"), "ERROR: Please provide inputs","")</f>
        <v>ERROR: Please provide inputs</v>
      </c>
      <c r="F48" s="163"/>
      <c r="G48" s="93"/>
      <c r="H48" s="93"/>
      <c r="I48" s="95"/>
      <c r="J48" s="43"/>
    </row>
    <row r="49" spans="2:34" s="8" customFormat="1" ht="16.5" customHeight="1">
      <c r="B49" s="344"/>
      <c r="C49" s="81"/>
      <c r="D49" s="125"/>
      <c r="E49" s="169" t="e">
        <f>IF((S127&gt;6),6,(IFERROR(S127,0)))</f>
        <v>#N/A</v>
      </c>
      <c r="F49" s="171" t="e">
        <f>IF((T128&gt;6),6,(IFERROR(T127,0)))</f>
        <v>#N/A</v>
      </c>
      <c r="G49" s="93"/>
      <c r="H49" s="81"/>
      <c r="I49" s="94"/>
      <c r="J49" s="43"/>
    </row>
    <row r="50" spans="2:34" s="8" customFormat="1" ht="16.5" hidden="1" customHeight="1">
      <c r="B50" s="88"/>
      <c r="C50" s="81"/>
      <c r="D50" s="89"/>
      <c r="E50" s="130"/>
      <c r="F50" s="124"/>
      <c r="G50" s="93"/>
      <c r="H50" s="97"/>
      <c r="I50" s="94"/>
      <c r="J50" s="43"/>
    </row>
    <row r="51" spans="2:34" s="8" customFormat="1" ht="16.149999999999999" hidden="1" customHeight="1">
      <c r="B51" s="87"/>
      <c r="C51" s="81"/>
      <c r="D51" s="84"/>
      <c r="E51" s="131"/>
      <c r="F51" s="124"/>
      <c r="G51" s="93"/>
      <c r="H51" s="93"/>
      <c r="I51" s="95"/>
      <c r="J51" s="43"/>
    </row>
    <row r="52" spans="2:34" s="8" customFormat="1" ht="16.5" customHeight="1">
      <c r="B52" s="344" t="s">
        <v>32</v>
      </c>
      <c r="C52" s="81"/>
      <c r="D52" s="81"/>
      <c r="E52" s="119"/>
      <c r="F52" s="124"/>
      <c r="G52" s="84"/>
      <c r="H52" s="84"/>
      <c r="I52" s="94"/>
      <c r="J52" s="42"/>
    </row>
    <row r="53" spans="2:34" s="8" customFormat="1" ht="16.5" customHeight="1">
      <c r="B53" s="344"/>
      <c r="C53" s="81"/>
      <c r="D53" s="81"/>
      <c r="E53" s="346" t="str">
        <f>IF(OR(H12="",H13="",H14="",H15="",H17="",H18="",H23=""),"", IFERROR(Y128,"NA"))</f>
        <v/>
      </c>
      <c r="F53" s="323" t="str">
        <f>IF(OR(H12="",H13="",H14="",H15="",H17="",H18="",H23=""),"", IFERROR(Z128,"NA"))</f>
        <v/>
      </c>
      <c r="G53" s="93"/>
      <c r="H53" s="352" t="s">
        <v>27</v>
      </c>
      <c r="I53" s="94"/>
      <c r="J53" s="43"/>
    </row>
    <row r="54" spans="2:34" s="8" customFormat="1" ht="16.5" customHeight="1">
      <c r="B54" s="344"/>
      <c r="C54" s="319" t="s">
        <v>28</v>
      </c>
      <c r="D54" s="320"/>
      <c r="E54" s="346"/>
      <c r="F54" s="323"/>
      <c r="G54" s="93"/>
      <c r="H54" s="352"/>
      <c r="I54" s="94"/>
      <c r="J54" s="43"/>
    </row>
    <row r="55" spans="2:34" s="8" customFormat="1" ht="16.5" customHeight="1">
      <c r="B55" s="344"/>
      <c r="C55" s="81"/>
      <c r="D55" s="86"/>
      <c r="E55" s="162" t="str">
        <f>IF(OR($E$53="NA",$E$53="",E53="ERROR: Please enter valid hours"), "ERROR: Please provide inputs","")</f>
        <v>ERROR: Please provide inputs</v>
      </c>
      <c r="F55" s="163"/>
      <c r="G55" s="93"/>
      <c r="H55" s="93"/>
      <c r="I55" s="95"/>
      <c r="J55" s="43"/>
    </row>
    <row r="56" spans="2:34" s="8" customFormat="1" ht="16.5" customHeight="1" thickBot="1">
      <c r="B56" s="345"/>
      <c r="C56" s="90"/>
      <c r="D56" s="126"/>
      <c r="E56" s="170" t="e">
        <f>IF((Y127&gt;6),6,(IFERROR(Y127,0)))</f>
        <v>#N/A</v>
      </c>
      <c r="F56" s="172" t="e">
        <f>IF((Z128&gt;6),6,(IFERROR(Z127,0)))</f>
        <v>#N/A</v>
      </c>
      <c r="G56" s="98"/>
      <c r="H56" s="90"/>
      <c r="I56" s="99"/>
      <c r="J56" s="43"/>
    </row>
    <row r="57" spans="2:34" s="8" customFormat="1" ht="16.5" customHeight="1" thickBot="1">
      <c r="B57" s="74"/>
      <c r="D57" s="313"/>
      <c r="E57" s="314"/>
      <c r="F57" s="315"/>
      <c r="G57" s="316"/>
      <c r="I57" s="20"/>
      <c r="J57" s="43"/>
    </row>
    <row r="58" spans="2:34" s="8" customFormat="1" ht="16.5" customHeight="1">
      <c r="B58" s="347" t="s">
        <v>33</v>
      </c>
      <c r="C58" s="301"/>
      <c r="D58" s="301"/>
      <c r="E58" s="324"/>
      <c r="F58" s="325"/>
      <c r="G58" s="302"/>
      <c r="H58" s="302"/>
      <c r="I58" s="303"/>
      <c r="J58" s="43"/>
    </row>
    <row r="59" spans="2:34" s="8" customFormat="1" ht="16.5" customHeight="1">
      <c r="B59" s="348"/>
      <c r="C59" s="304"/>
      <c r="D59" s="304"/>
      <c r="E59" s="326" t="str">
        <f>IF(OR(H12="",H13="",H14="",H15="",H17="",H18="",H23=""),"", IFERROR(F128,"NA"))</f>
        <v/>
      </c>
      <c r="F59" s="327"/>
      <c r="G59" s="305"/>
      <c r="H59" s="318" t="s">
        <v>27</v>
      </c>
      <c r="I59" s="306"/>
      <c r="J59" s="43"/>
    </row>
    <row r="60" spans="2:34" s="8" customFormat="1" ht="16.5" customHeight="1">
      <c r="B60" s="348"/>
      <c r="C60" s="328" t="s">
        <v>28</v>
      </c>
      <c r="D60" s="329"/>
      <c r="E60" s="326"/>
      <c r="F60" s="327"/>
      <c r="G60" s="305"/>
      <c r="H60" s="318"/>
      <c r="I60" s="306"/>
      <c r="J60" s="43"/>
    </row>
    <row r="61" spans="2:34" s="8" customFormat="1" ht="16.5" customHeight="1">
      <c r="B61" s="348"/>
      <c r="C61" s="304"/>
      <c r="D61" s="307"/>
      <c r="E61" s="321" t="str">
        <f>IF(OR($E$59="NA",$E$59="",E59="ERROR: Please enter valid hours"), "ERROR: Please provide inputs","")</f>
        <v>ERROR: Please provide inputs</v>
      </c>
      <c r="F61" s="322"/>
      <c r="G61" s="305"/>
      <c r="H61" s="305"/>
      <c r="I61" s="308"/>
      <c r="J61" s="43"/>
    </row>
    <row r="62" spans="2:34" s="8" customFormat="1" ht="16.5" customHeight="1" thickBot="1">
      <c r="B62" s="349"/>
      <c r="C62" s="309"/>
      <c r="D62" s="310"/>
      <c r="E62" s="350" t="e">
        <f>IF(($F127&gt;6),6,(IFERROR($F127,0)))</f>
        <v>#N/A</v>
      </c>
      <c r="F62" s="351"/>
      <c r="G62" s="311"/>
      <c r="H62" s="317" t="e">
        <f>E62</f>
        <v>#N/A</v>
      </c>
      <c r="I62" s="312"/>
      <c r="J62" s="43"/>
    </row>
    <row r="63" spans="2:34" s="15" customFormat="1" ht="19.5" customHeight="1">
      <c r="B63" s="29"/>
      <c r="C63" s="30"/>
      <c r="D63" s="30"/>
      <c r="E63" s="30"/>
      <c r="F63" s="30"/>
      <c r="G63" s="30"/>
      <c r="H63" s="31"/>
      <c r="I63" s="2"/>
      <c r="Z63" s="77"/>
      <c r="AA63" s="78" t="s">
        <v>34</v>
      </c>
      <c r="AB63" s="79">
        <f>$F$65</f>
        <v>0</v>
      </c>
      <c r="AC63" s="80">
        <v>1</v>
      </c>
      <c r="AD63" s="80">
        <v>2</v>
      </c>
      <c r="AE63" s="80">
        <v>3</v>
      </c>
      <c r="AF63" s="80">
        <v>4</v>
      </c>
      <c r="AG63" s="80">
        <v>5</v>
      </c>
      <c r="AH63" s="80">
        <v>6</v>
      </c>
    </row>
    <row r="64" spans="2:34" s="15" customFormat="1" ht="1.1499999999999999" customHeight="1">
      <c r="B64" s="32"/>
      <c r="C64" s="33"/>
      <c r="D64" s="33"/>
      <c r="E64" s="33"/>
      <c r="F64" s="33"/>
      <c r="G64" s="33"/>
      <c r="H64" s="34"/>
      <c r="I64" s="35"/>
      <c r="Z64" s="77"/>
      <c r="AA64" s="77"/>
      <c r="AB64" s="77"/>
      <c r="AC64" s="77"/>
      <c r="AD64" s="77"/>
      <c r="AE64" s="77"/>
      <c r="AF64" s="77"/>
      <c r="AG64" s="77"/>
      <c r="AH64" s="77"/>
    </row>
    <row r="65" spans="1:34" s="15" customFormat="1" ht="17.25" customHeight="1">
      <c r="B65" s="115" t="s">
        <v>35</v>
      </c>
      <c r="C65" s="116"/>
      <c r="D65" s="116"/>
      <c r="E65" s="116"/>
      <c r="F65" s="116"/>
      <c r="G65" s="116"/>
      <c r="H65" s="4"/>
      <c r="I65" s="4"/>
      <c r="Z65" s="77"/>
      <c r="AA65" s="77"/>
      <c r="AB65" s="77"/>
      <c r="AC65" s="77"/>
      <c r="AD65" s="77"/>
      <c r="AE65" s="77"/>
      <c r="AF65" s="77"/>
      <c r="AG65" s="77"/>
      <c r="AH65" s="77"/>
    </row>
    <row r="66" spans="1:34" s="15" customFormat="1" ht="1.5" customHeight="1">
      <c r="B66" s="36"/>
      <c r="C66" s="36"/>
      <c r="D66" s="36"/>
      <c r="E66" s="36"/>
      <c r="F66" s="36"/>
      <c r="G66" s="36"/>
      <c r="H66" s="37"/>
      <c r="I66" s="37"/>
      <c r="J66" s="19"/>
      <c r="Z66" s="77"/>
      <c r="AA66" s="77"/>
      <c r="AB66" s="77"/>
      <c r="AC66" s="77"/>
      <c r="AD66" s="77"/>
      <c r="AE66" s="77"/>
      <c r="AF66" s="77"/>
      <c r="AG66" s="77"/>
      <c r="AH66" s="77"/>
    </row>
    <row r="67" spans="1:34">
      <c r="A67" s="45"/>
      <c r="B67" s="2"/>
      <c r="C67" s="2"/>
      <c r="D67" s="2"/>
      <c r="E67" s="48"/>
      <c r="F67" s="2"/>
      <c r="G67" s="2"/>
      <c r="H67" s="2"/>
      <c r="I67" s="2"/>
      <c r="M67" s="43"/>
      <c r="N67" s="8"/>
      <c r="O67" s="8"/>
      <c r="P67" s="8"/>
      <c r="Q67" s="8"/>
      <c r="R67" s="8"/>
      <c r="S67" s="15"/>
      <c r="T67" s="15"/>
      <c r="U67" s="15"/>
      <c r="V67" s="15"/>
      <c r="W67" s="8"/>
      <c r="X67" s="8"/>
      <c r="Y67" s="8"/>
      <c r="Z67" s="8"/>
      <c r="AA67" s="8"/>
    </row>
    <row r="68" spans="1:34" s="8" customFormat="1" ht="16.5" customHeight="1">
      <c r="B68" s="2"/>
      <c r="C68" s="74"/>
      <c r="D68" s="75"/>
      <c r="E68" s="75"/>
      <c r="F68" s="44"/>
      <c r="G68" s="127"/>
      <c r="H68" s="128"/>
      <c r="I68" s="20"/>
      <c r="J68" s="43"/>
    </row>
    <row r="69" spans="1:34" s="8" customFormat="1" ht="16.5" customHeight="1">
      <c r="B69" s="2"/>
      <c r="C69" s="74"/>
      <c r="D69" s="75"/>
      <c r="E69" s="75"/>
      <c r="F69" s="44"/>
      <c r="G69" s="127"/>
      <c r="H69" s="128"/>
      <c r="I69" s="20"/>
      <c r="J69" s="43"/>
    </row>
    <row r="70" spans="1:34" s="8" customFormat="1" ht="16.5" customHeight="1">
      <c r="B70" s="2"/>
      <c r="C70" s="74"/>
      <c r="D70" s="75"/>
      <c r="E70" s="75"/>
      <c r="F70" s="44"/>
      <c r="G70" s="127"/>
      <c r="H70" s="128"/>
      <c r="I70" s="20"/>
      <c r="J70" s="43"/>
    </row>
    <row r="71" spans="1:34" s="8" customFormat="1" ht="16.5" customHeight="1">
      <c r="B71" s="2"/>
      <c r="C71" s="74"/>
      <c r="D71" s="75"/>
      <c r="E71" s="75"/>
      <c r="F71" s="44"/>
      <c r="G71" s="127"/>
      <c r="H71" s="128"/>
      <c r="I71" s="20"/>
      <c r="J71" s="43"/>
    </row>
    <row r="72" spans="1:34" s="8" customFormat="1" ht="16.5" customHeight="1">
      <c r="B72" s="2"/>
      <c r="C72" s="74"/>
      <c r="D72" s="75"/>
      <c r="E72" s="75"/>
      <c r="F72" s="44"/>
      <c r="G72" s="127"/>
      <c r="H72" s="128"/>
      <c r="I72" s="20"/>
      <c r="J72" s="43"/>
    </row>
    <row r="73" spans="1:34" s="8" customFormat="1" ht="16.5" customHeight="1">
      <c r="B73" s="2"/>
      <c r="C73" s="74"/>
      <c r="D73" s="75"/>
      <c r="E73" s="75"/>
      <c r="F73" s="44"/>
      <c r="G73" s="127"/>
      <c r="H73" s="128"/>
      <c r="I73" s="20"/>
      <c r="J73" s="43"/>
    </row>
    <row r="74" spans="1:34" s="8" customFormat="1" ht="16.5" customHeight="1">
      <c r="B74" s="2"/>
      <c r="C74" s="74"/>
      <c r="D74" s="75"/>
      <c r="E74" s="75"/>
      <c r="F74" s="44"/>
      <c r="G74" s="127"/>
      <c r="H74" s="128"/>
      <c r="I74" s="20"/>
      <c r="J74" s="43"/>
    </row>
    <row r="75" spans="1:34" s="8" customFormat="1" ht="16.5" customHeight="1">
      <c r="B75" s="2"/>
      <c r="C75" s="74"/>
      <c r="D75" s="75"/>
      <c r="E75" s="75"/>
      <c r="F75" s="44"/>
      <c r="G75" s="127"/>
      <c r="H75" s="128"/>
      <c r="I75" s="20"/>
      <c r="J75" s="43"/>
    </row>
    <row r="76" spans="1:34" s="8" customFormat="1" ht="16.5" customHeight="1">
      <c r="B76" s="2"/>
      <c r="C76" s="74"/>
      <c r="D76" s="75"/>
      <c r="E76" s="75"/>
      <c r="F76" s="44"/>
      <c r="G76" s="127"/>
      <c r="H76" s="128"/>
      <c r="I76" s="20"/>
      <c r="J76" s="43"/>
    </row>
    <row r="77" spans="1:34" s="8" customFormat="1" ht="16.5" customHeight="1">
      <c r="B77" s="2"/>
      <c r="C77" s="74"/>
      <c r="D77" s="75"/>
      <c r="E77" s="75"/>
      <c r="F77" s="44"/>
      <c r="G77" s="127"/>
      <c r="H77" s="128"/>
      <c r="I77" s="20"/>
      <c r="J77" s="43"/>
    </row>
    <row r="78" spans="1:34" s="8" customFormat="1" ht="16.5" customHeight="1">
      <c r="B78" s="2"/>
      <c r="C78" s="74"/>
      <c r="D78" s="75"/>
      <c r="E78" s="75"/>
      <c r="F78" s="44"/>
      <c r="G78" s="127"/>
      <c r="H78" s="128"/>
      <c r="I78" s="20"/>
      <c r="J78" s="43"/>
    </row>
    <row r="79" spans="1:34" s="8" customFormat="1" ht="16.5" customHeight="1">
      <c r="B79" s="2"/>
      <c r="C79" s="74"/>
      <c r="D79" s="75"/>
      <c r="E79" s="75"/>
      <c r="F79" s="44"/>
      <c r="G79" s="127"/>
      <c r="H79" s="128"/>
      <c r="I79" s="20"/>
      <c r="J79" s="43"/>
    </row>
    <row r="80" spans="1:34" s="8" customFormat="1" ht="16.5" customHeight="1">
      <c r="B80" s="2"/>
      <c r="C80" s="74"/>
      <c r="D80" s="75"/>
      <c r="E80" s="75"/>
      <c r="F80" s="44"/>
      <c r="G80" s="127"/>
      <c r="H80" s="128"/>
      <c r="I80" s="20"/>
      <c r="J80" s="43"/>
    </row>
    <row r="81" spans="1:29" s="8" customFormat="1" ht="16.5" customHeight="1">
      <c r="B81" s="2"/>
      <c r="C81" s="74"/>
      <c r="D81" s="75"/>
      <c r="E81" s="75"/>
      <c r="F81" s="44"/>
      <c r="G81" s="127"/>
      <c r="H81" s="128"/>
      <c r="I81" s="20"/>
      <c r="J81" s="43"/>
    </row>
    <row r="82" spans="1:29" s="8" customFormat="1" ht="16.5" customHeight="1">
      <c r="B82" s="2"/>
      <c r="C82" s="74"/>
      <c r="D82" s="75"/>
      <c r="E82" s="75"/>
      <c r="F82" s="44"/>
      <c r="G82" s="127"/>
      <c r="H82" s="128"/>
      <c r="I82" s="20"/>
      <c r="J82" s="43"/>
    </row>
    <row r="83" spans="1:29" s="8" customFormat="1" ht="16.5" customHeight="1">
      <c r="B83" s="2"/>
      <c r="C83" s="74"/>
      <c r="D83" s="75"/>
      <c r="E83" s="75"/>
      <c r="F83" s="44"/>
      <c r="G83" s="127"/>
      <c r="H83" s="128"/>
      <c r="I83" s="20"/>
      <c r="J83" s="43"/>
    </row>
    <row r="84" spans="1:29" s="8" customFormat="1" ht="16.5" customHeight="1">
      <c r="B84" s="2"/>
      <c r="C84" s="74"/>
      <c r="D84" s="75"/>
      <c r="E84" s="75"/>
      <c r="F84" s="44"/>
      <c r="G84" s="127"/>
      <c r="H84" s="128"/>
      <c r="I84" s="20"/>
      <c r="J84" s="43"/>
    </row>
    <row r="85" spans="1:29" s="8" customFormat="1" ht="16.5" customHeight="1">
      <c r="B85" s="2"/>
      <c r="C85" s="74"/>
      <c r="D85" s="75"/>
      <c r="E85" s="75"/>
      <c r="F85" s="44"/>
      <c r="G85" s="127"/>
      <c r="H85" s="128"/>
      <c r="I85" s="20"/>
      <c r="J85" s="43"/>
    </row>
    <row r="86" spans="1:29" s="8" customFormat="1" ht="16.5" customHeight="1">
      <c r="B86" s="2"/>
      <c r="C86" s="74"/>
      <c r="D86" s="75"/>
      <c r="E86" s="75"/>
      <c r="F86" s="44"/>
      <c r="G86" s="127"/>
      <c r="H86" s="128"/>
      <c r="I86" s="20"/>
      <c r="J86" s="43"/>
    </row>
    <row r="87" spans="1:29" hidden="1">
      <c r="A87" s="45"/>
      <c r="B87" s="2"/>
      <c r="C87" s="2"/>
      <c r="D87" s="2"/>
      <c r="E87" s="48"/>
      <c r="F87" s="2"/>
      <c r="G87" s="2"/>
      <c r="H87" s="2"/>
      <c r="I87" s="2"/>
    </row>
    <row r="88" spans="1:29" ht="22.15" hidden="1" customHeight="1">
      <c r="A88" s="72"/>
      <c r="B88" s="129" t="s">
        <v>36</v>
      </c>
      <c r="C88" s="72"/>
      <c r="D88" s="72"/>
      <c r="E88" s="72"/>
      <c r="F88" s="72"/>
      <c r="G88" s="72"/>
      <c r="H88" s="72"/>
      <c r="I88" s="72"/>
      <c r="J88" s="72"/>
      <c r="K88" s="72"/>
      <c r="L88" s="72"/>
      <c r="M88" s="72"/>
      <c r="N88" s="72"/>
      <c r="O88" s="72"/>
      <c r="P88" s="72"/>
      <c r="Q88" s="72"/>
      <c r="R88" s="72"/>
      <c r="S88" s="72"/>
      <c r="T88" s="72"/>
      <c r="U88" s="72"/>
      <c r="V88" s="72"/>
      <c r="W88" s="72"/>
      <c r="X88" s="72"/>
      <c r="Y88" s="72"/>
      <c r="Z88" s="72"/>
      <c r="AA88" s="72"/>
      <c r="AB88" s="72"/>
      <c r="AC88" s="72"/>
    </row>
    <row r="89" spans="1:29" ht="17.25" hidden="1">
      <c r="B89" s="151" t="s">
        <v>37</v>
      </c>
      <c r="C89" s="2"/>
      <c r="D89" s="2"/>
      <c r="E89" s="2"/>
      <c r="F89" s="2"/>
      <c r="G89" s="2"/>
      <c r="H89" s="2"/>
      <c r="I89" s="2"/>
    </row>
    <row r="90" spans="1:29" ht="15" hidden="1">
      <c r="B90" s="152" t="s">
        <v>38</v>
      </c>
      <c r="C90" s="2"/>
      <c r="D90" s="2"/>
      <c r="E90" s="2"/>
      <c r="F90" s="2"/>
      <c r="G90" s="2"/>
      <c r="H90" s="2"/>
      <c r="I90" s="2"/>
    </row>
    <row r="91" spans="1:29" ht="15" hidden="1">
      <c r="A91" s="47"/>
      <c r="B91" s="51" t="s">
        <v>39</v>
      </c>
      <c r="C91" s="153"/>
      <c r="D91" s="52"/>
      <c r="E91" s="52"/>
      <c r="F91" s="50" t="e">
        <f>VLOOKUP($H$12,'Climate by postcode'!$A$3:$E$3730,5,FALSE)</f>
        <v>#N/A</v>
      </c>
      <c r="G91" s="49"/>
      <c r="H91" s="49"/>
      <c r="I91" s="49"/>
      <c r="J91" s="47"/>
      <c r="K91" s="47"/>
      <c r="L91" s="47"/>
      <c r="M91" s="47"/>
    </row>
    <row r="92" spans="1:29" ht="15" hidden="1">
      <c r="B92" s="51" t="s">
        <v>40</v>
      </c>
      <c r="C92" s="153"/>
      <c r="D92" s="52"/>
      <c r="E92" s="52"/>
      <c r="F92" s="50" t="e">
        <f>VLOOKUP($H$12,'Climate by postcode'!$A$4:$D$3730,2,0)</f>
        <v>#N/A</v>
      </c>
      <c r="G92" s="49"/>
      <c r="H92" s="49"/>
      <c r="I92" s="49"/>
      <c r="J92" s="47"/>
      <c r="K92" s="47"/>
      <c r="L92" s="47"/>
      <c r="M92" s="47"/>
    </row>
    <row r="93" spans="1:29" ht="15" hidden="1">
      <c r="B93" s="51" t="s">
        <v>41</v>
      </c>
      <c r="C93" s="153"/>
      <c r="D93" s="52"/>
      <c r="E93" s="52"/>
      <c r="F93" s="50" t="e">
        <f>VLOOKUP($H12,'Climate by postcode'!$A$4:$D$3730,3,0)</f>
        <v>#N/A</v>
      </c>
      <c r="G93" s="49"/>
      <c r="H93" s="49"/>
      <c r="I93" s="49"/>
      <c r="J93" s="47"/>
      <c r="K93" s="47"/>
      <c r="L93" s="47"/>
      <c r="M93" s="47"/>
    </row>
    <row r="94" spans="1:29" ht="15" hidden="1">
      <c r="A94" s="47"/>
      <c r="B94" s="51" t="s">
        <v>42</v>
      </c>
      <c r="C94" s="153"/>
      <c r="D94" s="52"/>
      <c r="E94" s="52"/>
      <c r="F94" s="50" t="e">
        <f>VLOOKUP($H$12,'Climate by postcode'!$A$4:$D$3730,4,0)</f>
        <v>#N/A</v>
      </c>
      <c r="G94" s="49"/>
      <c r="H94" s="49"/>
      <c r="I94" s="49"/>
      <c r="J94" s="47"/>
      <c r="K94" s="47"/>
      <c r="L94" s="47"/>
      <c r="M94" s="47"/>
    </row>
    <row r="95" spans="1:29" ht="15" hidden="1">
      <c r="A95" s="47"/>
      <c r="B95" s="51" t="s">
        <v>43</v>
      </c>
      <c r="C95" s="153"/>
      <c r="D95" s="52"/>
      <c r="E95" s="52"/>
      <c r="F95" s="50" t="b">
        <f>IF($H$14&lt;15000, TRUE,FALSE)</f>
        <v>1</v>
      </c>
      <c r="G95" s="49"/>
      <c r="H95" s="49"/>
      <c r="I95" s="49"/>
      <c r="J95" s="47"/>
      <c r="K95" s="47"/>
      <c r="L95" s="47"/>
      <c r="M95" s="47"/>
    </row>
    <row r="96" spans="1:29" ht="15" hidden="1">
      <c r="A96" s="47"/>
      <c r="B96" s="51" t="s">
        <v>44</v>
      </c>
      <c r="C96" s="153"/>
      <c r="D96" s="52"/>
      <c r="E96" s="52"/>
      <c r="F96" s="50">
        <f>IF($H$13="Multi Storey", 1, 0 )</f>
        <v>0</v>
      </c>
      <c r="G96" s="49"/>
      <c r="H96" s="49"/>
      <c r="I96" s="49"/>
      <c r="J96" s="47"/>
      <c r="K96" s="47"/>
      <c r="L96" s="47"/>
      <c r="M96" s="47"/>
    </row>
    <row r="97" spans="1:26" ht="15" hidden="1">
      <c r="A97" s="47"/>
      <c r="B97" s="56"/>
      <c r="C97" s="57"/>
      <c r="D97" s="58"/>
      <c r="E97" s="58"/>
      <c r="F97" s="50"/>
      <c r="G97" s="49"/>
      <c r="H97" s="49"/>
      <c r="I97" s="49"/>
      <c r="J97" s="47"/>
      <c r="K97" s="47"/>
      <c r="L97" s="47"/>
      <c r="M97" s="47"/>
    </row>
    <row r="98" spans="1:26" ht="15" hidden="1">
      <c r="A98" s="47"/>
      <c r="B98" s="152" t="s">
        <v>45</v>
      </c>
      <c r="C98" s="57"/>
      <c r="D98" s="58"/>
      <c r="E98" s="58"/>
      <c r="F98" s="50"/>
      <c r="G98" s="49"/>
      <c r="H98" s="49"/>
      <c r="I98" s="152" t="s">
        <v>46</v>
      </c>
      <c r="J98" s="57"/>
      <c r="K98" s="58"/>
      <c r="L98" s="58"/>
      <c r="M98" s="50"/>
      <c r="O98" s="152" t="s">
        <v>47</v>
      </c>
      <c r="P98" s="57"/>
      <c r="Q98" s="58"/>
      <c r="R98" s="58"/>
      <c r="S98" s="160" t="s">
        <v>29</v>
      </c>
      <c r="T98" s="161" t="s">
        <v>30</v>
      </c>
      <c r="U98" s="152" t="s">
        <v>48</v>
      </c>
      <c r="V98" s="57"/>
      <c r="W98" s="58"/>
      <c r="X98" s="58"/>
      <c r="Y98" s="160" t="s">
        <v>29</v>
      </c>
      <c r="Z98" s="161" t="s">
        <v>30</v>
      </c>
    </row>
    <row r="99" spans="1:26" ht="15" hidden="1">
      <c r="A99" s="47"/>
      <c r="B99" s="69" t="s">
        <v>49</v>
      </c>
      <c r="C99" s="70"/>
      <c r="D99" s="71"/>
      <c r="E99" s="71"/>
      <c r="F99" s="50" t="e">
        <f>VLOOKUP($F$91,SGEx!A$7:E$14,2, FALSE)</f>
        <v>#N/A</v>
      </c>
      <c r="G99" s="49"/>
      <c r="H99" s="49"/>
      <c r="I99" s="69" t="s">
        <v>50</v>
      </c>
      <c r="J99" s="70"/>
      <c r="K99" s="71"/>
      <c r="L99" s="71"/>
      <c r="M99" s="50" t="e">
        <f>VLOOKUP($F$91,SGEx!A$19:E$26,2, FALSE)</f>
        <v>#N/A</v>
      </c>
      <c r="O99" s="69" t="s">
        <v>51</v>
      </c>
      <c r="P99" s="70"/>
      <c r="Q99" s="71"/>
      <c r="R99" s="71"/>
      <c r="S99" s="50" t="e">
        <f>VLOOKUP($F$91,SGEx!A$31:E$38,2, FALSE)</f>
        <v>#N/A</v>
      </c>
      <c r="T99" s="50" t="e">
        <f>VLOOKUP($F$91,SGEx!G$31:K$38,2, FALSE)</f>
        <v>#N/A</v>
      </c>
      <c r="U99" s="69" t="s">
        <v>52</v>
      </c>
      <c r="V99" s="70"/>
      <c r="W99" s="71"/>
      <c r="X99" s="71"/>
      <c r="Y99" s="50" t="e">
        <f>VLOOKUP($F$91,SGEx!A$43:E$50,2, FALSE)</f>
        <v>#N/A</v>
      </c>
      <c r="Z99" s="50" t="e">
        <f>VLOOKUP($F$91,SGEx!G$43:K$50,2, FALSE)</f>
        <v>#N/A</v>
      </c>
    </row>
    <row r="100" spans="1:26" ht="15" hidden="1">
      <c r="A100" s="47"/>
      <c r="B100" s="69" t="s">
        <v>53</v>
      </c>
      <c r="C100" s="70"/>
      <c r="D100" s="71"/>
      <c r="E100" s="71"/>
      <c r="F100" s="50" t="e">
        <f>VLOOKUP($F$91,SGEx!A$7:E$14,3, FALSE)</f>
        <v>#N/A</v>
      </c>
      <c r="G100" s="49"/>
      <c r="H100" s="49"/>
      <c r="I100" s="69" t="s">
        <v>54</v>
      </c>
      <c r="J100" s="70"/>
      <c r="K100" s="71"/>
      <c r="L100" s="71"/>
      <c r="M100" s="50" t="e">
        <f>VLOOKUP($F$91,SGEx!A$19:E$26,3, FALSE)</f>
        <v>#N/A</v>
      </c>
      <c r="O100" s="69" t="s">
        <v>55</v>
      </c>
      <c r="P100" s="70"/>
      <c r="Q100" s="71"/>
      <c r="R100" s="71"/>
      <c r="S100" s="50" t="e">
        <f>VLOOKUP($F$91,SGEx!A$31:E$38,3, FALSE)</f>
        <v>#N/A</v>
      </c>
      <c r="T100" s="50" t="e">
        <f>VLOOKUP($F$91,SGEx!G$31:K$38,3, FALSE)</f>
        <v>#N/A</v>
      </c>
      <c r="U100" s="69" t="s">
        <v>56</v>
      </c>
      <c r="V100" s="70"/>
      <c r="W100" s="71"/>
      <c r="X100" s="71"/>
      <c r="Y100" s="50" t="e">
        <f>VLOOKUP($F$91,SGEx!A$43:E$50,3, FALSE)</f>
        <v>#N/A</v>
      </c>
      <c r="Z100" s="50" t="e">
        <f>VLOOKUP($F$91,SGEx!G$43:K$50,3, FALSE)</f>
        <v>#N/A</v>
      </c>
    </row>
    <row r="101" spans="1:26" ht="15" hidden="1">
      <c r="A101" s="47"/>
      <c r="B101" s="69" t="s">
        <v>57</v>
      </c>
      <c r="C101" s="70"/>
      <c r="D101" s="71"/>
      <c r="E101" s="71"/>
      <c r="F101" s="50" t="e">
        <f>VLOOKUP($F$91,SGEx!A$7:E$14,4, FALSE)</f>
        <v>#N/A</v>
      </c>
      <c r="G101" s="49"/>
      <c r="H101" s="49"/>
      <c r="I101" s="69" t="s">
        <v>58</v>
      </c>
      <c r="J101" s="70"/>
      <c r="K101" s="71"/>
      <c r="L101" s="71"/>
      <c r="M101" s="50" t="e">
        <f>VLOOKUP($F$91,SGEx!A$19:E$26,4, FALSE)</f>
        <v>#N/A</v>
      </c>
      <c r="O101" s="69" t="s">
        <v>59</v>
      </c>
      <c r="P101" s="70"/>
      <c r="Q101" s="71"/>
      <c r="R101" s="71"/>
      <c r="S101" s="50" t="e">
        <f>VLOOKUP($F$91,SGEx!A$31:E$38,4, FALSE)</f>
        <v>#N/A</v>
      </c>
      <c r="T101" s="50" t="e">
        <f>VLOOKUP($F$91,SGEx!G$31:K$38,4, FALSE)</f>
        <v>#N/A</v>
      </c>
      <c r="U101" s="69" t="s">
        <v>60</v>
      </c>
      <c r="V101" s="70"/>
      <c r="W101" s="71"/>
      <c r="X101" s="71"/>
      <c r="Y101" s="50" t="e">
        <f>VLOOKUP($F$91,SGEx!A$43:E$50,4, FALSE)</f>
        <v>#N/A</v>
      </c>
      <c r="Z101" s="50" t="e">
        <f>VLOOKUP($F$91,SGEx!G$43:K$50,4, FALSE)</f>
        <v>#N/A</v>
      </c>
    </row>
    <row r="102" spans="1:26" ht="15" hidden="1">
      <c r="A102" s="47"/>
      <c r="B102" s="53" t="s">
        <v>61</v>
      </c>
      <c r="C102" s="54"/>
      <c r="D102" s="55"/>
      <c r="E102" s="55"/>
      <c r="F102" s="50" t="e">
        <f>(0.116*$F$93*$H$15*$H$18*F100)/($H$14*60)</f>
        <v>#N/A</v>
      </c>
      <c r="G102" s="49"/>
      <c r="H102" s="49"/>
      <c r="I102" s="53" t="s">
        <v>61</v>
      </c>
      <c r="J102" s="54"/>
      <c r="K102" s="55"/>
      <c r="L102" s="55"/>
      <c r="M102" s="50" t="e">
        <f>(0.116*$F$93*$H$15*$H$18*M100)/($H$14*60)</f>
        <v>#N/A</v>
      </c>
      <c r="O102" s="53" t="s">
        <v>61</v>
      </c>
      <c r="P102" s="54"/>
      <c r="Q102" s="55"/>
      <c r="R102" s="55"/>
      <c r="S102" s="50" t="e">
        <f>(0.116*$F$93*$H$15*$H$18*S100)/($H$14*60)</f>
        <v>#N/A</v>
      </c>
      <c r="T102" s="50" t="e">
        <f>(0.116*$F$93*$H$15*$H$18*T100)/($H$14*60)</f>
        <v>#N/A</v>
      </c>
      <c r="U102" s="53" t="s">
        <v>61</v>
      </c>
      <c r="V102" s="54"/>
      <c r="W102" s="55"/>
      <c r="X102" s="55"/>
      <c r="Y102" s="50" t="e">
        <f>(0.116*$F$93*$H$15*$H$18*Y100)/($H$14*60)</f>
        <v>#N/A</v>
      </c>
      <c r="Z102" s="50" t="e">
        <f>(0.116*$F$93*$H$15*$H$18*Z100)/($H$14*60)</f>
        <v>#N/A</v>
      </c>
    </row>
    <row r="103" spans="1:26" ht="15" hidden="1">
      <c r="A103" s="47"/>
      <c r="B103" s="53" t="s">
        <v>62</v>
      </c>
      <c r="C103" s="54"/>
      <c r="D103" s="55"/>
      <c r="E103" s="55"/>
      <c r="F103" s="50">
        <f>23.45*$F$96</f>
        <v>0</v>
      </c>
      <c r="G103" s="47"/>
      <c r="H103" s="47"/>
      <c r="I103" s="53" t="s">
        <v>62</v>
      </c>
      <c r="J103" s="54"/>
      <c r="K103" s="55"/>
      <c r="L103" s="55"/>
      <c r="M103" s="50">
        <f>23.45*$F$96</f>
        <v>0</v>
      </c>
      <c r="O103" s="53" t="s">
        <v>62</v>
      </c>
      <c r="P103" s="54"/>
      <c r="Q103" s="55"/>
      <c r="R103" s="55"/>
      <c r="S103" s="50">
        <f>23.45*$F$96</f>
        <v>0</v>
      </c>
      <c r="T103" s="50">
        <f>23.45*$F$96</f>
        <v>0</v>
      </c>
      <c r="U103" s="53" t="s">
        <v>62</v>
      </c>
      <c r="V103" s="54"/>
      <c r="W103" s="55"/>
      <c r="X103" s="55"/>
      <c r="Y103" s="50">
        <f>23.45*$F$96</f>
        <v>0</v>
      </c>
      <c r="Z103" s="50">
        <f>23.45*$F$96</f>
        <v>0</v>
      </c>
    </row>
    <row r="104" spans="1:26" ht="15" hidden="1">
      <c r="A104" s="47"/>
      <c r="B104" s="53" t="s">
        <v>63</v>
      </c>
      <c r="C104" s="54"/>
      <c r="D104" s="55"/>
      <c r="E104" s="55"/>
      <c r="F104" s="50" t="e">
        <f>(0.101*$F$94*$H$15*$H$18)/($H$14*60)</f>
        <v>#N/A</v>
      </c>
      <c r="G104" s="47"/>
      <c r="H104" s="47"/>
      <c r="I104" s="53" t="s">
        <v>63</v>
      </c>
      <c r="J104" s="54"/>
      <c r="K104" s="55"/>
      <c r="L104" s="55"/>
      <c r="M104" s="50" t="e">
        <f>(0.101*$F$94*$H$15*$H$18)/($H$14*60)</f>
        <v>#N/A</v>
      </c>
      <c r="O104" s="53" t="s">
        <v>63</v>
      </c>
      <c r="P104" s="54"/>
      <c r="Q104" s="55"/>
      <c r="R104" s="55"/>
      <c r="S104" s="50" t="e">
        <f>(0.101*$F$94*$H$15*$H$18)/($H$14*60)</f>
        <v>#N/A</v>
      </c>
      <c r="T104" s="50" t="e">
        <f>(0.101*$F$94*$H$15*$H$18)/($H$14*60)</f>
        <v>#N/A</v>
      </c>
      <c r="U104" s="53" t="s">
        <v>63</v>
      </c>
      <c r="V104" s="54"/>
      <c r="W104" s="55"/>
      <c r="X104" s="55"/>
      <c r="Y104" s="50" t="e">
        <f>(0.101*$F$94*$H$15*$H$18)/($H$14*60)</f>
        <v>#N/A</v>
      </c>
      <c r="Z104" s="50" t="e">
        <f>(0.101*$F$94*$H$15*$H$18)/($H$14*60)</f>
        <v>#N/A</v>
      </c>
    </row>
    <row r="105" spans="1:26" ht="15" hidden="1">
      <c r="A105" s="47"/>
      <c r="B105" s="53" t="s">
        <v>64</v>
      </c>
      <c r="C105" s="54"/>
      <c r="D105" s="55"/>
      <c r="E105" s="55"/>
      <c r="F105" s="50">
        <f>(0.000438*$H$14*$H$17)/357.2</f>
        <v>0</v>
      </c>
      <c r="G105" s="47"/>
      <c r="H105" s="47"/>
      <c r="I105" s="53" t="s">
        <v>64</v>
      </c>
      <c r="J105" s="54"/>
      <c r="K105" s="55"/>
      <c r="L105" s="55"/>
      <c r="M105" s="50">
        <f>(0.000438*$H$14*$H$17)/357.2</f>
        <v>0</v>
      </c>
      <c r="O105" s="53" t="s">
        <v>64</v>
      </c>
      <c r="P105" s="54"/>
      <c r="Q105" s="55"/>
      <c r="R105" s="55"/>
      <c r="S105" s="50">
        <f>(0.000438*$H$14*$H$17)/357.2</f>
        <v>0</v>
      </c>
      <c r="T105" s="50">
        <f>(0.000438*$H$14*$H$17)/357.2</f>
        <v>0</v>
      </c>
      <c r="U105" s="53" t="s">
        <v>64</v>
      </c>
      <c r="V105" s="54"/>
      <c r="W105" s="55"/>
      <c r="X105" s="55"/>
      <c r="Y105" s="50">
        <f>(0.000438*$H$14*$H$17)/357.2</f>
        <v>0</v>
      </c>
      <c r="Z105" s="50">
        <f>(0.000438*$H$14*$H$17)/357.2</f>
        <v>0</v>
      </c>
    </row>
    <row r="106" spans="1:26" ht="15" hidden="1">
      <c r="A106" s="47"/>
      <c r="B106" s="53" t="s">
        <v>65</v>
      </c>
      <c r="C106" s="54"/>
      <c r="D106" s="55"/>
      <c r="E106" s="55"/>
      <c r="F106" s="50" t="e">
        <f>(944*$H$19)/$H$14</f>
        <v>#DIV/0!</v>
      </c>
      <c r="G106" s="47"/>
      <c r="H106" s="47"/>
      <c r="I106" s="53" t="s">
        <v>65</v>
      </c>
      <c r="J106" s="54"/>
      <c r="K106" s="55"/>
      <c r="L106" s="55"/>
      <c r="M106" s="50" t="e">
        <f>(944*$H$19)/$H$14</f>
        <v>#DIV/0!</v>
      </c>
      <c r="O106" s="53" t="s">
        <v>65</v>
      </c>
      <c r="P106" s="54"/>
      <c r="Q106" s="55"/>
      <c r="R106" s="55"/>
      <c r="S106" s="50" t="e">
        <f>(944*$H$19)/$H$14</f>
        <v>#DIV/0!</v>
      </c>
      <c r="T106" s="50" t="e">
        <f>(944*$H$19)/$H$14</f>
        <v>#DIV/0!</v>
      </c>
      <c r="U106" s="53" t="s">
        <v>65</v>
      </c>
      <c r="V106" s="54"/>
      <c r="W106" s="55"/>
      <c r="X106" s="55"/>
      <c r="Y106" s="50" t="e">
        <f>(944*$H$19)/$H$14</f>
        <v>#DIV/0!</v>
      </c>
      <c r="Z106" s="50" t="e">
        <f>(944*$H$19)/$H$14</f>
        <v>#DIV/0!</v>
      </c>
    </row>
    <row r="107" spans="1:26" ht="15" hidden="1">
      <c r="A107" s="47"/>
      <c r="B107" s="53" t="s">
        <v>66</v>
      </c>
      <c r="C107" s="54"/>
      <c r="D107" s="55"/>
      <c r="E107" s="55"/>
      <c r="F107" s="50" t="e">
        <f>(204*$H$20)/$H$14</f>
        <v>#DIV/0!</v>
      </c>
      <c r="G107" s="47"/>
      <c r="H107" s="47"/>
      <c r="I107" s="53" t="s">
        <v>66</v>
      </c>
      <c r="J107" s="54"/>
      <c r="K107" s="55"/>
      <c r="L107" s="55"/>
      <c r="M107" s="50" t="e">
        <f>(204*$H$20)/$H$14</f>
        <v>#DIV/0!</v>
      </c>
      <c r="O107" s="53" t="s">
        <v>66</v>
      </c>
      <c r="P107" s="54"/>
      <c r="Q107" s="55"/>
      <c r="R107" s="55"/>
      <c r="S107" s="50" t="e">
        <f>(204*$H$20)/$H$14</f>
        <v>#DIV/0!</v>
      </c>
      <c r="T107" s="50" t="e">
        <f>(204*$H$20)/$H$14</f>
        <v>#DIV/0!</v>
      </c>
      <c r="U107" s="53" t="s">
        <v>66</v>
      </c>
      <c r="V107" s="54"/>
      <c r="W107" s="55"/>
      <c r="X107" s="55"/>
      <c r="Y107" s="50" t="e">
        <f>(204*$H$20)/$H$14</f>
        <v>#DIV/0!</v>
      </c>
      <c r="Z107" s="50" t="e">
        <f>(204*$H$20)/$H$14</f>
        <v>#DIV/0!</v>
      </c>
    </row>
    <row r="108" spans="1:26" ht="15" hidden="1">
      <c r="A108" s="47"/>
      <c r="B108" s="53" t="s">
        <v>67</v>
      </c>
      <c r="C108" s="54"/>
      <c r="D108" s="55"/>
      <c r="E108" s="55"/>
      <c r="F108" s="50" t="e">
        <f>(31.03+F103+F104+F105+F106+F107)*F99</f>
        <v>#N/A</v>
      </c>
      <c r="G108" s="47"/>
      <c r="H108" s="47"/>
      <c r="I108" s="53" t="s">
        <v>67</v>
      </c>
      <c r="J108" s="54"/>
      <c r="K108" s="55"/>
      <c r="L108" s="55"/>
      <c r="M108" s="50" t="e">
        <f>(31.03+M103+M104+M105+M106+M107)*M99</f>
        <v>#N/A</v>
      </c>
      <c r="O108" s="53" t="s">
        <v>67</v>
      </c>
      <c r="P108" s="54"/>
      <c r="Q108" s="55"/>
      <c r="R108" s="55"/>
      <c r="S108" s="50" t="e">
        <f>(31.03+S103+S104+S105+S106+S107)*S99</f>
        <v>#N/A</v>
      </c>
      <c r="T108" s="50" t="e">
        <f>(31.03+T103+T104+T105+T106+T107)*T99</f>
        <v>#N/A</v>
      </c>
      <c r="U108" s="53" t="s">
        <v>67</v>
      </c>
      <c r="V108" s="54"/>
      <c r="W108" s="55"/>
      <c r="X108" s="55"/>
      <c r="Y108" s="50" t="e">
        <f>(31.03+Y103+Y104+Y105+Y106+Y107)*Y99</f>
        <v>#N/A</v>
      </c>
      <c r="Z108" s="50" t="e">
        <f>(31.03+Z103+Z104+Z105+Z106+Z107)*Z99</f>
        <v>#N/A</v>
      </c>
    </row>
    <row r="109" spans="1:26" ht="15" hidden="1">
      <c r="A109" s="47"/>
      <c r="B109" s="53" t="s">
        <v>68</v>
      </c>
      <c r="C109" s="54"/>
      <c r="D109" s="55"/>
      <c r="E109" s="55"/>
      <c r="F109" s="50" t="e">
        <f>F102+F108</f>
        <v>#N/A</v>
      </c>
      <c r="G109" s="47"/>
      <c r="H109" s="47"/>
      <c r="I109" s="53" t="s">
        <v>68</v>
      </c>
      <c r="J109" s="54"/>
      <c r="K109" s="55"/>
      <c r="L109" s="55"/>
      <c r="M109" s="50" t="e">
        <f>M102+M108</f>
        <v>#N/A</v>
      </c>
      <c r="O109" s="53" t="s">
        <v>68</v>
      </c>
      <c r="P109" s="54"/>
      <c r="Q109" s="55"/>
      <c r="R109" s="55"/>
      <c r="S109" s="50" t="e">
        <f>S102+S108</f>
        <v>#N/A</v>
      </c>
      <c r="T109" s="50" t="e">
        <f>T102+T108</f>
        <v>#N/A</v>
      </c>
      <c r="U109" s="53" t="s">
        <v>68</v>
      </c>
      <c r="V109" s="54"/>
      <c r="W109" s="55"/>
      <c r="X109" s="55"/>
      <c r="Y109" s="50" t="e">
        <f>Y102+Y108</f>
        <v>#N/A</v>
      </c>
      <c r="Z109" s="50" t="e">
        <f>Z102+Z108</f>
        <v>#N/A</v>
      </c>
    </row>
    <row r="110" spans="1:26" ht="15" hidden="1">
      <c r="A110" s="47"/>
      <c r="B110" s="53" t="s">
        <v>69</v>
      </c>
      <c r="C110" s="54"/>
      <c r="D110" s="55"/>
      <c r="E110" s="55"/>
      <c r="F110" s="50">
        <f>0.105*$H$18/60.25</f>
        <v>0</v>
      </c>
      <c r="G110" s="47"/>
      <c r="H110" s="47"/>
      <c r="I110" s="53" t="s">
        <v>69</v>
      </c>
      <c r="J110" s="54"/>
      <c r="K110" s="55"/>
      <c r="L110" s="55"/>
      <c r="M110" s="50">
        <f>0.105*$H$18/60.25</f>
        <v>0</v>
      </c>
      <c r="O110" s="53" t="s">
        <v>69</v>
      </c>
      <c r="P110" s="54"/>
      <c r="Q110" s="55"/>
      <c r="R110" s="55"/>
      <c r="S110" s="50">
        <f>0.105*$H$18/60.25</f>
        <v>0</v>
      </c>
      <c r="T110" s="50">
        <f>0.105*$H$18/60.25</f>
        <v>0</v>
      </c>
      <c r="U110" s="53" t="s">
        <v>69</v>
      </c>
      <c r="V110" s="54"/>
      <c r="W110" s="55"/>
      <c r="X110" s="55"/>
      <c r="Y110" s="50">
        <f>0.105*$H$18/60.25</f>
        <v>0</v>
      </c>
      <c r="Z110" s="50">
        <f>0.105*$H$18/60.25</f>
        <v>0</v>
      </c>
    </row>
    <row r="111" spans="1:26" ht="15" hidden="1">
      <c r="A111" s="47"/>
      <c r="B111" s="53" t="s">
        <v>70</v>
      </c>
      <c r="C111" s="54"/>
      <c r="D111" s="55"/>
      <c r="E111" s="55"/>
      <c r="F111" s="50">
        <f>35.54*$H$17/359.56</f>
        <v>0</v>
      </c>
      <c r="G111" s="47"/>
      <c r="H111" s="47"/>
      <c r="I111" s="53" t="s">
        <v>70</v>
      </c>
      <c r="J111" s="54"/>
      <c r="K111" s="55"/>
      <c r="L111" s="55"/>
      <c r="M111" s="50">
        <f>35.54*$H$17/359.56</f>
        <v>0</v>
      </c>
      <c r="O111" s="53" t="s">
        <v>70</v>
      </c>
      <c r="P111" s="54"/>
      <c r="Q111" s="55"/>
      <c r="R111" s="55"/>
      <c r="S111" s="50">
        <f>35.54*$H$17/359.56</f>
        <v>0</v>
      </c>
      <c r="T111" s="50">
        <f>35.54*$H$17/359.56</f>
        <v>0</v>
      </c>
      <c r="U111" s="53" t="s">
        <v>70</v>
      </c>
      <c r="V111" s="54"/>
      <c r="W111" s="55"/>
      <c r="X111" s="55"/>
      <c r="Y111" s="50">
        <f>35.54*$H$17/359.56</f>
        <v>0</v>
      </c>
      <c r="Z111" s="50">
        <f>35.54*$H$17/359.56</f>
        <v>0</v>
      </c>
    </row>
    <row r="112" spans="1:26" ht="15" hidden="1">
      <c r="A112" s="47"/>
      <c r="B112" s="53" t="s">
        <v>71</v>
      </c>
      <c r="C112" s="54"/>
      <c r="D112" s="55"/>
      <c r="E112" s="55"/>
      <c r="F112" s="50">
        <f>64.08*$F$96</f>
        <v>0</v>
      </c>
      <c r="G112" s="47"/>
      <c r="H112" s="47"/>
      <c r="I112" s="53" t="s">
        <v>71</v>
      </c>
      <c r="J112" s="54"/>
      <c r="K112" s="55"/>
      <c r="L112" s="55"/>
      <c r="M112" s="50">
        <f>64.08*$F$96</f>
        <v>0</v>
      </c>
      <c r="O112" s="53" t="s">
        <v>71</v>
      </c>
      <c r="P112" s="54"/>
      <c r="Q112" s="55"/>
      <c r="R112" s="55"/>
      <c r="S112" s="50">
        <f>64.08*$F$96</f>
        <v>0</v>
      </c>
      <c r="T112" s="50">
        <f>64.08*$F$96</f>
        <v>0</v>
      </c>
      <c r="U112" s="53" t="s">
        <v>71</v>
      </c>
      <c r="V112" s="54"/>
      <c r="W112" s="55"/>
      <c r="X112" s="55"/>
      <c r="Y112" s="50">
        <f>64.08*$F$96</f>
        <v>0</v>
      </c>
      <c r="Z112" s="50">
        <f>64.08*$F$96</f>
        <v>0</v>
      </c>
    </row>
    <row r="113" spans="1:26" ht="15" hidden="1">
      <c r="A113" s="47"/>
      <c r="B113" s="53" t="s">
        <v>72</v>
      </c>
      <c r="C113" s="54"/>
      <c r="D113" s="55"/>
      <c r="E113" s="55"/>
      <c r="F113" s="50" t="e">
        <f>7.9*$H$15/$H$14</f>
        <v>#DIV/0!</v>
      </c>
      <c r="G113" s="47"/>
      <c r="H113" s="47"/>
      <c r="I113" s="53" t="s">
        <v>72</v>
      </c>
      <c r="J113" s="54"/>
      <c r="K113" s="55"/>
      <c r="L113" s="55"/>
      <c r="M113" s="50" t="e">
        <f>7.9*$H$15/$H$14</f>
        <v>#DIV/0!</v>
      </c>
      <c r="O113" s="53" t="s">
        <v>72</v>
      </c>
      <c r="P113" s="54"/>
      <c r="Q113" s="55"/>
      <c r="R113" s="55"/>
      <c r="S113" s="50" t="e">
        <f>7.9*$H$15/$H$14</f>
        <v>#DIV/0!</v>
      </c>
      <c r="T113" s="50" t="e">
        <f>7.9*$H$15/$H$14</f>
        <v>#DIV/0!</v>
      </c>
      <c r="U113" s="53" t="s">
        <v>72</v>
      </c>
      <c r="V113" s="54"/>
      <c r="W113" s="55"/>
      <c r="X113" s="55"/>
      <c r="Y113" s="50" t="e">
        <f>7.9*$H$15/$H$14</f>
        <v>#DIV/0!</v>
      </c>
      <c r="Z113" s="50" t="e">
        <f>7.9*$H$15/$H$14</f>
        <v>#DIV/0!</v>
      </c>
    </row>
    <row r="114" spans="1:26" ht="15" hidden="1">
      <c r="A114" s="47"/>
      <c r="B114" s="53" t="s">
        <v>73</v>
      </c>
      <c r="C114" s="54"/>
      <c r="D114" s="55"/>
      <c r="E114" s="55"/>
      <c r="F114" s="50" t="e">
        <f>150.52*$H$19/$H$14</f>
        <v>#DIV/0!</v>
      </c>
      <c r="G114" s="47"/>
      <c r="H114" s="47"/>
      <c r="I114" s="53" t="s">
        <v>73</v>
      </c>
      <c r="J114" s="54"/>
      <c r="K114" s="55"/>
      <c r="L114" s="55"/>
      <c r="M114" s="50" t="e">
        <f>150.52*$H$19/$H$14</f>
        <v>#DIV/0!</v>
      </c>
      <c r="O114" s="53" t="s">
        <v>73</v>
      </c>
      <c r="P114" s="54"/>
      <c r="Q114" s="55"/>
      <c r="R114" s="55"/>
      <c r="S114" s="50" t="e">
        <f>150.52*$H$19/$H$14</f>
        <v>#DIV/0!</v>
      </c>
      <c r="T114" s="50" t="e">
        <f>150.52*$H$19/$H$14</f>
        <v>#DIV/0!</v>
      </c>
      <c r="U114" s="53" t="s">
        <v>73</v>
      </c>
      <c r="V114" s="54"/>
      <c r="W114" s="55"/>
      <c r="X114" s="55"/>
      <c r="Y114" s="50" t="e">
        <f>150.52*$H$19/$H$14</f>
        <v>#DIV/0!</v>
      </c>
      <c r="Z114" s="50" t="e">
        <f>150.52*$H$19/$H$14</f>
        <v>#DIV/0!</v>
      </c>
    </row>
    <row r="115" spans="1:26" ht="15" hidden="1">
      <c r="A115" s="47"/>
      <c r="B115" s="53" t="s">
        <v>74</v>
      </c>
      <c r="C115" s="54"/>
      <c r="D115" s="55"/>
      <c r="E115" s="55"/>
      <c r="F115" s="50" t="e">
        <f>100.35*$H$20/$H$14</f>
        <v>#DIV/0!</v>
      </c>
      <c r="G115" s="47"/>
      <c r="H115" s="47"/>
      <c r="I115" s="53" t="s">
        <v>74</v>
      </c>
      <c r="J115" s="54"/>
      <c r="K115" s="55"/>
      <c r="L115" s="55"/>
      <c r="M115" s="50" t="e">
        <f>100.35*$H$20/$H$14</f>
        <v>#DIV/0!</v>
      </c>
      <c r="O115" s="53" t="s">
        <v>74</v>
      </c>
      <c r="P115" s="54"/>
      <c r="Q115" s="55"/>
      <c r="R115" s="55"/>
      <c r="S115" s="50" t="e">
        <f>100.35*$H$20/$H$14</f>
        <v>#DIV/0!</v>
      </c>
      <c r="T115" s="50" t="e">
        <f>100.35*$H$20/$H$14</f>
        <v>#DIV/0!</v>
      </c>
      <c r="U115" s="53" t="s">
        <v>74</v>
      </c>
      <c r="V115" s="54"/>
      <c r="W115" s="55"/>
      <c r="X115" s="55"/>
      <c r="Y115" s="50" t="e">
        <f>100.35*$H$20/$H$14</f>
        <v>#DIV/0!</v>
      </c>
      <c r="Z115" s="50" t="e">
        <f>100.35*$H$20/$H$14</f>
        <v>#DIV/0!</v>
      </c>
    </row>
    <row r="116" spans="1:26" ht="15" hidden="1">
      <c r="A116" s="47"/>
      <c r="B116" s="53" t="s">
        <v>75</v>
      </c>
      <c r="C116" s="54"/>
      <c r="D116" s="55"/>
      <c r="E116" s="55"/>
      <c r="F116" s="50" t="e">
        <f>420.87*$H$21/$H$14</f>
        <v>#DIV/0!</v>
      </c>
      <c r="G116" s="47"/>
      <c r="H116" s="47"/>
      <c r="I116" s="53" t="s">
        <v>75</v>
      </c>
      <c r="J116" s="54"/>
      <c r="K116" s="55"/>
      <c r="L116" s="55"/>
      <c r="M116" s="50" t="e">
        <f>420.87*$H$21/$H$14</f>
        <v>#DIV/0!</v>
      </c>
      <c r="O116" s="53" t="s">
        <v>75</v>
      </c>
      <c r="P116" s="54"/>
      <c r="Q116" s="55"/>
      <c r="R116" s="55"/>
      <c r="S116" s="50" t="e">
        <f>420.87*$H$21/$H$14</f>
        <v>#DIV/0!</v>
      </c>
      <c r="T116" s="50" t="e">
        <f>420.87*$H$21/$H$14</f>
        <v>#DIV/0!</v>
      </c>
      <c r="U116" s="53" t="s">
        <v>75</v>
      </c>
      <c r="V116" s="54"/>
      <c r="W116" s="55"/>
      <c r="X116" s="55"/>
      <c r="Y116" s="50" t="e">
        <f>420.87*$H$21/$H$14</f>
        <v>#DIV/0!</v>
      </c>
      <c r="Z116" s="50" t="e">
        <f>420.87*$H$21/$H$14</f>
        <v>#DIV/0!</v>
      </c>
    </row>
    <row r="117" spans="1:26" ht="15" hidden="1">
      <c r="A117" s="47"/>
      <c r="B117" s="53" t="s">
        <v>76</v>
      </c>
      <c r="C117" s="54"/>
      <c r="D117" s="55"/>
      <c r="E117" s="55"/>
      <c r="F117" s="50" t="e">
        <f>1868.87*$H$16/$H$14</f>
        <v>#DIV/0!</v>
      </c>
      <c r="G117" s="47"/>
      <c r="H117" s="47"/>
      <c r="I117" s="53" t="s">
        <v>76</v>
      </c>
      <c r="J117" s="54"/>
      <c r="K117" s="55"/>
      <c r="L117" s="55"/>
      <c r="M117" s="50" t="e">
        <f>1868.87*$H$16/$H$14</f>
        <v>#DIV/0!</v>
      </c>
      <c r="O117" s="53" t="s">
        <v>76</v>
      </c>
      <c r="P117" s="54"/>
      <c r="Q117" s="55"/>
      <c r="R117" s="55"/>
      <c r="S117" s="50" t="e">
        <f>1868.87*$H$16/$H$14</f>
        <v>#DIV/0!</v>
      </c>
      <c r="T117" s="50" t="e">
        <f>1868.87*$H$16/$H$14</f>
        <v>#DIV/0!</v>
      </c>
      <c r="U117" s="53" t="s">
        <v>76</v>
      </c>
      <c r="V117" s="54"/>
      <c r="W117" s="55"/>
      <c r="X117" s="55"/>
      <c r="Y117" s="50" t="e">
        <f>1868.87*$H$16/$H$14</f>
        <v>#DIV/0!</v>
      </c>
      <c r="Z117" s="50" t="e">
        <f>1868.87*$H$16/$H$14</f>
        <v>#DIV/0!</v>
      </c>
    </row>
    <row r="118" spans="1:26" ht="15" hidden="1">
      <c r="A118" s="47"/>
      <c r="B118" s="53" t="s">
        <v>77</v>
      </c>
      <c r="C118" s="54"/>
      <c r="D118" s="55"/>
      <c r="E118" s="55"/>
      <c r="F118" s="50" t="e">
        <f>(0.5+F110+F111+F112+F113+F114+F115+F116+F117)*F99</f>
        <v>#DIV/0!</v>
      </c>
      <c r="G118" s="47"/>
      <c r="H118" s="47"/>
      <c r="I118" s="53" t="s">
        <v>77</v>
      </c>
      <c r="J118" s="54"/>
      <c r="K118" s="55"/>
      <c r="L118" s="55"/>
      <c r="M118" s="50" t="e">
        <f>(0.5+M110+M111+M112+M113+M114+M115+M116+M117)*M99</f>
        <v>#DIV/0!</v>
      </c>
      <c r="O118" s="53" t="s">
        <v>77</v>
      </c>
      <c r="P118" s="54"/>
      <c r="Q118" s="55"/>
      <c r="R118" s="55"/>
      <c r="S118" s="50" t="e">
        <f>(0.5+S110+S111+S112+S113+S114+S115+S116+S117)*S99</f>
        <v>#DIV/0!</v>
      </c>
      <c r="T118" s="50" t="e">
        <f>(0.5+T110+T111+T112+T113+T114+T115+T116+T117)*T99</f>
        <v>#DIV/0!</v>
      </c>
      <c r="U118" s="53" t="s">
        <v>77</v>
      </c>
      <c r="V118" s="54"/>
      <c r="W118" s="55"/>
      <c r="X118" s="55"/>
      <c r="Y118" s="50" t="e">
        <f>(0.5+Y110+Y111+Y112+Y113+Y114+Y115+Y116+Y117)*Y99</f>
        <v>#DIV/0!</v>
      </c>
      <c r="Z118" s="50" t="e">
        <f>(0.5+Z110+Z111+Z112+Z113+Z114+Z115+Z116+Z117)*Z99</f>
        <v>#DIV/0!</v>
      </c>
    </row>
    <row r="119" spans="1:26" ht="15" hidden="1">
      <c r="A119" s="47"/>
      <c r="B119" s="53" t="s">
        <v>78</v>
      </c>
      <c r="C119" s="54"/>
      <c r="D119" s="55"/>
      <c r="E119" s="55"/>
      <c r="F119" s="50" t="e">
        <f>($H$23*F99+$H$24*F100+$H$25*F101)/$H$14</f>
        <v>#N/A</v>
      </c>
      <c r="G119" s="47"/>
      <c r="H119" s="47"/>
      <c r="I119" s="53" t="s">
        <v>78</v>
      </c>
      <c r="J119" s="54"/>
      <c r="K119" s="55"/>
      <c r="L119" s="55"/>
      <c r="M119" s="50" t="e">
        <f>($H$23*M99+$H$24*M100+$H$25*M101)/$H$14</f>
        <v>#N/A</v>
      </c>
      <c r="O119" s="53" t="s">
        <v>78</v>
      </c>
      <c r="P119" s="54"/>
      <c r="Q119" s="55"/>
      <c r="R119" s="55"/>
      <c r="S119" s="50" t="e">
        <f>($H$23*S99+$H$24*S100+$H$25*S101)/$H$14</f>
        <v>#N/A</v>
      </c>
      <c r="T119" s="50" t="e">
        <f>($H$23*T99+$H$24*T100+$H$25*T101)/$H$14</f>
        <v>#N/A</v>
      </c>
      <c r="U119" s="53" t="s">
        <v>78</v>
      </c>
      <c r="V119" s="54"/>
      <c r="W119" s="55"/>
      <c r="X119" s="55"/>
      <c r="Y119" s="50" t="e">
        <f>($H$23*Y99+$H$24*Y100+$H$25*Y101)/$H$14</f>
        <v>#N/A</v>
      </c>
      <c r="Z119" s="50" t="e">
        <f>($H$23*Z99+$H$24*Z100+$H$25*Z101)/$H$14</f>
        <v>#N/A</v>
      </c>
    </row>
    <row r="120" spans="1:26" ht="45" hidden="1">
      <c r="A120" s="47"/>
      <c r="B120" s="154" t="s">
        <v>79</v>
      </c>
      <c r="C120" s="54"/>
      <c r="D120" s="55"/>
      <c r="E120" s="55"/>
      <c r="F120" s="50" t="e">
        <f>F119/F109*100</f>
        <v>#N/A</v>
      </c>
      <c r="G120" s="47"/>
      <c r="H120" s="47"/>
      <c r="I120" s="154" t="s">
        <v>79</v>
      </c>
      <c r="J120" s="54"/>
      <c r="K120" s="55"/>
      <c r="L120" s="55"/>
      <c r="M120" s="50" t="e">
        <f>M119/M109*100</f>
        <v>#N/A</v>
      </c>
      <c r="O120" s="154" t="s">
        <v>79</v>
      </c>
      <c r="P120" s="54"/>
      <c r="Q120" s="55"/>
      <c r="R120" s="55"/>
      <c r="S120" s="50" t="e">
        <f>S119/S109*100</f>
        <v>#N/A</v>
      </c>
      <c r="T120" s="50" t="e">
        <f>T119/T109*100</f>
        <v>#N/A</v>
      </c>
      <c r="U120" s="154" t="s">
        <v>79</v>
      </c>
      <c r="V120" s="54"/>
      <c r="W120" s="55"/>
      <c r="X120" s="55"/>
      <c r="Y120" s="50" t="e">
        <f>Y119/Y109*100</f>
        <v>#N/A</v>
      </c>
      <c r="Z120" s="50" t="e">
        <f>Z119/Z109*100</f>
        <v>#N/A</v>
      </c>
    </row>
    <row r="121" spans="1:26" ht="15" hidden="1">
      <c r="A121" s="47"/>
      <c r="B121" s="53" t="s">
        <v>80</v>
      </c>
      <c r="C121" s="54"/>
      <c r="D121" s="55"/>
      <c r="E121" s="55"/>
      <c r="F121" s="50" t="e">
        <f>F119/F118*100</f>
        <v>#N/A</v>
      </c>
      <c r="G121" s="47"/>
      <c r="H121" s="47"/>
      <c r="I121" s="53" t="s">
        <v>80</v>
      </c>
      <c r="J121" s="54"/>
      <c r="K121" s="55"/>
      <c r="L121" s="55"/>
      <c r="M121" s="50" t="e">
        <f>M119/M118*100</f>
        <v>#N/A</v>
      </c>
      <c r="O121" s="53" t="s">
        <v>80</v>
      </c>
      <c r="P121" s="54"/>
      <c r="Q121" s="55"/>
      <c r="R121" s="55"/>
      <c r="S121" s="50" t="e">
        <f>S119/S118*100</f>
        <v>#N/A</v>
      </c>
      <c r="T121" s="50" t="e">
        <f>T119/T118*100</f>
        <v>#N/A</v>
      </c>
      <c r="U121" s="53" t="s">
        <v>80</v>
      </c>
      <c r="V121" s="54"/>
      <c r="W121" s="55"/>
      <c r="X121" s="55"/>
      <c r="Y121" s="50" t="e">
        <f>Y119/Y118*100</f>
        <v>#N/A</v>
      </c>
      <c r="Z121" s="50" t="e">
        <f>Z119/Z118*100</f>
        <v>#N/A</v>
      </c>
    </row>
    <row r="122" spans="1:26" ht="15" hidden="1">
      <c r="A122" s="47"/>
      <c r="B122" s="53" t="s">
        <v>81</v>
      </c>
      <c r="C122" s="54"/>
      <c r="D122" s="55"/>
      <c r="E122" s="55"/>
      <c r="F122" s="50" t="e">
        <f>VLOOKUP(F120,BenchmarkFactors!$A$2:$C$14,3,TRUE)</f>
        <v>#N/A</v>
      </c>
      <c r="G122" s="47"/>
      <c r="H122" s="47"/>
      <c r="I122" s="53" t="s">
        <v>81</v>
      </c>
      <c r="J122" s="54"/>
      <c r="K122" s="55"/>
      <c r="L122" s="55"/>
      <c r="M122" s="50" t="e">
        <f>VLOOKUP(M120,BenchmarkFactors!$A$2:$C$14,3,TRUE)</f>
        <v>#N/A</v>
      </c>
      <c r="O122" s="53" t="s">
        <v>81</v>
      </c>
      <c r="P122" s="54"/>
      <c r="Q122" s="55"/>
      <c r="R122" s="55"/>
      <c r="S122" s="50" t="e">
        <f>VLOOKUP(S120,BenchmarkFactors!$A$2:$C$14,3,TRUE)</f>
        <v>#N/A</v>
      </c>
      <c r="T122" s="50" t="e">
        <f>VLOOKUP(T120,BenchmarkFactors!$A$2:$C$14,3,TRUE)</f>
        <v>#N/A</v>
      </c>
      <c r="U122" s="53" t="s">
        <v>81</v>
      </c>
      <c r="V122" s="54"/>
      <c r="W122" s="55"/>
      <c r="X122" s="55"/>
      <c r="Y122" s="50" t="e">
        <f>VLOOKUP(Y120,BenchmarkFactors!$A$2:$C$14,3,TRUE)</f>
        <v>#N/A</v>
      </c>
      <c r="Z122" s="50" t="e">
        <f>VLOOKUP(Z120,BenchmarkFactors!$A$2:$C$14,3,TRUE)</f>
        <v>#N/A</v>
      </c>
    </row>
    <row r="123" spans="1:26" ht="15" hidden="1">
      <c r="A123" s="47"/>
      <c r="B123" s="53" t="s">
        <v>82</v>
      </c>
      <c r="C123" s="54"/>
      <c r="D123" s="55"/>
      <c r="E123" s="55"/>
      <c r="F123" s="50" t="e">
        <f>VLOOKUP(F121,BenchmarkFactors!$A$2:$C$14,3,TRUE)</f>
        <v>#N/A</v>
      </c>
      <c r="G123" s="47"/>
      <c r="H123" s="47"/>
      <c r="I123" s="53" t="s">
        <v>82</v>
      </c>
      <c r="J123" s="54"/>
      <c r="K123" s="55"/>
      <c r="L123" s="55"/>
      <c r="M123" s="50" t="e">
        <f>VLOOKUP(M121,BenchmarkFactors!$A$2:$C$14,3,TRUE)</f>
        <v>#N/A</v>
      </c>
      <c r="O123" s="53" t="s">
        <v>82</v>
      </c>
      <c r="P123" s="54"/>
      <c r="Q123" s="55"/>
      <c r="R123" s="55"/>
      <c r="S123" s="50" t="e">
        <f>VLOOKUP(S121,BenchmarkFactors!$A$2:$C$14,3,TRUE)</f>
        <v>#N/A</v>
      </c>
      <c r="T123" s="50" t="e">
        <f>VLOOKUP(T121,BenchmarkFactors!$A$2:$C$14,3,TRUE)</f>
        <v>#N/A</v>
      </c>
      <c r="U123" s="53" t="s">
        <v>82</v>
      </c>
      <c r="V123" s="54"/>
      <c r="W123" s="55"/>
      <c r="X123" s="55"/>
      <c r="Y123" s="50" t="e">
        <f>VLOOKUP(Y121,BenchmarkFactors!$A$2:$C$14,3,TRUE)</f>
        <v>#N/A</v>
      </c>
      <c r="Z123" s="50" t="e">
        <f>VLOOKUP(Z121,BenchmarkFactors!$A$2:$C$14,3,TRUE)</f>
        <v>#N/A</v>
      </c>
    </row>
    <row r="124" spans="1:26" ht="15" hidden="1">
      <c r="A124" s="47"/>
      <c r="B124" s="53" t="s">
        <v>83</v>
      </c>
      <c r="C124" s="54"/>
      <c r="D124" s="55"/>
      <c r="E124" s="55"/>
      <c r="F124" s="50" t="e">
        <f>IF(F95=TRUE, F123, F122)</f>
        <v>#N/A</v>
      </c>
      <c r="G124" s="47"/>
      <c r="H124" s="47"/>
      <c r="I124" s="53" t="s">
        <v>83</v>
      </c>
      <c r="J124" s="54"/>
      <c r="K124" s="55"/>
      <c r="L124" s="55"/>
      <c r="M124" s="50" t="e">
        <f>IF(F95=TRUE, M123, M122)</f>
        <v>#N/A</v>
      </c>
      <c r="O124" s="53" t="s">
        <v>83</v>
      </c>
      <c r="P124" s="54"/>
      <c r="Q124" s="55"/>
      <c r="R124" s="55"/>
      <c r="S124" s="50" t="e">
        <f>IF(F95=TRUE, S123, S122)</f>
        <v>#N/A</v>
      </c>
      <c r="T124" s="50" t="e">
        <f>IF(F95=TRUE, T123, T122)</f>
        <v>#N/A</v>
      </c>
      <c r="U124" s="53" t="s">
        <v>83</v>
      </c>
      <c r="V124" s="54"/>
      <c r="W124" s="55"/>
      <c r="X124" s="55"/>
      <c r="Y124" s="50" t="e">
        <f>IF(F95=TRUE, Y123, Y122)</f>
        <v>#N/A</v>
      </c>
      <c r="Z124" s="50" t="e">
        <f>IF(F95=TRUE, Z123, Z122)</f>
        <v>#N/A</v>
      </c>
    </row>
    <row r="125" spans="1:26" hidden="1">
      <c r="A125" s="47"/>
      <c r="F125" s="2"/>
      <c r="G125" s="47"/>
      <c r="H125" s="47"/>
      <c r="M125" s="2"/>
      <c r="S125" s="2"/>
      <c r="Y125" s="2"/>
      <c r="Z125" s="50"/>
    </row>
    <row r="126" spans="1:26" hidden="1">
      <c r="A126" s="47"/>
      <c r="B126" s="59" t="s">
        <v>84</v>
      </c>
      <c r="F126" s="2"/>
      <c r="G126" s="47"/>
      <c r="H126" s="47"/>
      <c r="I126" s="59" t="s">
        <v>84</v>
      </c>
      <c r="M126" s="2"/>
      <c r="O126" s="59" t="s">
        <v>84</v>
      </c>
      <c r="S126" s="2"/>
      <c r="U126" s="59" t="s">
        <v>84</v>
      </c>
      <c r="Y126" s="2"/>
    </row>
    <row r="127" spans="1:26" ht="15" hidden="1">
      <c r="A127" s="47"/>
      <c r="B127" s="60" t="s">
        <v>85</v>
      </c>
      <c r="C127" s="61"/>
      <c r="D127" s="62"/>
      <c r="E127" s="62"/>
      <c r="F127" s="164" t="e">
        <f>MAX(0, IF($F$95=FALSE, (BenchmarkFactors!$C$16*F$120+BenchmarkFactors!$C$17), (BenchmarkFactors!$C$16*F$121+BenchmarkFactors!$C$17)))</f>
        <v>#N/A</v>
      </c>
      <c r="G127" s="47"/>
      <c r="H127" s="47"/>
      <c r="I127" s="60" t="s">
        <v>85</v>
      </c>
      <c r="J127" s="61"/>
      <c r="K127" s="62"/>
      <c r="L127" s="62"/>
      <c r="M127" s="164" t="e">
        <f>MAX(0, IF($F$95=FALSE, (BenchmarkFactors!$C$16*M$120+BenchmarkFactors!$C$17), (BenchmarkFactors!$C$16*M$121+BenchmarkFactors!$C$17)))</f>
        <v>#N/A</v>
      </c>
      <c r="O127" s="60" t="s">
        <v>85</v>
      </c>
      <c r="P127" s="61"/>
      <c r="Q127" s="62"/>
      <c r="R127" s="62"/>
      <c r="S127" s="164" t="e">
        <f>MAX(0, IF($F$95=FALSE, (BenchmarkFactors!$C$16*S$120+BenchmarkFactors!$C$17), (BenchmarkFactors!$C$16*S$121+BenchmarkFactors!$C$17)))</f>
        <v>#N/A</v>
      </c>
      <c r="T127" s="164" t="e">
        <f>MAX(0, IF($F$95=FALSE, (BenchmarkFactors!$C$16*T$120+BenchmarkFactors!$C$17), (BenchmarkFactors!$C$16*T$121+BenchmarkFactors!$C$17)))</f>
        <v>#N/A</v>
      </c>
      <c r="U127" s="60" t="s">
        <v>85</v>
      </c>
      <c r="V127" s="61"/>
      <c r="W127" s="62"/>
      <c r="X127" s="62"/>
      <c r="Y127" s="164" t="e">
        <f>MAX(0, IF($F$95=FALSE, (BenchmarkFactors!$C$16*Y$120+BenchmarkFactors!$C$17), (BenchmarkFactors!$C$16*Y$121+BenchmarkFactors!$C$17)))</f>
        <v>#N/A</v>
      </c>
      <c r="Z127" s="164" t="e">
        <f>MAX(0, IF($F$95=FALSE, (BenchmarkFactors!$C$16*Z$120+BenchmarkFactors!$C$17), (BenchmarkFactors!$C$16*Z$121+BenchmarkFactors!$C$17)))</f>
        <v>#N/A</v>
      </c>
    </row>
    <row r="128" spans="1:26" ht="15" hidden="1">
      <c r="A128" s="47"/>
      <c r="B128" s="60" t="s">
        <v>86</v>
      </c>
      <c r="C128" s="61"/>
      <c r="D128" s="62"/>
      <c r="E128" s="62"/>
      <c r="F128" s="50" t="e">
        <f>F124</f>
        <v>#N/A</v>
      </c>
      <c r="G128" s="47"/>
      <c r="H128" s="47"/>
      <c r="I128" s="60" t="s">
        <v>86</v>
      </c>
      <c r="J128" s="61"/>
      <c r="K128" s="62"/>
      <c r="L128" s="62"/>
      <c r="M128" s="50" t="e">
        <f>M124</f>
        <v>#N/A</v>
      </c>
      <c r="O128" s="60" t="s">
        <v>86</v>
      </c>
      <c r="P128" s="61"/>
      <c r="Q128" s="62"/>
      <c r="R128" s="62"/>
      <c r="S128" s="50" t="e">
        <f>S124</f>
        <v>#N/A</v>
      </c>
      <c r="T128" s="50" t="e">
        <f>T124</f>
        <v>#N/A</v>
      </c>
      <c r="U128" s="60" t="s">
        <v>86</v>
      </c>
      <c r="V128" s="61"/>
      <c r="W128" s="62"/>
      <c r="X128" s="62"/>
      <c r="Y128" s="50" t="e">
        <f>Y124</f>
        <v>#N/A</v>
      </c>
      <c r="Z128" s="50" t="e">
        <f>Z124</f>
        <v>#N/A</v>
      </c>
    </row>
    <row r="129" spans="1:25" hidden="1">
      <c r="A129" s="47"/>
      <c r="B129" s="47"/>
      <c r="C129" s="47"/>
      <c r="D129" s="47"/>
      <c r="E129" s="47"/>
      <c r="F129" s="49"/>
      <c r="G129" s="47"/>
      <c r="H129" s="47"/>
      <c r="I129" s="47"/>
      <c r="J129" s="47"/>
      <c r="K129" s="47"/>
      <c r="L129" s="47"/>
      <c r="M129" s="49"/>
      <c r="O129" s="47"/>
      <c r="P129" s="47"/>
      <c r="Q129" s="47"/>
      <c r="R129" s="47"/>
      <c r="S129" s="49"/>
      <c r="Y129" s="2"/>
    </row>
    <row r="130" spans="1:25">
      <c r="A130" s="47"/>
      <c r="B130" s="47"/>
      <c r="C130" s="47"/>
      <c r="D130" s="47"/>
      <c r="E130" s="47"/>
      <c r="F130" s="47"/>
      <c r="G130" s="47"/>
      <c r="H130" s="47"/>
      <c r="I130" s="47"/>
      <c r="J130" s="47"/>
      <c r="K130" s="47"/>
      <c r="L130" s="47"/>
      <c r="M130" s="47"/>
      <c r="O130" s="47"/>
      <c r="P130" s="47"/>
      <c r="Q130" s="47"/>
      <c r="R130" s="47"/>
      <c r="S130" s="47"/>
    </row>
    <row r="131" spans="1:25">
      <c r="A131" s="47"/>
      <c r="B131" s="47"/>
      <c r="C131" s="47"/>
      <c r="D131" s="47"/>
      <c r="E131" s="47"/>
      <c r="F131" s="47"/>
      <c r="G131" s="47"/>
      <c r="H131" s="47"/>
      <c r="I131" s="47"/>
      <c r="J131" s="47"/>
      <c r="K131" s="47"/>
      <c r="L131" s="47"/>
      <c r="M131" s="47"/>
      <c r="O131" s="47"/>
      <c r="P131" s="47"/>
      <c r="Q131" s="47"/>
      <c r="R131" s="47"/>
      <c r="S131" s="47"/>
    </row>
    <row r="132" spans="1:25">
      <c r="A132" s="47"/>
      <c r="B132" s="47"/>
      <c r="C132" s="47"/>
      <c r="D132" s="47"/>
      <c r="E132" s="47"/>
      <c r="F132" s="47"/>
      <c r="G132" s="47"/>
      <c r="H132" s="47"/>
      <c r="I132" s="47"/>
      <c r="J132" s="47"/>
      <c r="K132" s="47"/>
      <c r="L132" s="47"/>
      <c r="M132" s="47"/>
      <c r="O132" s="47"/>
      <c r="P132" s="47"/>
      <c r="Q132" s="47"/>
      <c r="R132" s="47"/>
      <c r="S132" s="47"/>
    </row>
    <row r="133" spans="1:25">
      <c r="A133" s="47"/>
      <c r="B133" s="47"/>
      <c r="C133" s="47"/>
      <c r="D133" s="47"/>
      <c r="E133" s="47"/>
      <c r="F133" s="47"/>
      <c r="G133" s="47"/>
      <c r="H133" s="47"/>
      <c r="I133" s="47"/>
      <c r="J133" s="47"/>
      <c r="K133" s="47"/>
      <c r="L133" s="47"/>
      <c r="M133" s="47"/>
      <c r="O133" s="47"/>
      <c r="P133" s="47"/>
      <c r="Q133" s="47"/>
      <c r="R133" s="47"/>
      <c r="S133" s="47"/>
    </row>
    <row r="134" spans="1:25">
      <c r="A134" s="47"/>
      <c r="B134" s="47"/>
      <c r="C134" s="47"/>
      <c r="D134" s="47"/>
      <c r="E134" s="47"/>
      <c r="F134" s="47"/>
      <c r="G134" s="47"/>
      <c r="H134" s="47"/>
      <c r="I134" s="47"/>
      <c r="J134" s="47"/>
      <c r="K134" s="47"/>
      <c r="L134" s="47"/>
      <c r="M134" s="47"/>
      <c r="O134" s="47"/>
      <c r="P134" s="47"/>
      <c r="Q134" s="47"/>
      <c r="R134" s="47"/>
      <c r="S134" s="47"/>
    </row>
    <row r="135" spans="1:25">
      <c r="A135" s="47"/>
      <c r="B135" s="47"/>
      <c r="C135" s="47"/>
      <c r="D135" s="47"/>
      <c r="E135" s="47"/>
      <c r="F135" s="47"/>
      <c r="G135" s="47"/>
      <c r="H135" s="47"/>
      <c r="I135" s="47"/>
      <c r="J135" s="47"/>
      <c r="K135" s="47"/>
      <c r="L135" s="47"/>
      <c r="M135" s="47"/>
    </row>
    <row r="136" spans="1:25">
      <c r="A136" s="47"/>
      <c r="B136" s="47"/>
      <c r="C136" s="47"/>
      <c r="D136" s="47"/>
      <c r="E136" s="47"/>
      <c r="F136" s="47"/>
      <c r="G136" s="47"/>
      <c r="H136" s="47"/>
      <c r="I136" s="47"/>
      <c r="J136" s="47"/>
      <c r="K136" s="47"/>
      <c r="L136" s="47"/>
      <c r="M136" s="47"/>
    </row>
    <row r="137" spans="1:25">
      <c r="A137" s="47"/>
      <c r="B137" s="47"/>
      <c r="C137" s="47"/>
      <c r="D137" s="47"/>
      <c r="E137" s="47"/>
      <c r="F137" s="47"/>
      <c r="G137" s="47"/>
      <c r="H137" s="47"/>
      <c r="I137" s="47"/>
      <c r="J137" s="47"/>
      <c r="K137" s="47"/>
      <c r="L137" s="47"/>
      <c r="M137" s="47"/>
    </row>
    <row r="138" spans="1:25">
      <c r="A138" s="47"/>
      <c r="B138" s="47"/>
      <c r="C138" s="47"/>
      <c r="D138" s="47"/>
      <c r="E138" s="47"/>
      <c r="F138" s="47"/>
      <c r="G138" s="47"/>
      <c r="H138" s="47"/>
      <c r="I138" s="47"/>
      <c r="J138" s="47"/>
      <c r="K138" s="47"/>
      <c r="L138" s="47"/>
      <c r="M138" s="47"/>
    </row>
    <row r="139" spans="1:25">
      <c r="A139" s="47"/>
      <c r="B139" s="47"/>
      <c r="C139" s="47"/>
      <c r="D139" s="47"/>
      <c r="E139" s="47"/>
      <c r="F139" s="47"/>
      <c r="G139" s="47"/>
      <c r="H139" s="47"/>
      <c r="I139" s="47"/>
      <c r="J139" s="47"/>
      <c r="K139" s="47"/>
      <c r="L139" s="47"/>
      <c r="M139" s="47"/>
    </row>
    <row r="140" spans="1:25">
      <c r="A140" s="47"/>
      <c r="B140" s="47"/>
      <c r="C140" s="47"/>
      <c r="D140" s="47"/>
      <c r="E140" s="47"/>
      <c r="F140" s="47"/>
      <c r="G140" s="47"/>
      <c r="H140" s="47"/>
      <c r="I140" s="47"/>
      <c r="J140" s="47"/>
      <c r="K140" s="47"/>
      <c r="L140" s="47"/>
      <c r="M140" s="47"/>
    </row>
    <row r="141" spans="1:25">
      <c r="A141" s="47"/>
      <c r="B141" s="47"/>
      <c r="C141" s="47"/>
      <c r="D141" s="47"/>
      <c r="E141" s="47"/>
      <c r="F141" s="47"/>
      <c r="G141" s="47"/>
      <c r="H141" s="47"/>
      <c r="I141" s="47"/>
      <c r="J141" s="47"/>
      <c r="K141" s="47"/>
      <c r="L141" s="47"/>
      <c r="M141" s="47"/>
    </row>
    <row r="142" spans="1:25">
      <c r="A142" s="47"/>
      <c r="B142" s="47"/>
      <c r="C142" s="47"/>
      <c r="D142" s="47"/>
      <c r="E142" s="47"/>
      <c r="F142" s="47"/>
      <c r="G142" s="47"/>
      <c r="H142" s="47"/>
      <c r="I142" s="47"/>
      <c r="J142" s="47"/>
      <c r="K142" s="47"/>
      <c r="L142" s="47"/>
      <c r="M142" s="47"/>
    </row>
    <row r="143" spans="1:25">
      <c r="A143" s="47"/>
      <c r="B143" s="47"/>
      <c r="C143" s="47"/>
      <c r="D143" s="47"/>
      <c r="E143" s="47"/>
      <c r="F143" s="47"/>
      <c r="G143" s="47"/>
      <c r="H143" s="47"/>
      <c r="I143" s="47"/>
      <c r="J143" s="47"/>
      <c r="K143" s="47"/>
      <c r="L143" s="47"/>
      <c r="M143" s="47"/>
    </row>
    <row r="144" spans="1:25">
      <c r="A144" s="47"/>
      <c r="B144" s="47"/>
      <c r="C144" s="47"/>
      <c r="D144" s="47"/>
      <c r="E144" s="47"/>
      <c r="F144" s="47"/>
      <c r="G144" s="47"/>
      <c r="H144" s="47"/>
      <c r="I144" s="47"/>
      <c r="J144" s="47"/>
      <c r="K144" s="47"/>
      <c r="L144" s="47"/>
      <c r="M144" s="47"/>
    </row>
    <row r="145" spans="1:13">
      <c r="A145" s="47"/>
      <c r="B145" s="47"/>
      <c r="C145" s="47"/>
      <c r="D145" s="47"/>
      <c r="E145" s="47"/>
      <c r="F145" s="47"/>
      <c r="G145" s="47"/>
      <c r="H145" s="47"/>
      <c r="I145" s="47"/>
      <c r="J145" s="47"/>
      <c r="K145" s="47"/>
      <c r="L145" s="47"/>
      <c r="M145" s="47"/>
    </row>
    <row r="146" spans="1:13">
      <c r="A146" s="47"/>
      <c r="B146" s="47"/>
      <c r="C146" s="47"/>
      <c r="D146" s="47"/>
      <c r="E146" s="47"/>
      <c r="F146" s="47"/>
      <c r="G146" s="47"/>
      <c r="H146" s="47"/>
      <c r="I146" s="47"/>
      <c r="J146" s="47"/>
      <c r="K146" s="47"/>
      <c r="L146" s="47"/>
      <c r="M146" s="47"/>
    </row>
    <row r="147" spans="1:13">
      <c r="A147" s="47"/>
      <c r="B147" s="47"/>
      <c r="C147" s="47"/>
      <c r="D147" s="47"/>
      <c r="E147" s="47"/>
      <c r="F147" s="47"/>
      <c r="G147" s="47"/>
      <c r="H147" s="47"/>
      <c r="I147" s="47"/>
      <c r="J147" s="47"/>
      <c r="K147" s="47"/>
      <c r="L147" s="47"/>
      <c r="M147" s="47"/>
    </row>
    <row r="148" spans="1:13">
      <c r="A148" s="47"/>
      <c r="B148" s="47"/>
      <c r="C148" s="47"/>
      <c r="D148" s="47"/>
      <c r="E148" s="47"/>
      <c r="F148" s="47"/>
      <c r="G148" s="47"/>
      <c r="H148" s="47"/>
      <c r="I148" s="47"/>
      <c r="J148" s="47"/>
      <c r="K148" s="47"/>
      <c r="L148" s="47"/>
      <c r="M148" s="47"/>
    </row>
    <row r="149" spans="1:13">
      <c r="A149" s="47"/>
      <c r="B149" s="47"/>
      <c r="C149" s="47"/>
      <c r="D149" s="47"/>
      <c r="E149" s="47"/>
      <c r="F149" s="47"/>
      <c r="G149" s="47"/>
      <c r="H149" s="47"/>
      <c r="I149" s="47"/>
      <c r="J149" s="47"/>
      <c r="K149" s="47"/>
      <c r="L149" s="47"/>
      <c r="M149" s="47"/>
    </row>
    <row r="150" spans="1:13">
      <c r="A150" s="47"/>
      <c r="B150" s="47"/>
      <c r="C150" s="47"/>
      <c r="D150" s="47"/>
      <c r="E150" s="47"/>
      <c r="F150" s="47"/>
      <c r="G150" s="47"/>
      <c r="H150" s="47"/>
      <c r="I150" s="47"/>
      <c r="J150" s="47"/>
      <c r="K150" s="47"/>
      <c r="L150" s="47"/>
      <c r="M150" s="47"/>
    </row>
    <row r="151" spans="1:13">
      <c r="A151" s="47"/>
      <c r="B151" s="47"/>
      <c r="C151" s="47"/>
      <c r="D151" s="47"/>
      <c r="E151" s="47"/>
      <c r="F151" s="47"/>
      <c r="G151" s="47"/>
      <c r="H151" s="47"/>
      <c r="I151" s="47"/>
      <c r="J151" s="47"/>
      <c r="K151" s="47"/>
      <c r="L151" s="47"/>
      <c r="M151" s="47"/>
    </row>
    <row r="152" spans="1:13">
      <c r="A152" s="47"/>
      <c r="B152" s="47"/>
      <c r="C152" s="47"/>
      <c r="D152" s="47"/>
      <c r="E152" s="47"/>
      <c r="F152" s="47"/>
      <c r="G152" s="47"/>
      <c r="H152" s="47"/>
      <c r="I152" s="47"/>
      <c r="J152" s="47"/>
      <c r="K152" s="47"/>
      <c r="L152" s="47"/>
      <c r="M152" s="47"/>
    </row>
    <row r="153" spans="1:13">
      <c r="A153" s="47"/>
      <c r="B153" s="47"/>
      <c r="C153" s="47"/>
      <c r="D153" s="47"/>
      <c r="E153" s="47"/>
      <c r="F153" s="47"/>
      <c r="G153" s="47"/>
      <c r="H153" s="47"/>
      <c r="I153" s="47"/>
      <c r="J153" s="47"/>
      <c r="K153" s="47"/>
      <c r="L153" s="47"/>
      <c r="M153" s="47"/>
    </row>
    <row r="154" spans="1:13">
      <c r="A154" s="47"/>
      <c r="B154" s="47"/>
      <c r="C154" s="47"/>
      <c r="D154" s="47"/>
      <c r="E154" s="47"/>
      <c r="F154" s="47"/>
      <c r="G154" s="47"/>
      <c r="H154" s="47"/>
      <c r="I154" s="47"/>
      <c r="J154" s="47"/>
      <c r="K154" s="47"/>
      <c r="L154" s="47"/>
      <c r="M154" s="47"/>
    </row>
    <row r="155" spans="1:13">
      <c r="A155" s="47"/>
      <c r="B155" s="47"/>
      <c r="C155" s="47"/>
      <c r="D155" s="47"/>
      <c r="E155" s="47"/>
      <c r="F155" s="47"/>
      <c r="G155" s="47"/>
      <c r="H155" s="47"/>
      <c r="I155" s="47"/>
      <c r="J155" s="47"/>
      <c r="K155" s="47"/>
      <c r="L155" s="47"/>
      <c r="M155" s="47"/>
    </row>
    <row r="156" spans="1:13">
      <c r="A156" s="47"/>
      <c r="B156" s="47"/>
      <c r="C156" s="47"/>
      <c r="D156" s="47"/>
      <c r="E156" s="47"/>
      <c r="F156" s="47"/>
      <c r="G156" s="47"/>
      <c r="H156" s="47"/>
      <c r="I156" s="47"/>
      <c r="J156" s="47"/>
      <c r="K156" s="47"/>
      <c r="L156" s="47"/>
      <c r="M156" s="47"/>
    </row>
    <row r="157" spans="1:13">
      <c r="A157" s="47"/>
      <c r="B157" s="47"/>
      <c r="C157" s="47"/>
      <c r="D157" s="47"/>
      <c r="E157" s="47"/>
      <c r="F157" s="47"/>
      <c r="G157" s="47"/>
      <c r="H157" s="47"/>
      <c r="I157" s="47"/>
      <c r="J157" s="47"/>
      <c r="K157" s="47"/>
      <c r="L157" s="47"/>
      <c r="M157" s="47"/>
    </row>
    <row r="158" spans="1:13">
      <c r="A158" s="47"/>
      <c r="B158" s="47"/>
      <c r="C158" s="47"/>
      <c r="D158" s="47"/>
      <c r="E158" s="47"/>
      <c r="F158" s="47"/>
      <c r="G158" s="47"/>
      <c r="H158" s="47"/>
      <c r="I158" s="47"/>
      <c r="J158" s="47"/>
      <c r="K158" s="47"/>
      <c r="L158" s="47"/>
      <c r="M158" s="47"/>
    </row>
    <row r="159" spans="1:13">
      <c r="A159" s="47"/>
      <c r="B159" s="47"/>
      <c r="C159" s="47"/>
      <c r="D159" s="47"/>
      <c r="E159" s="47"/>
      <c r="F159" s="47"/>
      <c r="G159" s="47"/>
      <c r="H159" s="47"/>
      <c r="I159" s="47"/>
      <c r="J159" s="47"/>
      <c r="K159" s="47"/>
      <c r="L159" s="47"/>
      <c r="M159" s="47"/>
    </row>
    <row r="160" spans="1:13">
      <c r="A160" s="47"/>
      <c r="B160" s="47"/>
      <c r="C160" s="47"/>
      <c r="D160" s="47"/>
      <c r="E160" s="47"/>
      <c r="F160" s="47"/>
      <c r="G160" s="47"/>
      <c r="H160" s="47"/>
      <c r="I160" s="47"/>
      <c r="J160" s="47"/>
      <c r="K160" s="47"/>
      <c r="L160" s="47"/>
      <c r="M160" s="47"/>
    </row>
    <row r="161" spans="1:13">
      <c r="A161" s="47"/>
      <c r="B161" s="47"/>
      <c r="C161" s="47"/>
      <c r="D161" s="47"/>
      <c r="E161" s="47"/>
      <c r="F161" s="47"/>
      <c r="G161" s="47"/>
      <c r="H161" s="47"/>
      <c r="I161" s="47"/>
      <c r="J161" s="47"/>
      <c r="K161" s="47"/>
      <c r="L161" s="47"/>
      <c r="M161" s="47"/>
    </row>
    <row r="162" spans="1:13">
      <c r="A162" s="47"/>
      <c r="B162" s="47"/>
      <c r="C162" s="47"/>
      <c r="D162" s="47"/>
      <c r="E162" s="47"/>
      <c r="F162" s="47"/>
      <c r="G162" s="47"/>
      <c r="H162" s="47"/>
      <c r="I162" s="47"/>
      <c r="J162" s="47"/>
      <c r="K162" s="47"/>
      <c r="L162" s="47"/>
      <c r="M162" s="47"/>
    </row>
    <row r="163" spans="1:13">
      <c r="A163" s="47"/>
      <c r="B163" s="47"/>
      <c r="C163" s="47"/>
      <c r="D163" s="47"/>
      <c r="E163" s="47"/>
      <c r="F163" s="47"/>
      <c r="G163" s="47"/>
      <c r="H163" s="47"/>
      <c r="I163" s="47"/>
      <c r="J163" s="47"/>
      <c r="K163" s="47"/>
      <c r="L163" s="47"/>
      <c r="M163" s="47"/>
    </row>
    <row r="164" spans="1:13">
      <c r="A164" s="47"/>
      <c r="B164" s="47"/>
      <c r="C164" s="47"/>
      <c r="D164" s="47"/>
      <c r="E164" s="47"/>
      <c r="F164" s="47"/>
      <c r="G164" s="47"/>
      <c r="H164" s="47"/>
      <c r="I164" s="47"/>
      <c r="J164" s="47"/>
      <c r="K164" s="47"/>
      <c r="L164" s="47"/>
      <c r="M164" s="47"/>
    </row>
    <row r="165" spans="1:13">
      <c r="A165" s="47"/>
      <c r="B165" s="47"/>
      <c r="C165" s="47"/>
      <c r="D165" s="47"/>
      <c r="E165" s="47"/>
      <c r="F165" s="47"/>
      <c r="G165" s="47"/>
      <c r="H165" s="47"/>
      <c r="I165" s="47"/>
      <c r="J165" s="47"/>
      <c r="K165" s="47"/>
      <c r="L165" s="47"/>
      <c r="M165" s="47"/>
    </row>
    <row r="166" spans="1:13">
      <c r="A166" s="47"/>
      <c r="B166" s="47"/>
      <c r="C166" s="47"/>
      <c r="D166" s="47"/>
      <c r="E166" s="47"/>
      <c r="F166" s="47"/>
      <c r="G166" s="47"/>
      <c r="H166" s="47"/>
      <c r="I166" s="47"/>
      <c r="J166" s="47"/>
      <c r="K166" s="47"/>
      <c r="L166" s="47"/>
      <c r="M166" s="47"/>
    </row>
    <row r="167" spans="1:13">
      <c r="A167" s="47"/>
      <c r="B167" s="47"/>
      <c r="C167" s="47"/>
      <c r="D167" s="47"/>
      <c r="E167" s="47"/>
      <c r="F167" s="47"/>
      <c r="G167" s="47"/>
      <c r="H167" s="47"/>
      <c r="I167" s="47"/>
      <c r="J167" s="47"/>
      <c r="K167" s="47"/>
      <c r="L167" s="47"/>
      <c r="M167" s="47"/>
    </row>
    <row r="168" spans="1:13">
      <c r="A168" s="47"/>
      <c r="B168" s="47"/>
      <c r="C168" s="47"/>
      <c r="D168" s="47"/>
      <c r="E168" s="47"/>
      <c r="F168" s="47"/>
      <c r="G168" s="47"/>
      <c r="H168" s="47"/>
      <c r="I168" s="47"/>
      <c r="J168" s="47"/>
      <c r="K168" s="47"/>
      <c r="L168" s="47"/>
      <c r="M168" s="47"/>
    </row>
    <row r="169" spans="1:13">
      <c r="A169" s="47"/>
      <c r="B169" s="47"/>
      <c r="C169" s="47"/>
      <c r="D169" s="47"/>
      <c r="E169" s="47"/>
      <c r="F169" s="47"/>
      <c r="G169" s="47"/>
      <c r="H169" s="47"/>
      <c r="I169" s="47"/>
      <c r="J169" s="47"/>
      <c r="K169" s="47"/>
      <c r="L169" s="47"/>
      <c r="M169" s="47"/>
    </row>
    <row r="170" spans="1:13">
      <c r="A170" s="47"/>
      <c r="B170" s="47"/>
      <c r="C170" s="47"/>
      <c r="D170" s="47"/>
      <c r="E170" s="47"/>
      <c r="F170" s="47"/>
      <c r="G170" s="47"/>
      <c r="H170" s="47"/>
      <c r="I170" s="47"/>
      <c r="J170" s="47"/>
      <c r="K170" s="47"/>
      <c r="L170" s="47"/>
      <c r="M170" s="47"/>
    </row>
    <row r="171" spans="1:13">
      <c r="A171" s="47"/>
      <c r="B171" s="47"/>
      <c r="C171" s="47"/>
      <c r="D171" s="47"/>
      <c r="E171" s="47"/>
      <c r="F171" s="47"/>
      <c r="G171" s="47"/>
      <c r="H171" s="47"/>
      <c r="I171" s="47"/>
      <c r="J171" s="47"/>
      <c r="K171" s="47"/>
      <c r="L171" s="47"/>
      <c r="M171" s="47"/>
    </row>
    <row r="172" spans="1:13">
      <c r="A172" s="47"/>
      <c r="B172" s="47"/>
      <c r="C172" s="47"/>
      <c r="D172" s="47"/>
      <c r="E172" s="47"/>
      <c r="F172" s="47"/>
      <c r="G172" s="47"/>
      <c r="H172" s="47"/>
      <c r="I172" s="47"/>
      <c r="J172" s="47"/>
      <c r="K172" s="47"/>
      <c r="L172" s="47"/>
      <c r="M172" s="47"/>
    </row>
    <row r="173" spans="1:13">
      <c r="A173" s="47"/>
      <c r="B173" s="47"/>
      <c r="C173" s="47"/>
      <c r="D173" s="47"/>
      <c r="E173" s="47"/>
      <c r="F173" s="47"/>
      <c r="G173" s="47"/>
      <c r="H173" s="47"/>
      <c r="I173" s="47"/>
      <c r="J173" s="47"/>
      <c r="K173" s="47"/>
      <c r="L173" s="47"/>
      <c r="M173" s="47"/>
    </row>
    <row r="174" spans="1:13">
      <c r="A174" s="47"/>
      <c r="B174" s="47"/>
      <c r="C174" s="47"/>
      <c r="D174" s="47"/>
      <c r="E174" s="47"/>
      <c r="F174" s="47"/>
      <c r="G174" s="47"/>
      <c r="H174" s="47"/>
      <c r="I174" s="47"/>
      <c r="J174" s="47"/>
      <c r="K174" s="47"/>
      <c r="L174" s="47"/>
      <c r="M174" s="47"/>
    </row>
    <row r="175" spans="1:13">
      <c r="A175" s="47"/>
      <c r="B175" s="47"/>
      <c r="C175" s="47"/>
      <c r="D175" s="47"/>
      <c r="E175" s="47"/>
      <c r="F175" s="47"/>
      <c r="G175" s="47"/>
      <c r="H175" s="47"/>
      <c r="I175" s="47"/>
      <c r="J175" s="47"/>
      <c r="K175" s="47"/>
      <c r="L175" s="47"/>
      <c r="M175" s="47"/>
    </row>
    <row r="176" spans="1:13">
      <c r="A176" s="47"/>
      <c r="B176" s="47"/>
      <c r="C176" s="47"/>
      <c r="D176" s="47"/>
      <c r="E176" s="47"/>
      <c r="F176" s="47"/>
      <c r="G176" s="47"/>
      <c r="H176" s="47"/>
      <c r="I176" s="47"/>
      <c r="J176" s="47"/>
      <c r="K176" s="47"/>
      <c r="L176" s="47"/>
      <c r="M176" s="47"/>
    </row>
    <row r="177" spans="1:13">
      <c r="A177" s="47"/>
      <c r="B177" s="47"/>
      <c r="C177" s="47"/>
      <c r="D177" s="47"/>
      <c r="E177" s="47"/>
      <c r="F177" s="47"/>
      <c r="G177" s="47"/>
      <c r="H177" s="47"/>
      <c r="I177" s="47"/>
      <c r="J177" s="47"/>
      <c r="K177" s="47"/>
      <c r="L177" s="47"/>
      <c r="M177" s="47"/>
    </row>
    <row r="178" spans="1:13">
      <c r="A178" s="47"/>
      <c r="B178" s="47"/>
      <c r="C178" s="47"/>
      <c r="D178" s="47"/>
      <c r="E178" s="47"/>
      <c r="F178" s="47"/>
      <c r="G178" s="47"/>
      <c r="H178" s="47"/>
      <c r="I178" s="47"/>
      <c r="J178" s="47"/>
      <c r="K178" s="47"/>
      <c r="L178" s="47"/>
      <c r="M178" s="47"/>
    </row>
    <row r="179" spans="1:13">
      <c r="A179" s="47"/>
      <c r="B179" s="47"/>
      <c r="C179" s="47"/>
      <c r="D179" s="47"/>
      <c r="E179" s="47"/>
      <c r="F179" s="47"/>
      <c r="G179" s="47"/>
      <c r="H179" s="47"/>
      <c r="I179" s="47"/>
      <c r="J179" s="47"/>
      <c r="K179" s="47"/>
      <c r="L179" s="47"/>
      <c r="M179" s="47"/>
    </row>
    <row r="180" spans="1:13">
      <c r="A180" s="47"/>
      <c r="B180" s="47"/>
      <c r="C180" s="47"/>
      <c r="D180" s="47"/>
      <c r="E180" s="47"/>
      <c r="F180" s="47"/>
      <c r="G180" s="47"/>
      <c r="H180" s="47"/>
      <c r="I180" s="47"/>
      <c r="J180" s="47"/>
      <c r="K180" s="47"/>
      <c r="L180" s="47"/>
      <c r="M180" s="47"/>
    </row>
    <row r="181" spans="1:13">
      <c r="A181" s="47"/>
      <c r="B181" s="47"/>
      <c r="C181" s="47"/>
      <c r="D181" s="47"/>
      <c r="E181" s="47"/>
      <c r="F181" s="47"/>
      <c r="G181" s="47"/>
      <c r="H181" s="47"/>
      <c r="I181" s="47"/>
      <c r="J181" s="47"/>
      <c r="K181" s="47"/>
      <c r="L181" s="47"/>
      <c r="M181" s="47"/>
    </row>
    <row r="182" spans="1:13">
      <c r="A182" s="47"/>
      <c r="B182" s="47"/>
      <c r="C182" s="47"/>
      <c r="D182" s="47"/>
      <c r="E182" s="47"/>
      <c r="F182" s="47"/>
      <c r="G182" s="47"/>
      <c r="H182" s="47"/>
      <c r="I182" s="47"/>
      <c r="J182" s="47"/>
      <c r="K182" s="47"/>
      <c r="L182" s="47"/>
      <c r="M182" s="47"/>
    </row>
    <row r="183" spans="1:13">
      <c r="A183" s="47"/>
      <c r="B183" s="47"/>
      <c r="C183" s="47"/>
      <c r="D183" s="47"/>
      <c r="E183" s="47"/>
      <c r="F183" s="47"/>
      <c r="G183" s="47"/>
      <c r="H183" s="47"/>
      <c r="I183" s="47"/>
      <c r="J183" s="47"/>
      <c r="K183" s="47"/>
      <c r="L183" s="47"/>
      <c r="M183" s="47"/>
    </row>
    <row r="184" spans="1:13">
      <c r="A184" s="47"/>
      <c r="B184" s="47"/>
      <c r="C184" s="47"/>
      <c r="D184" s="47"/>
      <c r="E184" s="47"/>
      <c r="F184" s="47"/>
      <c r="G184" s="47"/>
      <c r="H184" s="47"/>
      <c r="I184" s="47"/>
      <c r="J184" s="47"/>
      <c r="K184" s="47"/>
      <c r="L184" s="47"/>
      <c r="M184" s="47"/>
    </row>
    <row r="185" spans="1:13">
      <c r="A185" s="47"/>
      <c r="B185" s="47"/>
      <c r="C185" s="47"/>
      <c r="D185" s="47"/>
      <c r="E185" s="47"/>
      <c r="F185" s="47"/>
      <c r="G185" s="47"/>
      <c r="H185" s="47"/>
      <c r="I185" s="47"/>
      <c r="J185" s="47"/>
      <c r="K185" s="47"/>
      <c r="L185" s="47"/>
      <c r="M185" s="47"/>
    </row>
    <row r="186" spans="1:13">
      <c r="A186" s="47"/>
      <c r="B186" s="47"/>
      <c r="C186" s="47"/>
      <c r="D186" s="47"/>
      <c r="E186" s="47"/>
      <c r="F186" s="47"/>
      <c r="G186" s="47"/>
      <c r="H186" s="47"/>
      <c r="I186" s="47"/>
      <c r="J186" s="47"/>
      <c r="K186" s="47"/>
      <c r="L186" s="47"/>
      <c r="M186" s="47"/>
    </row>
    <row r="187" spans="1:13">
      <c r="A187" s="47"/>
      <c r="B187" s="47"/>
      <c r="C187" s="47"/>
      <c r="D187" s="47"/>
      <c r="E187" s="47"/>
      <c r="F187" s="47"/>
      <c r="G187" s="47"/>
      <c r="H187" s="47"/>
      <c r="I187" s="47"/>
      <c r="J187" s="47"/>
      <c r="K187" s="47"/>
      <c r="L187" s="47"/>
      <c r="M187" s="47"/>
    </row>
    <row r="188" spans="1:13">
      <c r="A188" s="47"/>
      <c r="B188" s="47"/>
      <c r="C188" s="47"/>
      <c r="D188" s="47"/>
      <c r="E188" s="47"/>
      <c r="F188" s="47"/>
      <c r="G188" s="47"/>
      <c r="H188" s="47"/>
      <c r="I188" s="47"/>
      <c r="J188" s="47"/>
      <c r="K188" s="47"/>
      <c r="L188" s="47"/>
      <c r="M188" s="47"/>
    </row>
    <row r="189" spans="1:13">
      <c r="A189" s="47"/>
      <c r="B189" s="47"/>
      <c r="C189" s="47"/>
      <c r="D189" s="47"/>
      <c r="E189" s="47"/>
      <c r="F189" s="47"/>
      <c r="G189" s="47"/>
      <c r="H189" s="47"/>
      <c r="I189" s="47"/>
      <c r="J189" s="47"/>
      <c r="K189" s="47"/>
      <c r="L189" s="47"/>
      <c r="M189" s="47"/>
    </row>
    <row r="190" spans="1:13">
      <c r="A190" s="47"/>
      <c r="B190" s="47"/>
      <c r="C190" s="47"/>
      <c r="D190" s="47"/>
      <c r="E190" s="47"/>
      <c r="F190" s="47"/>
      <c r="G190" s="47"/>
      <c r="H190" s="47"/>
      <c r="I190" s="47"/>
      <c r="J190" s="47"/>
      <c r="K190" s="47"/>
      <c r="L190" s="47"/>
      <c r="M190" s="47"/>
    </row>
    <row r="191" spans="1:13">
      <c r="A191" s="47"/>
      <c r="B191" s="47"/>
      <c r="C191" s="47"/>
      <c r="D191" s="47"/>
      <c r="E191" s="47"/>
      <c r="F191" s="47"/>
      <c r="G191" s="47"/>
      <c r="H191" s="47"/>
      <c r="I191" s="47"/>
      <c r="J191" s="47"/>
      <c r="K191" s="47"/>
      <c r="L191" s="47"/>
      <c r="M191" s="47"/>
    </row>
    <row r="192" spans="1:13">
      <c r="A192" s="47"/>
      <c r="B192" s="47"/>
      <c r="C192" s="47"/>
      <c r="D192" s="47"/>
      <c r="E192" s="47"/>
      <c r="F192" s="47"/>
      <c r="G192" s="47"/>
      <c r="H192" s="47"/>
      <c r="I192" s="47"/>
      <c r="J192" s="47"/>
      <c r="K192" s="47"/>
      <c r="L192" s="47"/>
      <c r="M192" s="47"/>
    </row>
    <row r="193" spans="1:13">
      <c r="A193" s="47"/>
      <c r="B193" s="47"/>
      <c r="C193" s="47"/>
      <c r="D193" s="47"/>
      <c r="E193" s="47"/>
      <c r="F193" s="47"/>
      <c r="G193" s="47"/>
      <c r="H193" s="47"/>
      <c r="I193" s="47"/>
      <c r="J193" s="47"/>
      <c r="K193" s="47"/>
      <c r="L193" s="47"/>
      <c r="M193" s="47"/>
    </row>
    <row r="194" spans="1:13">
      <c r="A194" s="47"/>
      <c r="B194" s="47"/>
      <c r="C194" s="47"/>
      <c r="D194" s="47"/>
      <c r="E194" s="47"/>
      <c r="F194" s="47"/>
      <c r="G194" s="47"/>
      <c r="H194" s="47"/>
      <c r="I194" s="47"/>
      <c r="J194" s="47"/>
      <c r="K194" s="47"/>
      <c r="L194" s="47"/>
      <c r="M194" s="47"/>
    </row>
    <row r="195" spans="1:13">
      <c r="A195" s="47"/>
      <c r="B195" s="47"/>
      <c r="C195" s="47"/>
      <c r="D195" s="47"/>
      <c r="E195" s="47"/>
      <c r="F195" s="47"/>
      <c r="G195" s="47"/>
      <c r="H195" s="47"/>
      <c r="I195" s="47"/>
      <c r="J195" s="47"/>
      <c r="K195" s="47"/>
      <c r="L195" s="47"/>
      <c r="M195" s="47"/>
    </row>
    <row r="196" spans="1:13">
      <c r="A196" s="47"/>
      <c r="B196" s="47"/>
      <c r="C196" s="47"/>
      <c r="D196" s="47"/>
      <c r="E196" s="47"/>
      <c r="F196" s="47"/>
      <c r="G196" s="47"/>
      <c r="H196" s="47"/>
      <c r="I196" s="47"/>
      <c r="J196" s="47"/>
      <c r="K196" s="47"/>
      <c r="L196" s="47"/>
      <c r="M196" s="47"/>
    </row>
    <row r="197" spans="1:13">
      <c r="A197" s="47"/>
      <c r="B197" s="47"/>
      <c r="C197" s="47"/>
      <c r="D197" s="47"/>
      <c r="E197" s="47"/>
      <c r="F197" s="47"/>
      <c r="G197" s="47"/>
      <c r="H197" s="47"/>
      <c r="I197" s="47"/>
      <c r="J197" s="47"/>
      <c r="K197" s="47"/>
      <c r="L197" s="47"/>
      <c r="M197" s="47"/>
    </row>
    <row r="198" spans="1:13">
      <c r="A198" s="47"/>
      <c r="B198" s="47"/>
      <c r="C198" s="47"/>
      <c r="D198" s="47"/>
      <c r="E198" s="47"/>
      <c r="F198" s="47"/>
      <c r="G198" s="47"/>
      <c r="H198" s="47"/>
      <c r="I198" s="47"/>
      <c r="J198" s="47"/>
      <c r="K198" s="47"/>
      <c r="L198" s="47"/>
      <c r="M198" s="47"/>
    </row>
    <row r="199" spans="1:13">
      <c r="A199" s="47"/>
      <c r="B199" s="47"/>
      <c r="C199" s="47"/>
      <c r="D199" s="47"/>
      <c r="E199" s="47"/>
      <c r="F199" s="47"/>
      <c r="G199" s="47"/>
      <c r="H199" s="47"/>
      <c r="I199" s="47"/>
      <c r="J199" s="47"/>
      <c r="K199" s="47"/>
      <c r="L199" s="47"/>
      <c r="M199" s="47"/>
    </row>
    <row r="200" spans="1:13">
      <c r="A200" s="47"/>
      <c r="B200" s="47"/>
      <c r="C200" s="47"/>
      <c r="D200" s="47"/>
      <c r="E200" s="47"/>
      <c r="F200" s="47"/>
      <c r="G200" s="47"/>
      <c r="H200" s="47"/>
      <c r="I200" s="47"/>
      <c r="J200" s="47"/>
      <c r="K200" s="47"/>
      <c r="L200" s="47"/>
      <c r="M200" s="47"/>
    </row>
    <row r="201" spans="1:13">
      <c r="A201" s="47"/>
      <c r="B201" s="47"/>
      <c r="C201" s="47"/>
      <c r="D201" s="47"/>
      <c r="E201" s="47"/>
      <c r="F201" s="47"/>
      <c r="G201" s="47"/>
      <c r="H201" s="47"/>
      <c r="I201" s="47"/>
      <c r="J201" s="47"/>
      <c r="K201" s="47"/>
      <c r="L201" s="47"/>
      <c r="M201" s="47"/>
    </row>
    <row r="202" spans="1:13">
      <c r="A202" s="47"/>
      <c r="B202" s="47"/>
      <c r="C202" s="47"/>
      <c r="D202" s="47"/>
      <c r="E202" s="47"/>
      <c r="F202" s="47"/>
      <c r="G202" s="47"/>
      <c r="H202" s="47"/>
      <c r="I202" s="47"/>
      <c r="J202" s="47"/>
      <c r="K202" s="47"/>
      <c r="L202" s="47"/>
      <c r="M202" s="47"/>
    </row>
    <row r="203" spans="1:13">
      <c r="A203" s="47"/>
      <c r="B203" s="47"/>
      <c r="C203" s="47"/>
      <c r="D203" s="47"/>
      <c r="E203" s="47"/>
      <c r="F203" s="47"/>
      <c r="G203" s="47"/>
      <c r="H203" s="47"/>
      <c r="I203" s="47"/>
      <c r="J203" s="47"/>
      <c r="K203" s="47"/>
      <c r="L203" s="47"/>
      <c r="M203" s="47"/>
    </row>
    <row r="204" spans="1:13">
      <c r="A204" s="47"/>
      <c r="B204" s="47"/>
      <c r="C204" s="47"/>
      <c r="D204" s="47"/>
      <c r="E204" s="47"/>
      <c r="F204" s="47"/>
      <c r="G204" s="47"/>
      <c r="H204" s="47"/>
      <c r="I204" s="47"/>
      <c r="J204" s="47"/>
      <c r="K204" s="47"/>
      <c r="L204" s="47"/>
      <c r="M204" s="47"/>
    </row>
    <row r="205" spans="1:13">
      <c r="A205" s="47"/>
      <c r="B205" s="47"/>
      <c r="C205" s="47"/>
      <c r="D205" s="47"/>
      <c r="E205" s="47"/>
      <c r="F205" s="47"/>
      <c r="G205" s="47"/>
      <c r="H205" s="47"/>
      <c r="I205" s="47"/>
      <c r="J205" s="47"/>
      <c r="K205" s="47"/>
      <c r="L205" s="47"/>
      <c r="M205" s="47"/>
    </row>
    <row r="206" spans="1:13">
      <c r="A206" s="47"/>
      <c r="B206" s="47"/>
      <c r="C206" s="47"/>
      <c r="D206" s="47"/>
      <c r="E206" s="47"/>
      <c r="F206" s="47"/>
      <c r="G206" s="47"/>
      <c r="H206" s="47"/>
      <c r="I206" s="47"/>
      <c r="J206" s="47"/>
      <c r="K206" s="47"/>
      <c r="L206" s="47"/>
      <c r="M206" s="47"/>
    </row>
    <row r="207" spans="1:13">
      <c r="A207" s="47"/>
      <c r="B207" s="47"/>
      <c r="C207" s="47"/>
      <c r="D207" s="47"/>
      <c r="E207" s="47"/>
      <c r="F207" s="47"/>
      <c r="G207" s="47"/>
      <c r="H207" s="47"/>
      <c r="I207" s="47"/>
      <c r="J207" s="47"/>
      <c r="K207" s="47"/>
      <c r="L207" s="47"/>
      <c r="M207" s="47"/>
    </row>
    <row r="208" spans="1:13">
      <c r="A208" s="47"/>
      <c r="B208" s="47"/>
      <c r="C208" s="47"/>
      <c r="D208" s="47"/>
      <c r="E208" s="47"/>
      <c r="F208" s="47"/>
      <c r="G208" s="47"/>
      <c r="H208" s="47"/>
      <c r="I208" s="47"/>
      <c r="J208" s="47"/>
      <c r="K208" s="47"/>
      <c r="L208" s="47"/>
      <c r="M208" s="47"/>
    </row>
    <row r="209" spans="1:13">
      <c r="A209" s="47"/>
      <c r="B209" s="47"/>
      <c r="C209" s="47"/>
      <c r="D209" s="47"/>
      <c r="E209" s="47"/>
      <c r="F209" s="47"/>
      <c r="G209" s="47"/>
      <c r="H209" s="47"/>
      <c r="I209" s="47"/>
      <c r="J209" s="47"/>
      <c r="K209" s="47"/>
      <c r="L209" s="47"/>
      <c r="M209" s="47"/>
    </row>
    <row r="210" spans="1:13">
      <c r="A210" s="47"/>
      <c r="B210" s="47"/>
      <c r="C210" s="47"/>
      <c r="D210" s="47"/>
      <c r="E210" s="47"/>
      <c r="F210" s="47"/>
      <c r="G210" s="47"/>
      <c r="H210" s="47"/>
      <c r="I210" s="47"/>
      <c r="J210" s="47"/>
      <c r="K210" s="47"/>
      <c r="L210" s="47"/>
      <c r="M210" s="47"/>
    </row>
    <row r="211" spans="1:13">
      <c r="A211" s="47"/>
      <c r="B211" s="47"/>
      <c r="C211" s="47"/>
      <c r="D211" s="47"/>
      <c r="E211" s="47"/>
      <c r="F211" s="47"/>
      <c r="G211" s="47"/>
      <c r="H211" s="47"/>
      <c r="I211" s="47"/>
      <c r="J211" s="47"/>
      <c r="K211" s="47"/>
      <c r="L211" s="47"/>
      <c r="M211" s="47"/>
    </row>
    <row r="212" spans="1:13">
      <c r="A212" s="47"/>
      <c r="B212" s="47"/>
      <c r="C212" s="47"/>
      <c r="D212" s="47"/>
      <c r="E212" s="47"/>
      <c r="F212" s="47"/>
      <c r="G212" s="47"/>
      <c r="H212" s="47"/>
      <c r="I212" s="47"/>
      <c r="J212" s="47"/>
      <c r="K212" s="47"/>
      <c r="L212" s="47"/>
      <c r="M212" s="47"/>
    </row>
    <row r="213" spans="1:13">
      <c r="A213" s="47"/>
      <c r="B213" s="47"/>
      <c r="C213" s="47"/>
      <c r="D213" s="47"/>
      <c r="E213" s="47"/>
      <c r="F213" s="47"/>
      <c r="G213" s="47"/>
      <c r="H213" s="47"/>
      <c r="I213" s="47"/>
      <c r="J213" s="47"/>
      <c r="K213" s="47"/>
      <c r="L213" s="47"/>
      <c r="M213" s="47"/>
    </row>
    <row r="214" spans="1:13">
      <c r="A214" s="47"/>
      <c r="B214" s="47"/>
      <c r="C214" s="47"/>
      <c r="D214" s="47"/>
      <c r="E214" s="47"/>
      <c r="F214" s="47"/>
      <c r="G214" s="47"/>
      <c r="H214" s="47"/>
      <c r="I214" s="47"/>
      <c r="J214" s="47"/>
      <c r="K214" s="47"/>
      <c r="L214" s="47"/>
      <c r="M214" s="47"/>
    </row>
    <row r="215" spans="1:13">
      <c r="A215" s="47"/>
      <c r="B215" s="47"/>
      <c r="C215" s="47"/>
      <c r="D215" s="47"/>
      <c r="E215" s="47"/>
      <c r="F215" s="47"/>
      <c r="G215" s="47"/>
      <c r="H215" s="47"/>
      <c r="I215" s="47"/>
      <c r="J215" s="47"/>
      <c r="K215" s="47"/>
      <c r="L215" s="47"/>
      <c r="M215" s="47"/>
    </row>
    <row r="216" spans="1:13">
      <c r="A216" s="47"/>
      <c r="B216" s="47"/>
      <c r="C216" s="47"/>
      <c r="D216" s="47"/>
      <c r="E216" s="47"/>
      <c r="F216" s="47"/>
      <c r="G216" s="47"/>
      <c r="H216" s="47"/>
      <c r="I216" s="47"/>
      <c r="J216" s="47"/>
      <c r="K216" s="47"/>
      <c r="L216" s="47"/>
      <c r="M216" s="47"/>
    </row>
    <row r="217" spans="1:13">
      <c r="A217" s="47"/>
      <c r="B217" s="47"/>
      <c r="C217" s="47"/>
      <c r="D217" s="47"/>
      <c r="E217" s="47"/>
      <c r="F217" s="47"/>
      <c r="G217" s="47"/>
      <c r="H217" s="47"/>
      <c r="I217" s="47"/>
      <c r="J217" s="47"/>
      <c r="K217" s="47"/>
      <c r="L217" s="47"/>
      <c r="M217" s="47"/>
    </row>
    <row r="218" spans="1:13">
      <c r="A218" s="47"/>
      <c r="B218" s="47"/>
      <c r="C218" s="47"/>
      <c r="D218" s="47"/>
      <c r="E218" s="47"/>
      <c r="F218" s="47"/>
      <c r="G218" s="47"/>
      <c r="H218" s="47"/>
      <c r="I218" s="47"/>
      <c r="J218" s="47"/>
      <c r="K218" s="47"/>
      <c r="L218" s="47"/>
      <c r="M218" s="47"/>
    </row>
    <row r="219" spans="1:13">
      <c r="A219" s="47"/>
      <c r="B219" s="47"/>
      <c r="C219" s="47"/>
      <c r="D219" s="47"/>
      <c r="E219" s="47"/>
      <c r="F219" s="47"/>
      <c r="G219" s="47"/>
      <c r="H219" s="47"/>
      <c r="I219" s="47"/>
      <c r="J219" s="47"/>
      <c r="K219" s="47"/>
      <c r="L219" s="47"/>
      <c r="M219" s="47"/>
    </row>
    <row r="220" spans="1:13">
      <c r="A220" s="47"/>
      <c r="B220" s="47"/>
      <c r="C220" s="47"/>
      <c r="D220" s="47"/>
      <c r="E220" s="47"/>
      <c r="F220" s="47"/>
      <c r="G220" s="47"/>
      <c r="H220" s="47"/>
      <c r="I220" s="47"/>
      <c r="J220" s="47"/>
      <c r="K220" s="47"/>
      <c r="L220" s="47"/>
      <c r="M220" s="47"/>
    </row>
    <row r="221" spans="1:13">
      <c r="A221" s="47"/>
      <c r="B221" s="47"/>
      <c r="C221" s="47"/>
      <c r="D221" s="47"/>
      <c r="E221" s="47"/>
      <c r="F221" s="47"/>
      <c r="G221" s="47"/>
      <c r="H221" s="47"/>
      <c r="I221" s="47"/>
      <c r="J221" s="47"/>
      <c r="K221" s="47"/>
      <c r="L221" s="47"/>
      <c r="M221" s="47"/>
    </row>
    <row r="222" spans="1:13">
      <c r="A222" s="47"/>
      <c r="B222" s="47"/>
      <c r="C222" s="47"/>
      <c r="D222" s="47"/>
      <c r="E222" s="47"/>
      <c r="F222" s="47"/>
      <c r="G222" s="47"/>
      <c r="H222" s="47"/>
      <c r="I222" s="47"/>
      <c r="J222" s="47"/>
      <c r="K222" s="47"/>
      <c r="L222" s="47"/>
      <c r="M222" s="47"/>
    </row>
    <row r="223" spans="1:13">
      <c r="A223" s="47"/>
      <c r="B223" s="47"/>
      <c r="C223" s="47"/>
      <c r="D223" s="47"/>
      <c r="E223" s="47"/>
      <c r="F223" s="47"/>
      <c r="G223" s="47"/>
      <c r="H223" s="47"/>
      <c r="I223" s="47"/>
      <c r="J223" s="47"/>
      <c r="K223" s="47"/>
      <c r="L223" s="47"/>
      <c r="M223" s="47"/>
    </row>
    <row r="224" spans="1:13">
      <c r="A224" s="47"/>
      <c r="B224" s="47"/>
      <c r="C224" s="47"/>
      <c r="D224" s="47"/>
      <c r="E224" s="47"/>
      <c r="F224" s="47"/>
      <c r="G224" s="47"/>
      <c r="H224" s="47"/>
      <c r="I224" s="47"/>
      <c r="J224" s="47"/>
      <c r="K224" s="47"/>
      <c r="L224" s="47"/>
      <c r="M224" s="47"/>
    </row>
    <row r="225" spans="1:13">
      <c r="A225" s="47"/>
      <c r="B225" s="47"/>
      <c r="C225" s="47"/>
      <c r="D225" s="47"/>
      <c r="E225" s="47"/>
      <c r="F225" s="47"/>
      <c r="G225" s="47"/>
      <c r="H225" s="47"/>
      <c r="I225" s="47"/>
      <c r="J225" s="47"/>
      <c r="K225" s="47"/>
      <c r="L225" s="47"/>
      <c r="M225" s="47"/>
    </row>
    <row r="226" spans="1:13">
      <c r="A226" s="47"/>
      <c r="B226" s="47"/>
      <c r="C226" s="47"/>
      <c r="D226" s="47"/>
      <c r="E226" s="47"/>
      <c r="F226" s="47"/>
      <c r="G226" s="47"/>
      <c r="H226" s="47"/>
      <c r="I226" s="47"/>
      <c r="J226" s="47"/>
      <c r="K226" s="47"/>
      <c r="L226" s="47"/>
      <c r="M226" s="47"/>
    </row>
    <row r="227" spans="1:13">
      <c r="A227" s="47"/>
      <c r="B227" s="47"/>
      <c r="C227" s="47"/>
      <c r="D227" s="47"/>
      <c r="E227" s="47"/>
      <c r="F227" s="47"/>
      <c r="G227" s="47"/>
      <c r="H227" s="47"/>
      <c r="I227" s="47"/>
      <c r="J227" s="47"/>
      <c r="K227" s="47"/>
      <c r="L227" s="47"/>
      <c r="M227" s="47"/>
    </row>
    <row r="228" spans="1:13">
      <c r="A228" s="47"/>
      <c r="B228" s="47"/>
      <c r="C228" s="47"/>
      <c r="D228" s="47"/>
      <c r="E228" s="47"/>
      <c r="F228" s="47"/>
      <c r="G228" s="47"/>
      <c r="H228" s="47"/>
      <c r="I228" s="47"/>
      <c r="J228" s="47"/>
      <c r="K228" s="47"/>
      <c r="L228" s="47"/>
      <c r="M228" s="47"/>
    </row>
    <row r="229" spans="1:13">
      <c r="A229" s="47"/>
      <c r="B229" s="47"/>
      <c r="C229" s="47"/>
      <c r="D229" s="47"/>
      <c r="E229" s="47"/>
      <c r="F229" s="47"/>
      <c r="G229" s="47"/>
      <c r="H229" s="47"/>
      <c r="I229" s="47"/>
      <c r="J229" s="47"/>
      <c r="K229" s="47"/>
      <c r="L229" s="47"/>
      <c r="M229" s="47"/>
    </row>
    <row r="230" spans="1:13">
      <c r="A230" s="47"/>
      <c r="B230" s="47"/>
      <c r="C230" s="47"/>
      <c r="D230" s="47"/>
      <c r="E230" s="47"/>
      <c r="F230" s="47"/>
      <c r="G230" s="47"/>
      <c r="H230" s="47"/>
      <c r="I230" s="47"/>
      <c r="J230" s="47"/>
      <c r="K230" s="47"/>
      <c r="L230" s="47"/>
      <c r="M230" s="47"/>
    </row>
    <row r="231" spans="1:13">
      <c r="A231" s="47"/>
      <c r="B231" s="47"/>
      <c r="C231" s="47"/>
      <c r="D231" s="47"/>
      <c r="E231" s="47"/>
      <c r="F231" s="47"/>
      <c r="G231" s="47"/>
      <c r="H231" s="47"/>
      <c r="I231" s="47"/>
      <c r="J231" s="47"/>
      <c r="K231" s="47"/>
      <c r="L231" s="47"/>
      <c r="M231" s="47"/>
    </row>
    <row r="232" spans="1:13">
      <c r="A232" s="47"/>
      <c r="B232" s="47"/>
      <c r="C232" s="47"/>
      <c r="D232" s="47"/>
      <c r="E232" s="47"/>
      <c r="F232" s="47"/>
      <c r="G232" s="47"/>
      <c r="H232" s="47"/>
      <c r="I232" s="47"/>
      <c r="J232" s="47"/>
      <c r="K232" s="47"/>
      <c r="L232" s="47"/>
      <c r="M232" s="47"/>
    </row>
    <row r="233" spans="1:13">
      <c r="A233" s="47"/>
      <c r="B233" s="47"/>
      <c r="C233" s="47"/>
      <c r="D233" s="47"/>
      <c r="E233" s="47"/>
      <c r="F233" s="47"/>
      <c r="G233" s="47"/>
      <c r="H233" s="47"/>
      <c r="I233" s="47"/>
      <c r="J233" s="47"/>
      <c r="K233" s="47"/>
      <c r="L233" s="47"/>
      <c r="M233" s="47"/>
    </row>
    <row r="234" spans="1:13">
      <c r="A234" s="47"/>
      <c r="B234" s="47"/>
      <c r="C234" s="47"/>
      <c r="D234" s="47"/>
      <c r="E234" s="47"/>
      <c r="F234" s="47"/>
      <c r="G234" s="47"/>
      <c r="H234" s="47"/>
      <c r="I234" s="47"/>
      <c r="J234" s="47"/>
      <c r="K234" s="47"/>
      <c r="L234" s="47"/>
      <c r="M234" s="47"/>
    </row>
    <row r="235" spans="1:13">
      <c r="A235" s="47"/>
      <c r="B235" s="47"/>
      <c r="C235" s="47"/>
      <c r="D235" s="47"/>
      <c r="E235" s="47"/>
      <c r="F235" s="47"/>
      <c r="G235" s="47"/>
      <c r="H235" s="47"/>
      <c r="I235" s="47"/>
      <c r="J235" s="47"/>
      <c r="K235" s="47"/>
      <c r="L235" s="47"/>
      <c r="M235" s="47"/>
    </row>
    <row r="236" spans="1:13">
      <c r="A236" s="47"/>
      <c r="B236" s="47"/>
      <c r="C236" s="47"/>
      <c r="D236" s="47"/>
      <c r="E236" s="47"/>
      <c r="F236" s="47"/>
      <c r="G236" s="47"/>
      <c r="H236" s="47"/>
      <c r="I236" s="47"/>
      <c r="J236" s="47"/>
      <c r="K236" s="47"/>
      <c r="L236" s="47"/>
      <c r="M236" s="47"/>
    </row>
    <row r="237" spans="1:13">
      <c r="A237" s="47"/>
      <c r="B237" s="47"/>
      <c r="C237" s="47"/>
      <c r="D237" s="47"/>
      <c r="E237" s="47"/>
      <c r="F237" s="47"/>
      <c r="G237" s="47"/>
      <c r="H237" s="47"/>
      <c r="I237" s="47"/>
      <c r="J237" s="47"/>
      <c r="K237" s="47"/>
      <c r="L237" s="47"/>
      <c r="M237" s="47"/>
    </row>
    <row r="238" spans="1:13">
      <c r="A238" s="47"/>
      <c r="B238" s="47"/>
      <c r="C238" s="47"/>
      <c r="D238" s="47"/>
      <c r="E238" s="47"/>
      <c r="F238" s="47"/>
      <c r="G238" s="47"/>
      <c r="H238" s="47"/>
      <c r="I238" s="47"/>
      <c r="J238" s="47"/>
      <c r="K238" s="47"/>
      <c r="L238" s="47"/>
      <c r="M238" s="47"/>
    </row>
    <row r="239" spans="1:13">
      <c r="A239" s="47"/>
      <c r="B239" s="47"/>
      <c r="C239" s="47"/>
      <c r="D239" s="47"/>
      <c r="E239" s="47"/>
      <c r="F239" s="47"/>
      <c r="G239" s="47"/>
      <c r="H239" s="47"/>
      <c r="I239" s="47"/>
      <c r="J239" s="47"/>
      <c r="K239" s="47"/>
      <c r="L239" s="47"/>
      <c r="M239" s="47"/>
    </row>
    <row r="240" spans="1:13">
      <c r="A240" s="47"/>
      <c r="B240" s="47"/>
      <c r="C240" s="47"/>
      <c r="D240" s="47"/>
      <c r="E240" s="47"/>
      <c r="F240" s="47"/>
      <c r="G240" s="47"/>
      <c r="H240" s="47"/>
      <c r="I240" s="47"/>
      <c r="J240" s="47"/>
      <c r="K240" s="47"/>
      <c r="L240" s="47"/>
      <c r="M240" s="47"/>
    </row>
    <row r="241" spans="1:13">
      <c r="A241" s="47"/>
      <c r="B241" s="47"/>
      <c r="C241" s="47"/>
      <c r="D241" s="47"/>
      <c r="E241" s="47"/>
      <c r="F241" s="47"/>
      <c r="G241" s="47"/>
      <c r="H241" s="47"/>
      <c r="I241" s="47"/>
      <c r="J241" s="47"/>
      <c r="K241" s="47"/>
      <c r="L241" s="47"/>
      <c r="M241" s="47"/>
    </row>
    <row r="242" spans="1:13">
      <c r="A242" s="47"/>
      <c r="B242" s="47"/>
      <c r="C242" s="47"/>
      <c r="D242" s="47"/>
      <c r="E242" s="47"/>
      <c r="F242" s="47"/>
      <c r="G242" s="47"/>
      <c r="H242" s="47"/>
      <c r="I242" s="47"/>
      <c r="J242" s="47"/>
      <c r="K242" s="47"/>
      <c r="L242" s="47"/>
      <c r="M242" s="47"/>
    </row>
    <row r="243" spans="1:13">
      <c r="A243" s="47"/>
      <c r="B243" s="47"/>
      <c r="C243" s="47"/>
      <c r="D243" s="47"/>
      <c r="E243" s="47"/>
      <c r="F243" s="47"/>
      <c r="G243" s="47"/>
      <c r="H243" s="47"/>
      <c r="I243" s="47"/>
      <c r="J243" s="47"/>
      <c r="K243" s="47"/>
      <c r="L243" s="47"/>
      <c r="M243" s="47"/>
    </row>
    <row r="244" spans="1:13">
      <c r="A244" s="47"/>
      <c r="B244" s="47"/>
      <c r="C244" s="47"/>
      <c r="D244" s="47"/>
      <c r="E244" s="47"/>
      <c r="F244" s="47"/>
      <c r="G244" s="47"/>
      <c r="H244" s="47"/>
      <c r="I244" s="47"/>
      <c r="J244" s="47"/>
      <c r="K244" s="47"/>
      <c r="L244" s="47"/>
      <c r="M244" s="47"/>
    </row>
    <row r="245" spans="1:13">
      <c r="A245" s="47"/>
      <c r="B245" s="47"/>
      <c r="C245" s="47"/>
      <c r="D245" s="47"/>
      <c r="E245" s="47"/>
      <c r="F245" s="47"/>
      <c r="G245" s="47"/>
      <c r="H245" s="47"/>
      <c r="I245" s="47"/>
      <c r="J245" s="47"/>
      <c r="K245" s="47"/>
      <c r="L245" s="47"/>
      <c r="M245" s="47"/>
    </row>
    <row r="246" spans="1:13">
      <c r="A246" s="47"/>
      <c r="B246" s="47"/>
      <c r="C246" s="47"/>
      <c r="D246" s="47"/>
      <c r="E246" s="47"/>
      <c r="F246" s="47"/>
      <c r="G246" s="47"/>
      <c r="H246" s="47"/>
      <c r="I246" s="47"/>
      <c r="J246" s="47"/>
      <c r="K246" s="47"/>
      <c r="L246" s="47"/>
      <c r="M246" s="47"/>
    </row>
    <row r="247" spans="1:13">
      <c r="A247" s="47"/>
      <c r="B247" s="47"/>
      <c r="C247" s="47"/>
      <c r="D247" s="47"/>
      <c r="E247" s="47"/>
      <c r="F247" s="47"/>
      <c r="G247" s="47"/>
      <c r="H247" s="47"/>
      <c r="I247" s="47"/>
      <c r="J247" s="47"/>
      <c r="K247" s="47"/>
      <c r="L247" s="47"/>
      <c r="M247" s="47"/>
    </row>
    <row r="248" spans="1:13">
      <c r="A248" s="47"/>
      <c r="B248" s="47"/>
      <c r="C248" s="47"/>
      <c r="D248" s="47"/>
      <c r="E248" s="47"/>
      <c r="F248" s="47"/>
      <c r="G248" s="47"/>
      <c r="H248" s="47"/>
      <c r="I248" s="47"/>
      <c r="J248" s="47"/>
      <c r="K248" s="47"/>
      <c r="L248" s="47"/>
      <c r="M248" s="47"/>
    </row>
    <row r="249" spans="1:13">
      <c r="A249" s="47"/>
      <c r="B249" s="47"/>
      <c r="C249" s="47"/>
      <c r="D249" s="47"/>
      <c r="E249" s="47"/>
      <c r="F249" s="47"/>
      <c r="G249" s="47"/>
      <c r="H249" s="47"/>
      <c r="I249" s="47"/>
      <c r="J249" s="47"/>
      <c r="K249" s="47"/>
      <c r="L249" s="47"/>
      <c r="M249" s="47"/>
    </row>
    <row r="250" spans="1:13">
      <c r="A250" s="47"/>
      <c r="B250" s="47"/>
      <c r="C250" s="47"/>
      <c r="D250" s="47"/>
      <c r="E250" s="47"/>
      <c r="F250" s="47"/>
      <c r="G250" s="47"/>
      <c r="H250" s="47"/>
      <c r="I250" s="47"/>
      <c r="J250" s="47"/>
      <c r="K250" s="47"/>
      <c r="L250" s="47"/>
      <c r="M250" s="47"/>
    </row>
    <row r="251" spans="1:13">
      <c r="A251" s="47"/>
      <c r="B251" s="47"/>
      <c r="C251" s="47"/>
      <c r="D251" s="47"/>
      <c r="E251" s="47"/>
      <c r="F251" s="47"/>
      <c r="G251" s="47"/>
      <c r="H251" s="47"/>
      <c r="I251" s="47"/>
      <c r="J251" s="47"/>
      <c r="K251" s="47"/>
      <c r="L251" s="47"/>
      <c r="M251" s="47"/>
    </row>
    <row r="252" spans="1:13">
      <c r="A252" s="47"/>
      <c r="B252" s="47"/>
      <c r="C252" s="47"/>
      <c r="D252" s="47"/>
      <c r="E252" s="47"/>
      <c r="F252" s="47"/>
      <c r="G252" s="47"/>
      <c r="H252" s="47"/>
      <c r="I252" s="47"/>
      <c r="J252" s="47"/>
      <c r="K252" s="47"/>
      <c r="L252" s="47"/>
      <c r="M252" s="47"/>
    </row>
    <row r="253" spans="1:13">
      <c r="A253" s="47"/>
      <c r="B253" s="47"/>
      <c r="C253" s="47"/>
      <c r="D253" s="47"/>
      <c r="E253" s="47"/>
      <c r="F253" s="47"/>
      <c r="G253" s="47"/>
      <c r="H253" s="47"/>
      <c r="I253" s="47"/>
      <c r="J253" s="47"/>
      <c r="K253" s="47"/>
      <c r="L253" s="47"/>
      <c r="M253" s="47"/>
    </row>
    <row r="254" spans="1:13">
      <c r="A254" s="47"/>
      <c r="B254" s="47"/>
      <c r="C254" s="47"/>
      <c r="D254" s="47"/>
      <c r="E254" s="47"/>
      <c r="F254" s="47"/>
      <c r="G254" s="47"/>
      <c r="H254" s="47"/>
      <c r="I254" s="47"/>
      <c r="J254" s="47"/>
      <c r="K254" s="47"/>
      <c r="L254" s="47"/>
      <c r="M254" s="47"/>
    </row>
    <row r="255" spans="1:13">
      <c r="A255" s="47"/>
      <c r="B255" s="47"/>
      <c r="C255" s="47"/>
      <c r="D255" s="47"/>
      <c r="E255" s="47"/>
      <c r="F255" s="47"/>
      <c r="G255" s="47"/>
      <c r="H255" s="47"/>
      <c r="I255" s="47"/>
      <c r="J255" s="47"/>
      <c r="K255" s="47"/>
      <c r="L255" s="47"/>
      <c r="M255" s="47"/>
    </row>
    <row r="256" spans="1:13">
      <c r="A256" s="47"/>
      <c r="B256" s="47"/>
      <c r="C256" s="47"/>
      <c r="D256" s="47"/>
      <c r="E256" s="47"/>
      <c r="F256" s="47"/>
      <c r="G256" s="47"/>
      <c r="H256" s="47"/>
      <c r="I256" s="47"/>
      <c r="J256" s="47"/>
      <c r="K256" s="47"/>
      <c r="L256" s="47"/>
      <c r="M256" s="47"/>
    </row>
    <row r="257" spans="1:13">
      <c r="A257" s="47"/>
      <c r="B257" s="47"/>
      <c r="C257" s="47"/>
      <c r="D257" s="47"/>
      <c r="E257" s="47"/>
      <c r="F257" s="47"/>
      <c r="G257" s="47"/>
      <c r="H257" s="47"/>
      <c r="I257" s="47"/>
      <c r="J257" s="47"/>
      <c r="K257" s="47"/>
      <c r="L257" s="47"/>
      <c r="M257" s="47"/>
    </row>
    <row r="258" spans="1:13">
      <c r="A258" s="47"/>
      <c r="B258" s="47"/>
      <c r="C258" s="47"/>
      <c r="D258" s="47"/>
      <c r="E258" s="47"/>
      <c r="F258" s="47"/>
      <c r="G258" s="47"/>
      <c r="H258" s="47"/>
      <c r="I258" s="47"/>
      <c r="J258" s="47"/>
      <c r="K258" s="47"/>
      <c r="L258" s="47"/>
      <c r="M258" s="47"/>
    </row>
    <row r="259" spans="1:13">
      <c r="A259" s="47"/>
      <c r="B259" s="47"/>
      <c r="C259" s="47"/>
      <c r="D259" s="47"/>
      <c r="E259" s="47"/>
      <c r="F259" s="47"/>
      <c r="G259" s="47"/>
      <c r="H259" s="47"/>
      <c r="I259" s="47"/>
      <c r="J259" s="47"/>
      <c r="K259" s="47"/>
      <c r="L259" s="47"/>
      <c r="M259" s="47"/>
    </row>
    <row r="260" spans="1:13">
      <c r="A260" s="47"/>
      <c r="B260" s="47"/>
      <c r="C260" s="47"/>
      <c r="D260" s="47"/>
      <c r="E260" s="47"/>
      <c r="F260" s="47"/>
      <c r="G260" s="47"/>
      <c r="H260" s="47"/>
      <c r="I260" s="47"/>
      <c r="J260" s="47"/>
      <c r="K260" s="47"/>
      <c r="L260" s="47"/>
      <c r="M260" s="47"/>
    </row>
    <row r="261" spans="1:13">
      <c r="A261" s="47"/>
      <c r="B261" s="47"/>
      <c r="C261" s="47"/>
      <c r="D261" s="47"/>
      <c r="E261" s="47"/>
      <c r="F261" s="47"/>
      <c r="G261" s="47"/>
      <c r="H261" s="47"/>
      <c r="I261" s="47"/>
      <c r="J261" s="47"/>
      <c r="K261" s="47"/>
      <c r="L261" s="47"/>
      <c r="M261" s="47"/>
    </row>
    <row r="262" spans="1:13">
      <c r="A262" s="47"/>
      <c r="B262" s="47"/>
      <c r="C262" s="47"/>
      <c r="D262" s="47"/>
      <c r="E262" s="47"/>
      <c r="F262" s="47"/>
      <c r="G262" s="47"/>
      <c r="H262" s="47"/>
      <c r="I262" s="47"/>
      <c r="J262" s="47"/>
      <c r="K262" s="47"/>
      <c r="L262" s="47"/>
      <c r="M262" s="47"/>
    </row>
    <row r="263" spans="1:13">
      <c r="A263" s="47"/>
      <c r="B263" s="47"/>
      <c r="C263" s="47"/>
      <c r="D263" s="47"/>
      <c r="E263" s="47"/>
      <c r="F263" s="47"/>
      <c r="G263" s="47"/>
      <c r="H263" s="47"/>
      <c r="I263" s="47"/>
      <c r="J263" s="47"/>
      <c r="K263" s="47"/>
      <c r="L263" s="47"/>
      <c r="M263" s="47"/>
    </row>
    <row r="264" spans="1:13">
      <c r="A264" s="47"/>
      <c r="B264" s="47"/>
      <c r="C264" s="47"/>
      <c r="D264" s="47"/>
      <c r="E264" s="47"/>
      <c r="F264" s="47"/>
      <c r="G264" s="47"/>
      <c r="H264" s="47"/>
      <c r="I264" s="47"/>
      <c r="J264" s="47"/>
      <c r="K264" s="47"/>
      <c r="L264" s="47"/>
      <c r="M264" s="47"/>
    </row>
    <row r="265" spans="1:13">
      <c r="A265" s="47"/>
      <c r="B265" s="47"/>
      <c r="C265" s="47"/>
      <c r="D265" s="47"/>
      <c r="E265" s="47"/>
      <c r="F265" s="47"/>
      <c r="G265" s="47"/>
      <c r="H265" s="47"/>
      <c r="I265" s="47"/>
      <c r="J265" s="47"/>
      <c r="K265" s="47"/>
      <c r="L265" s="47"/>
      <c r="M265" s="47"/>
    </row>
    <row r="266" spans="1:13">
      <c r="A266" s="47"/>
      <c r="B266" s="47"/>
      <c r="C266" s="47"/>
      <c r="D266" s="47"/>
      <c r="E266" s="47"/>
      <c r="F266" s="47"/>
      <c r="G266" s="47"/>
      <c r="H266" s="47"/>
      <c r="I266" s="47"/>
      <c r="J266" s="47"/>
      <c r="K266" s="47"/>
      <c r="L266" s="47"/>
      <c r="M266" s="47"/>
    </row>
    <row r="267" spans="1:13">
      <c r="A267" s="47"/>
      <c r="B267" s="47"/>
      <c r="C267" s="47"/>
      <c r="D267" s="47"/>
      <c r="E267" s="47"/>
      <c r="F267" s="47"/>
      <c r="G267" s="47"/>
      <c r="H267" s="47"/>
      <c r="I267" s="47"/>
      <c r="J267" s="47"/>
      <c r="K267" s="47"/>
      <c r="L267" s="47"/>
      <c r="M267" s="47"/>
    </row>
    <row r="268" spans="1:13">
      <c r="A268" s="47"/>
      <c r="B268" s="47"/>
      <c r="C268" s="47"/>
      <c r="D268" s="47"/>
      <c r="E268" s="47"/>
      <c r="F268" s="47"/>
      <c r="G268" s="47"/>
      <c r="H268" s="47"/>
      <c r="I268" s="47"/>
      <c r="J268" s="47"/>
      <c r="K268" s="47"/>
      <c r="L268" s="47"/>
      <c r="M268" s="47"/>
    </row>
    <row r="269" spans="1:13">
      <c r="A269" s="47"/>
      <c r="B269" s="47"/>
      <c r="C269" s="47"/>
      <c r="D269" s="47"/>
      <c r="E269" s="47"/>
      <c r="F269" s="47"/>
      <c r="G269" s="47"/>
      <c r="H269" s="47"/>
      <c r="I269" s="47"/>
      <c r="J269" s="47"/>
      <c r="K269" s="47"/>
      <c r="L269" s="47"/>
      <c r="M269" s="47"/>
    </row>
    <row r="270" spans="1:13">
      <c r="A270" s="47"/>
      <c r="B270" s="47"/>
      <c r="C270" s="47"/>
      <c r="D270" s="47"/>
      <c r="E270" s="47"/>
      <c r="F270" s="47"/>
      <c r="G270" s="47"/>
      <c r="H270" s="47"/>
      <c r="I270" s="47"/>
      <c r="J270" s="47"/>
      <c r="K270" s="47"/>
      <c r="L270" s="47"/>
      <c r="M270" s="47"/>
    </row>
    <row r="271" spans="1:13">
      <c r="A271" s="47"/>
      <c r="B271" s="47"/>
      <c r="C271" s="47"/>
      <c r="D271" s="47"/>
      <c r="E271" s="47"/>
      <c r="F271" s="47"/>
      <c r="G271" s="47"/>
      <c r="H271" s="47"/>
      <c r="I271" s="47"/>
      <c r="J271" s="47"/>
      <c r="K271" s="47"/>
      <c r="L271" s="47"/>
      <c r="M271" s="47"/>
    </row>
    <row r="272" spans="1:13">
      <c r="A272" s="47"/>
      <c r="B272" s="47"/>
      <c r="C272" s="47"/>
      <c r="D272" s="47"/>
      <c r="E272" s="47"/>
      <c r="F272" s="47"/>
      <c r="G272" s="47"/>
      <c r="H272" s="47"/>
      <c r="I272" s="47"/>
      <c r="J272" s="47"/>
      <c r="K272" s="47"/>
      <c r="L272" s="47"/>
      <c r="M272" s="47"/>
    </row>
    <row r="273" spans="1:13">
      <c r="A273" s="47"/>
      <c r="B273" s="47"/>
      <c r="C273" s="47"/>
      <c r="D273" s="47"/>
      <c r="E273" s="47"/>
      <c r="F273" s="47"/>
      <c r="G273" s="47"/>
      <c r="H273" s="47"/>
      <c r="I273" s="47"/>
      <c r="J273" s="47"/>
      <c r="K273" s="47"/>
      <c r="L273" s="47"/>
      <c r="M273" s="47"/>
    </row>
    <row r="274" spans="1:13">
      <c r="A274" s="47"/>
      <c r="B274" s="47"/>
      <c r="C274" s="47"/>
      <c r="D274" s="47"/>
      <c r="E274" s="47"/>
      <c r="F274" s="47"/>
      <c r="G274" s="47"/>
      <c r="H274" s="47"/>
      <c r="I274" s="47"/>
      <c r="J274" s="47"/>
      <c r="K274" s="47"/>
      <c r="L274" s="47"/>
      <c r="M274" s="47"/>
    </row>
    <row r="275" spans="1:13">
      <c r="A275" s="47"/>
      <c r="B275" s="47"/>
      <c r="C275" s="47"/>
      <c r="D275" s="47"/>
      <c r="E275" s="47"/>
      <c r="F275" s="47"/>
      <c r="G275" s="47"/>
      <c r="H275" s="47"/>
      <c r="I275" s="47"/>
      <c r="J275" s="47"/>
      <c r="K275" s="47"/>
      <c r="L275" s="47"/>
      <c r="M275" s="47"/>
    </row>
    <row r="276" spans="1:13">
      <c r="A276" s="47"/>
      <c r="B276" s="47"/>
      <c r="C276" s="47"/>
      <c r="D276" s="47"/>
      <c r="E276" s="47"/>
      <c r="F276" s="47"/>
      <c r="G276" s="47"/>
      <c r="H276" s="47"/>
      <c r="I276" s="47"/>
      <c r="J276" s="47"/>
      <c r="K276" s="47"/>
      <c r="L276" s="47"/>
      <c r="M276" s="47"/>
    </row>
    <row r="277" spans="1:13">
      <c r="A277" s="47"/>
      <c r="B277" s="47"/>
      <c r="C277" s="47"/>
      <c r="D277" s="47"/>
      <c r="E277" s="47"/>
      <c r="F277" s="47"/>
      <c r="G277" s="47"/>
      <c r="H277" s="47"/>
      <c r="I277" s="47"/>
      <c r="J277" s="47"/>
      <c r="K277" s="47"/>
      <c r="L277" s="47"/>
      <c r="M277" s="47"/>
    </row>
    <row r="278" spans="1:13">
      <c r="A278" s="47"/>
      <c r="B278" s="47"/>
      <c r="C278" s="47"/>
      <c r="D278" s="47"/>
      <c r="E278" s="47"/>
      <c r="F278" s="47"/>
      <c r="G278" s="47"/>
      <c r="H278" s="47"/>
      <c r="I278" s="47"/>
      <c r="J278" s="47"/>
      <c r="K278" s="47"/>
      <c r="L278" s="47"/>
      <c r="M278" s="47"/>
    </row>
    <row r="279" spans="1:13">
      <c r="A279" s="47"/>
      <c r="B279" s="47"/>
      <c r="C279" s="47"/>
      <c r="D279" s="47"/>
      <c r="E279" s="47"/>
      <c r="F279" s="47"/>
      <c r="G279" s="47"/>
      <c r="H279" s="47"/>
      <c r="I279" s="47"/>
      <c r="J279" s="47"/>
      <c r="K279" s="47"/>
      <c r="L279" s="47"/>
      <c r="M279" s="47"/>
    </row>
    <row r="280" spans="1:13">
      <c r="A280" s="47"/>
      <c r="B280" s="47"/>
      <c r="C280" s="47"/>
      <c r="D280" s="47"/>
      <c r="E280" s="47"/>
      <c r="F280" s="47"/>
      <c r="G280" s="47"/>
      <c r="H280" s="47"/>
      <c r="I280" s="47"/>
      <c r="J280" s="47"/>
      <c r="K280" s="47"/>
      <c r="L280" s="47"/>
      <c r="M280" s="47"/>
    </row>
    <row r="281" spans="1:13">
      <c r="A281" s="47"/>
      <c r="B281" s="47"/>
      <c r="C281" s="47"/>
      <c r="D281" s="47"/>
      <c r="E281" s="47"/>
      <c r="F281" s="47"/>
      <c r="G281" s="47"/>
      <c r="H281" s="47"/>
      <c r="I281" s="47"/>
      <c r="J281" s="47"/>
      <c r="K281" s="47"/>
      <c r="L281" s="47"/>
      <c r="M281" s="47"/>
    </row>
    <row r="282" spans="1:13">
      <c r="A282" s="47"/>
      <c r="B282" s="47"/>
      <c r="C282" s="47"/>
      <c r="D282" s="47"/>
      <c r="E282" s="47"/>
      <c r="F282" s="47"/>
      <c r="G282" s="47"/>
      <c r="H282" s="47"/>
      <c r="I282" s="47"/>
      <c r="J282" s="47"/>
      <c r="K282" s="47"/>
      <c r="L282" s="47"/>
      <c r="M282" s="47"/>
    </row>
    <row r="283" spans="1:13">
      <c r="A283" s="47"/>
      <c r="B283" s="47"/>
      <c r="C283" s="47"/>
      <c r="D283" s="47"/>
      <c r="E283" s="47"/>
      <c r="F283" s="47"/>
      <c r="G283" s="47"/>
      <c r="H283" s="47"/>
      <c r="I283" s="47"/>
      <c r="J283" s="47"/>
      <c r="K283" s="47"/>
      <c r="L283" s="47"/>
      <c r="M283" s="47"/>
    </row>
    <row r="284" spans="1:13">
      <c r="A284" s="47"/>
      <c r="B284" s="47"/>
      <c r="C284" s="47"/>
      <c r="D284" s="47"/>
      <c r="E284" s="47"/>
      <c r="F284" s="47"/>
      <c r="G284" s="47"/>
      <c r="H284" s="47"/>
      <c r="I284" s="47"/>
      <c r="J284" s="47"/>
      <c r="K284" s="47"/>
      <c r="L284" s="47"/>
      <c r="M284" s="47"/>
    </row>
    <row r="285" spans="1:13">
      <c r="A285" s="47"/>
      <c r="B285" s="47"/>
      <c r="C285" s="47"/>
      <c r="D285" s="47"/>
      <c r="E285" s="47"/>
      <c r="F285" s="47"/>
      <c r="G285" s="47"/>
      <c r="H285" s="47"/>
      <c r="I285" s="47"/>
      <c r="J285" s="47"/>
      <c r="K285" s="47"/>
      <c r="L285" s="47"/>
      <c r="M285" s="47"/>
    </row>
    <row r="286" spans="1:13">
      <c r="A286" s="47"/>
      <c r="B286" s="47"/>
      <c r="C286" s="47"/>
      <c r="D286" s="47"/>
      <c r="E286" s="47"/>
      <c r="F286" s="47"/>
      <c r="G286" s="47"/>
      <c r="H286" s="47"/>
      <c r="I286" s="47"/>
      <c r="J286" s="47"/>
      <c r="K286" s="47"/>
      <c r="L286" s="47"/>
      <c r="M286" s="47"/>
    </row>
    <row r="287" spans="1:13">
      <c r="A287" s="47"/>
      <c r="B287" s="47"/>
      <c r="C287" s="47"/>
      <c r="D287" s="47"/>
      <c r="E287" s="47"/>
      <c r="F287" s="47"/>
      <c r="G287" s="47"/>
      <c r="H287" s="47"/>
      <c r="I287" s="47"/>
      <c r="J287" s="47"/>
      <c r="K287" s="47"/>
      <c r="L287" s="47"/>
      <c r="M287" s="47"/>
    </row>
    <row r="288" spans="1:13">
      <c r="A288" s="47"/>
      <c r="B288" s="47"/>
      <c r="C288" s="47"/>
      <c r="D288" s="47"/>
      <c r="E288" s="47"/>
      <c r="F288" s="47"/>
      <c r="G288" s="47"/>
      <c r="H288" s="47"/>
      <c r="I288" s="47"/>
      <c r="J288" s="47"/>
      <c r="K288" s="47"/>
      <c r="L288" s="47"/>
      <c r="M288" s="47"/>
    </row>
    <row r="289" spans="1:13">
      <c r="A289" s="47"/>
      <c r="B289" s="47"/>
      <c r="C289" s="47"/>
      <c r="D289" s="47"/>
      <c r="E289" s="47"/>
      <c r="F289" s="47"/>
      <c r="G289" s="47"/>
      <c r="H289" s="47"/>
      <c r="I289" s="47"/>
      <c r="J289" s="47"/>
      <c r="K289" s="47"/>
      <c r="L289" s="47"/>
      <c r="M289" s="47"/>
    </row>
    <row r="290" spans="1:13">
      <c r="A290" s="47"/>
      <c r="B290" s="47"/>
      <c r="C290" s="47"/>
      <c r="D290" s="47"/>
      <c r="E290" s="47"/>
      <c r="F290" s="47"/>
      <c r="G290" s="47"/>
      <c r="H290" s="47"/>
      <c r="I290" s="47"/>
      <c r="J290" s="47"/>
      <c r="K290" s="47"/>
      <c r="L290" s="47"/>
      <c r="M290" s="47"/>
    </row>
    <row r="291" spans="1:13">
      <c r="A291" s="47"/>
      <c r="B291" s="47"/>
      <c r="C291" s="47"/>
      <c r="D291" s="47"/>
      <c r="E291" s="47"/>
      <c r="F291" s="47"/>
      <c r="G291" s="47"/>
      <c r="H291" s="47"/>
      <c r="I291" s="47"/>
      <c r="J291" s="47"/>
      <c r="K291" s="47"/>
      <c r="L291" s="47"/>
      <c r="M291" s="47"/>
    </row>
    <row r="292" spans="1:13">
      <c r="A292" s="47"/>
      <c r="B292" s="47"/>
      <c r="C292" s="47"/>
      <c r="D292" s="47"/>
      <c r="E292" s="47"/>
      <c r="F292" s="47"/>
      <c r="G292" s="47"/>
      <c r="H292" s="47"/>
      <c r="I292" s="47"/>
      <c r="J292" s="47"/>
      <c r="K292" s="47"/>
      <c r="L292" s="47"/>
      <c r="M292" s="47"/>
    </row>
    <row r="293" spans="1:13">
      <c r="A293" s="47"/>
      <c r="B293" s="47"/>
      <c r="C293" s="47"/>
      <c r="D293" s="47"/>
      <c r="E293" s="47"/>
      <c r="F293" s="47"/>
      <c r="G293" s="47"/>
      <c r="H293" s="47"/>
      <c r="I293" s="47"/>
      <c r="J293" s="47"/>
      <c r="K293" s="47"/>
      <c r="L293" s="47"/>
      <c r="M293" s="47"/>
    </row>
    <row r="294" spans="1:13">
      <c r="A294" s="47"/>
      <c r="B294" s="47"/>
      <c r="C294" s="47"/>
      <c r="D294" s="47"/>
      <c r="E294" s="47"/>
      <c r="F294" s="47"/>
      <c r="G294" s="47"/>
      <c r="H294" s="47"/>
      <c r="I294" s="47"/>
      <c r="J294" s="47"/>
      <c r="K294" s="47"/>
      <c r="L294" s="47"/>
      <c r="M294" s="47"/>
    </row>
  </sheetData>
  <sheetProtection algorithmName="SHA-512" hashValue="FVmyCuGTqrEN/o51T6rAnCf3OK4SfR+QHeOlqunu9WK0oOtSPNLQpSixP5Kbyj5wE+bwC3CCO4ruXmG2E8q6/g==" saltValue="UURTqzHDsjl7Wvu+olthHA==" spinCount="100000" sheet="1" selectLockedCells="1"/>
  <mergeCells count="42">
    <mergeCell ref="B52:B56"/>
    <mergeCell ref="E53:E54"/>
    <mergeCell ref="B58:B62"/>
    <mergeCell ref="E62:F62"/>
    <mergeCell ref="H39:H40"/>
    <mergeCell ref="H46:H47"/>
    <mergeCell ref="F46:F47"/>
    <mergeCell ref="B45:B49"/>
    <mergeCell ref="E46:E47"/>
    <mergeCell ref="B38:B42"/>
    <mergeCell ref="E38:F38"/>
    <mergeCell ref="E39:F40"/>
    <mergeCell ref="E41:F41"/>
    <mergeCell ref="C40:D40"/>
    <mergeCell ref="E42:F42"/>
    <mergeCell ref="H53:H54"/>
    <mergeCell ref="D3:E3"/>
    <mergeCell ref="H23:I23"/>
    <mergeCell ref="H24:I24"/>
    <mergeCell ref="H25:I25"/>
    <mergeCell ref="F3:I3"/>
    <mergeCell ref="B7:I7"/>
    <mergeCell ref="H12:I12"/>
    <mergeCell ref="B4:H4"/>
    <mergeCell ref="H13:I13"/>
    <mergeCell ref="H14:I14"/>
    <mergeCell ref="H15:I15"/>
    <mergeCell ref="H16:I16"/>
    <mergeCell ref="H17:I17"/>
    <mergeCell ref="H26:I26"/>
    <mergeCell ref="H18:I18"/>
    <mergeCell ref="H19:I19"/>
    <mergeCell ref="H20:I20"/>
    <mergeCell ref="H21:I21"/>
    <mergeCell ref="H59:H60"/>
    <mergeCell ref="C47:D47"/>
    <mergeCell ref="C54:D54"/>
    <mergeCell ref="E61:F61"/>
    <mergeCell ref="F53:F54"/>
    <mergeCell ref="E58:F58"/>
    <mergeCell ref="E59:F60"/>
    <mergeCell ref="C60:D60"/>
  </mergeCells>
  <phoneticPr fontId="7" type="noConversion"/>
  <conditionalFormatting sqref="F34 F87">
    <cfRule type="expression" dxfId="40" priority="39" stopIfTrue="1">
      <formula>OR(#REF!="ERROR: Rating must be in 0.5 star increment")</formula>
    </cfRule>
  </conditionalFormatting>
  <conditionalFormatting sqref="H23:I25 H26:H28">
    <cfRule type="expression" dxfId="39" priority="38" stopIfTrue="1">
      <formula>($B$24="ERROR: Percentage breakdown must total 100%")</formula>
    </cfRule>
  </conditionalFormatting>
  <conditionalFormatting sqref="F87">
    <cfRule type="expression" dxfId="38" priority="37" stopIfTrue="1">
      <formula>(#REF!="")</formula>
    </cfRule>
  </conditionalFormatting>
  <conditionalFormatting sqref="E36 E62">
    <cfRule type="expression" dxfId="37" priority="36" stopIfTrue="1">
      <formula>OR(#REF!="ERROR: Rating must be in 0.5 star increment")</formula>
    </cfRule>
  </conditionalFormatting>
  <conditionalFormatting sqref="E36 E62">
    <cfRule type="expression" dxfId="36" priority="35" stopIfTrue="1">
      <formula>(#REF!="")</formula>
    </cfRule>
  </conditionalFormatting>
  <conditionalFormatting sqref="E37 E42 E56:E62">
    <cfRule type="expression" dxfId="35" priority="34" stopIfTrue="1">
      <formula>OR(#REF!="ERROR: Rating must be in 0.5 star increment")</formula>
    </cfRule>
  </conditionalFormatting>
  <conditionalFormatting sqref="E37 E42 E56:E62">
    <cfRule type="expression" dxfId="34" priority="33" stopIfTrue="1">
      <formula>(#REF!="")</formula>
    </cfRule>
  </conditionalFormatting>
  <conditionalFormatting sqref="E51 E44">
    <cfRule type="expression" dxfId="33" priority="32" stopIfTrue="1">
      <formula>OR(#REF!="ERROR: Rating must be in 0.5 star increment")</formula>
    </cfRule>
  </conditionalFormatting>
  <conditionalFormatting sqref="E51 E44">
    <cfRule type="expression" dxfId="32" priority="31" stopIfTrue="1">
      <formula>(#REF!="")</formula>
    </cfRule>
  </conditionalFormatting>
  <conditionalFormatting sqref="F68:F86">
    <cfRule type="expression" dxfId="31" priority="30" stopIfTrue="1">
      <formula>OR(#REF!="ERROR: Rating must be in 0.5 star increment")</formula>
    </cfRule>
  </conditionalFormatting>
  <conditionalFormatting sqref="F68:F86">
    <cfRule type="expression" dxfId="30" priority="29" stopIfTrue="1">
      <formula>(#REF!="")</formula>
    </cfRule>
  </conditionalFormatting>
  <conditionalFormatting sqref="E49:E50">
    <cfRule type="expression" dxfId="29" priority="28" stopIfTrue="1">
      <formula>OR(#REF!="ERROR: Rating must be in 0.5 star increment")</formula>
    </cfRule>
  </conditionalFormatting>
  <conditionalFormatting sqref="E49:E50">
    <cfRule type="expression" dxfId="28" priority="27" stopIfTrue="1">
      <formula>(#REF!="")</formula>
    </cfRule>
  </conditionalFormatting>
  <conditionalFormatting sqref="F67">
    <cfRule type="expression" dxfId="27" priority="14" stopIfTrue="1">
      <formula>OR(#REF!="ERROR: Rating must be in 0.5 star increment")</formula>
    </cfRule>
  </conditionalFormatting>
  <conditionalFormatting sqref="F67">
    <cfRule type="expression" dxfId="26" priority="13" stopIfTrue="1">
      <formula>(#REF!="")</formula>
    </cfRule>
  </conditionalFormatting>
  <conditionalFormatting sqref="F49">
    <cfRule type="expression" dxfId="25" priority="4" stopIfTrue="1">
      <formula>OR(#REF!="ERROR: Rating must be in 0.5 star increment")</formula>
    </cfRule>
  </conditionalFormatting>
  <conditionalFormatting sqref="F49">
    <cfRule type="expression" dxfId="24" priority="3" stopIfTrue="1">
      <formula>(#REF!="")</formula>
    </cfRule>
  </conditionalFormatting>
  <conditionalFormatting sqref="F56:F62">
    <cfRule type="expression" dxfId="23" priority="2" stopIfTrue="1">
      <formula>OR(#REF!="ERROR: Rating must be in 0.5 star increment")</formula>
    </cfRule>
  </conditionalFormatting>
  <conditionalFormatting sqref="F56:F62">
    <cfRule type="expression" dxfId="22" priority="1" stopIfTrue="1">
      <formula>(#REF!="")</formula>
    </cfRule>
  </conditionalFormatting>
  <dataValidations count="2">
    <dataValidation type="decimal" allowBlank="1" showInputMessage="1" showErrorMessage="1" sqref="D8:D9 JF8:JF9 TB8:TB9 ACX8:ACX9 AMT8:AMT9 AWP8:AWP9 BGL8:BGL9 BQH8:BQH9 CAD8:CAD9 CJZ8:CJZ9 CTV8:CTV9 DDR8:DDR9 DNN8:DNN9 DXJ8:DXJ9 EHF8:EHF9 ERB8:ERB9 FAX8:FAX9 FKT8:FKT9 FUP8:FUP9 GEL8:GEL9 GOH8:GOH9 GYD8:GYD9 HHZ8:HHZ9 HRV8:HRV9 IBR8:IBR9 ILN8:ILN9 IVJ8:IVJ9 JFF8:JFF9 JPB8:JPB9 JYX8:JYX9 KIT8:KIT9 KSP8:KSP9 LCL8:LCL9 LMH8:LMH9 LWD8:LWD9 MFZ8:MFZ9 MPV8:MPV9 MZR8:MZR9 NJN8:NJN9 NTJ8:NTJ9 ODF8:ODF9 ONB8:ONB9 OWX8:OWX9 PGT8:PGT9 PQP8:PQP9 QAL8:QAL9 QKH8:QKH9 QUD8:QUD9 RDZ8:RDZ9 RNV8:RNV9 RXR8:RXR9 SHN8:SHN9 SRJ8:SRJ9 TBF8:TBF9 TLB8:TLB9 TUX8:TUX9 UET8:UET9 UOP8:UOP9 UYL8:UYL9 VIH8:VIH9 VSD8:VSD9 WBZ8:WBZ9 WLV8:WLV9 WVR8:WVR9 D65572:D65573 JF65572:JF65573 TB65572:TB65573 ACX65572:ACX65573 AMT65572:AMT65573 AWP65572:AWP65573 BGL65572:BGL65573 BQH65572:BQH65573 CAD65572:CAD65573 CJZ65572:CJZ65573 CTV65572:CTV65573 DDR65572:DDR65573 DNN65572:DNN65573 DXJ65572:DXJ65573 EHF65572:EHF65573 ERB65572:ERB65573 FAX65572:FAX65573 FKT65572:FKT65573 FUP65572:FUP65573 GEL65572:GEL65573 GOH65572:GOH65573 GYD65572:GYD65573 HHZ65572:HHZ65573 HRV65572:HRV65573 IBR65572:IBR65573 ILN65572:ILN65573 IVJ65572:IVJ65573 JFF65572:JFF65573 JPB65572:JPB65573 JYX65572:JYX65573 KIT65572:KIT65573 KSP65572:KSP65573 LCL65572:LCL65573 LMH65572:LMH65573 LWD65572:LWD65573 MFZ65572:MFZ65573 MPV65572:MPV65573 MZR65572:MZR65573 NJN65572:NJN65573 NTJ65572:NTJ65573 ODF65572:ODF65573 ONB65572:ONB65573 OWX65572:OWX65573 PGT65572:PGT65573 PQP65572:PQP65573 QAL65572:QAL65573 QKH65572:QKH65573 QUD65572:QUD65573 RDZ65572:RDZ65573 RNV65572:RNV65573 RXR65572:RXR65573 SHN65572:SHN65573 SRJ65572:SRJ65573 TBF65572:TBF65573 TLB65572:TLB65573 TUX65572:TUX65573 UET65572:UET65573 UOP65572:UOP65573 UYL65572:UYL65573 VIH65572:VIH65573 VSD65572:VSD65573 WBZ65572:WBZ65573 WLV65572:WLV65573 WVR65572:WVR65573 D131108:D131109 JF131108:JF131109 TB131108:TB131109 ACX131108:ACX131109 AMT131108:AMT131109 AWP131108:AWP131109 BGL131108:BGL131109 BQH131108:BQH131109 CAD131108:CAD131109 CJZ131108:CJZ131109 CTV131108:CTV131109 DDR131108:DDR131109 DNN131108:DNN131109 DXJ131108:DXJ131109 EHF131108:EHF131109 ERB131108:ERB131109 FAX131108:FAX131109 FKT131108:FKT131109 FUP131108:FUP131109 GEL131108:GEL131109 GOH131108:GOH131109 GYD131108:GYD131109 HHZ131108:HHZ131109 HRV131108:HRV131109 IBR131108:IBR131109 ILN131108:ILN131109 IVJ131108:IVJ131109 JFF131108:JFF131109 JPB131108:JPB131109 JYX131108:JYX131109 KIT131108:KIT131109 KSP131108:KSP131109 LCL131108:LCL131109 LMH131108:LMH131109 LWD131108:LWD131109 MFZ131108:MFZ131109 MPV131108:MPV131109 MZR131108:MZR131109 NJN131108:NJN131109 NTJ131108:NTJ131109 ODF131108:ODF131109 ONB131108:ONB131109 OWX131108:OWX131109 PGT131108:PGT131109 PQP131108:PQP131109 QAL131108:QAL131109 QKH131108:QKH131109 QUD131108:QUD131109 RDZ131108:RDZ131109 RNV131108:RNV131109 RXR131108:RXR131109 SHN131108:SHN131109 SRJ131108:SRJ131109 TBF131108:TBF131109 TLB131108:TLB131109 TUX131108:TUX131109 UET131108:UET131109 UOP131108:UOP131109 UYL131108:UYL131109 VIH131108:VIH131109 VSD131108:VSD131109 WBZ131108:WBZ131109 WLV131108:WLV131109 WVR131108:WVR131109 D196644:D196645 JF196644:JF196645 TB196644:TB196645 ACX196644:ACX196645 AMT196644:AMT196645 AWP196644:AWP196645 BGL196644:BGL196645 BQH196644:BQH196645 CAD196644:CAD196645 CJZ196644:CJZ196645 CTV196644:CTV196645 DDR196644:DDR196645 DNN196644:DNN196645 DXJ196644:DXJ196645 EHF196644:EHF196645 ERB196644:ERB196645 FAX196644:FAX196645 FKT196644:FKT196645 FUP196644:FUP196645 GEL196644:GEL196645 GOH196644:GOH196645 GYD196644:GYD196645 HHZ196644:HHZ196645 HRV196644:HRV196645 IBR196644:IBR196645 ILN196644:ILN196645 IVJ196644:IVJ196645 JFF196644:JFF196645 JPB196644:JPB196645 JYX196644:JYX196645 KIT196644:KIT196645 KSP196644:KSP196645 LCL196644:LCL196645 LMH196644:LMH196645 LWD196644:LWD196645 MFZ196644:MFZ196645 MPV196644:MPV196645 MZR196644:MZR196645 NJN196644:NJN196645 NTJ196644:NTJ196645 ODF196644:ODF196645 ONB196644:ONB196645 OWX196644:OWX196645 PGT196644:PGT196645 PQP196644:PQP196645 QAL196644:QAL196645 QKH196644:QKH196645 QUD196644:QUD196645 RDZ196644:RDZ196645 RNV196644:RNV196645 RXR196644:RXR196645 SHN196644:SHN196645 SRJ196644:SRJ196645 TBF196644:TBF196645 TLB196644:TLB196645 TUX196644:TUX196645 UET196644:UET196645 UOP196644:UOP196645 UYL196644:UYL196645 VIH196644:VIH196645 VSD196644:VSD196645 WBZ196644:WBZ196645 WLV196644:WLV196645 WVR196644:WVR196645 D262180:D262181 JF262180:JF262181 TB262180:TB262181 ACX262180:ACX262181 AMT262180:AMT262181 AWP262180:AWP262181 BGL262180:BGL262181 BQH262180:BQH262181 CAD262180:CAD262181 CJZ262180:CJZ262181 CTV262180:CTV262181 DDR262180:DDR262181 DNN262180:DNN262181 DXJ262180:DXJ262181 EHF262180:EHF262181 ERB262180:ERB262181 FAX262180:FAX262181 FKT262180:FKT262181 FUP262180:FUP262181 GEL262180:GEL262181 GOH262180:GOH262181 GYD262180:GYD262181 HHZ262180:HHZ262181 HRV262180:HRV262181 IBR262180:IBR262181 ILN262180:ILN262181 IVJ262180:IVJ262181 JFF262180:JFF262181 JPB262180:JPB262181 JYX262180:JYX262181 KIT262180:KIT262181 KSP262180:KSP262181 LCL262180:LCL262181 LMH262180:LMH262181 LWD262180:LWD262181 MFZ262180:MFZ262181 MPV262180:MPV262181 MZR262180:MZR262181 NJN262180:NJN262181 NTJ262180:NTJ262181 ODF262180:ODF262181 ONB262180:ONB262181 OWX262180:OWX262181 PGT262180:PGT262181 PQP262180:PQP262181 QAL262180:QAL262181 QKH262180:QKH262181 QUD262180:QUD262181 RDZ262180:RDZ262181 RNV262180:RNV262181 RXR262180:RXR262181 SHN262180:SHN262181 SRJ262180:SRJ262181 TBF262180:TBF262181 TLB262180:TLB262181 TUX262180:TUX262181 UET262180:UET262181 UOP262180:UOP262181 UYL262180:UYL262181 VIH262180:VIH262181 VSD262180:VSD262181 WBZ262180:WBZ262181 WLV262180:WLV262181 WVR262180:WVR262181 D327716:D327717 JF327716:JF327717 TB327716:TB327717 ACX327716:ACX327717 AMT327716:AMT327717 AWP327716:AWP327717 BGL327716:BGL327717 BQH327716:BQH327717 CAD327716:CAD327717 CJZ327716:CJZ327717 CTV327716:CTV327717 DDR327716:DDR327717 DNN327716:DNN327717 DXJ327716:DXJ327717 EHF327716:EHF327717 ERB327716:ERB327717 FAX327716:FAX327717 FKT327716:FKT327717 FUP327716:FUP327717 GEL327716:GEL327717 GOH327716:GOH327717 GYD327716:GYD327717 HHZ327716:HHZ327717 HRV327716:HRV327717 IBR327716:IBR327717 ILN327716:ILN327717 IVJ327716:IVJ327717 JFF327716:JFF327717 JPB327716:JPB327717 JYX327716:JYX327717 KIT327716:KIT327717 KSP327716:KSP327717 LCL327716:LCL327717 LMH327716:LMH327717 LWD327716:LWD327717 MFZ327716:MFZ327717 MPV327716:MPV327717 MZR327716:MZR327717 NJN327716:NJN327717 NTJ327716:NTJ327717 ODF327716:ODF327717 ONB327716:ONB327717 OWX327716:OWX327717 PGT327716:PGT327717 PQP327716:PQP327717 QAL327716:QAL327717 QKH327716:QKH327717 QUD327716:QUD327717 RDZ327716:RDZ327717 RNV327716:RNV327717 RXR327716:RXR327717 SHN327716:SHN327717 SRJ327716:SRJ327717 TBF327716:TBF327717 TLB327716:TLB327717 TUX327716:TUX327717 UET327716:UET327717 UOP327716:UOP327717 UYL327716:UYL327717 VIH327716:VIH327717 VSD327716:VSD327717 WBZ327716:WBZ327717 WLV327716:WLV327717 WVR327716:WVR327717 D393252:D393253 JF393252:JF393253 TB393252:TB393253 ACX393252:ACX393253 AMT393252:AMT393253 AWP393252:AWP393253 BGL393252:BGL393253 BQH393252:BQH393253 CAD393252:CAD393253 CJZ393252:CJZ393253 CTV393252:CTV393253 DDR393252:DDR393253 DNN393252:DNN393253 DXJ393252:DXJ393253 EHF393252:EHF393253 ERB393252:ERB393253 FAX393252:FAX393253 FKT393252:FKT393253 FUP393252:FUP393253 GEL393252:GEL393253 GOH393252:GOH393253 GYD393252:GYD393253 HHZ393252:HHZ393253 HRV393252:HRV393253 IBR393252:IBR393253 ILN393252:ILN393253 IVJ393252:IVJ393253 JFF393252:JFF393253 JPB393252:JPB393253 JYX393252:JYX393253 KIT393252:KIT393253 KSP393252:KSP393253 LCL393252:LCL393253 LMH393252:LMH393253 LWD393252:LWD393253 MFZ393252:MFZ393253 MPV393252:MPV393253 MZR393252:MZR393253 NJN393252:NJN393253 NTJ393252:NTJ393253 ODF393252:ODF393253 ONB393252:ONB393253 OWX393252:OWX393253 PGT393252:PGT393253 PQP393252:PQP393253 QAL393252:QAL393253 QKH393252:QKH393253 QUD393252:QUD393253 RDZ393252:RDZ393253 RNV393252:RNV393253 RXR393252:RXR393253 SHN393252:SHN393253 SRJ393252:SRJ393253 TBF393252:TBF393253 TLB393252:TLB393253 TUX393252:TUX393253 UET393252:UET393253 UOP393252:UOP393253 UYL393252:UYL393253 VIH393252:VIH393253 VSD393252:VSD393253 WBZ393252:WBZ393253 WLV393252:WLV393253 WVR393252:WVR393253 D458788:D458789 JF458788:JF458789 TB458788:TB458789 ACX458788:ACX458789 AMT458788:AMT458789 AWP458788:AWP458789 BGL458788:BGL458789 BQH458788:BQH458789 CAD458788:CAD458789 CJZ458788:CJZ458789 CTV458788:CTV458789 DDR458788:DDR458789 DNN458788:DNN458789 DXJ458788:DXJ458789 EHF458788:EHF458789 ERB458788:ERB458789 FAX458788:FAX458789 FKT458788:FKT458789 FUP458788:FUP458789 GEL458788:GEL458789 GOH458788:GOH458789 GYD458788:GYD458789 HHZ458788:HHZ458789 HRV458788:HRV458789 IBR458788:IBR458789 ILN458788:ILN458789 IVJ458788:IVJ458789 JFF458788:JFF458789 JPB458788:JPB458789 JYX458788:JYX458789 KIT458788:KIT458789 KSP458788:KSP458789 LCL458788:LCL458789 LMH458788:LMH458789 LWD458788:LWD458789 MFZ458788:MFZ458789 MPV458788:MPV458789 MZR458788:MZR458789 NJN458788:NJN458789 NTJ458788:NTJ458789 ODF458788:ODF458789 ONB458788:ONB458789 OWX458788:OWX458789 PGT458788:PGT458789 PQP458788:PQP458789 QAL458788:QAL458789 QKH458788:QKH458789 QUD458788:QUD458789 RDZ458788:RDZ458789 RNV458788:RNV458789 RXR458788:RXR458789 SHN458788:SHN458789 SRJ458788:SRJ458789 TBF458788:TBF458789 TLB458788:TLB458789 TUX458788:TUX458789 UET458788:UET458789 UOP458788:UOP458789 UYL458788:UYL458789 VIH458788:VIH458789 VSD458788:VSD458789 WBZ458788:WBZ458789 WLV458788:WLV458789 WVR458788:WVR458789 D524324:D524325 JF524324:JF524325 TB524324:TB524325 ACX524324:ACX524325 AMT524324:AMT524325 AWP524324:AWP524325 BGL524324:BGL524325 BQH524324:BQH524325 CAD524324:CAD524325 CJZ524324:CJZ524325 CTV524324:CTV524325 DDR524324:DDR524325 DNN524324:DNN524325 DXJ524324:DXJ524325 EHF524324:EHF524325 ERB524324:ERB524325 FAX524324:FAX524325 FKT524324:FKT524325 FUP524324:FUP524325 GEL524324:GEL524325 GOH524324:GOH524325 GYD524324:GYD524325 HHZ524324:HHZ524325 HRV524324:HRV524325 IBR524324:IBR524325 ILN524324:ILN524325 IVJ524324:IVJ524325 JFF524324:JFF524325 JPB524324:JPB524325 JYX524324:JYX524325 KIT524324:KIT524325 KSP524324:KSP524325 LCL524324:LCL524325 LMH524324:LMH524325 LWD524324:LWD524325 MFZ524324:MFZ524325 MPV524324:MPV524325 MZR524324:MZR524325 NJN524324:NJN524325 NTJ524324:NTJ524325 ODF524324:ODF524325 ONB524324:ONB524325 OWX524324:OWX524325 PGT524324:PGT524325 PQP524324:PQP524325 QAL524324:QAL524325 QKH524324:QKH524325 QUD524324:QUD524325 RDZ524324:RDZ524325 RNV524324:RNV524325 RXR524324:RXR524325 SHN524324:SHN524325 SRJ524324:SRJ524325 TBF524324:TBF524325 TLB524324:TLB524325 TUX524324:TUX524325 UET524324:UET524325 UOP524324:UOP524325 UYL524324:UYL524325 VIH524324:VIH524325 VSD524324:VSD524325 WBZ524324:WBZ524325 WLV524324:WLV524325 WVR524324:WVR524325 D589860:D589861 JF589860:JF589861 TB589860:TB589861 ACX589860:ACX589861 AMT589860:AMT589861 AWP589860:AWP589861 BGL589860:BGL589861 BQH589860:BQH589861 CAD589860:CAD589861 CJZ589860:CJZ589861 CTV589860:CTV589861 DDR589860:DDR589861 DNN589860:DNN589861 DXJ589860:DXJ589861 EHF589860:EHF589861 ERB589860:ERB589861 FAX589860:FAX589861 FKT589860:FKT589861 FUP589860:FUP589861 GEL589860:GEL589861 GOH589860:GOH589861 GYD589860:GYD589861 HHZ589860:HHZ589861 HRV589860:HRV589861 IBR589860:IBR589861 ILN589860:ILN589861 IVJ589860:IVJ589861 JFF589860:JFF589861 JPB589860:JPB589861 JYX589860:JYX589861 KIT589860:KIT589861 KSP589860:KSP589861 LCL589860:LCL589861 LMH589860:LMH589861 LWD589860:LWD589861 MFZ589860:MFZ589861 MPV589860:MPV589861 MZR589860:MZR589861 NJN589860:NJN589861 NTJ589860:NTJ589861 ODF589860:ODF589861 ONB589860:ONB589861 OWX589860:OWX589861 PGT589860:PGT589861 PQP589860:PQP589861 QAL589860:QAL589861 QKH589860:QKH589861 QUD589860:QUD589861 RDZ589860:RDZ589861 RNV589860:RNV589861 RXR589860:RXR589861 SHN589860:SHN589861 SRJ589860:SRJ589861 TBF589860:TBF589861 TLB589860:TLB589861 TUX589860:TUX589861 UET589860:UET589861 UOP589860:UOP589861 UYL589860:UYL589861 VIH589860:VIH589861 VSD589860:VSD589861 WBZ589860:WBZ589861 WLV589860:WLV589861 WVR589860:WVR589861 D655396:D655397 JF655396:JF655397 TB655396:TB655397 ACX655396:ACX655397 AMT655396:AMT655397 AWP655396:AWP655397 BGL655396:BGL655397 BQH655396:BQH655397 CAD655396:CAD655397 CJZ655396:CJZ655397 CTV655396:CTV655397 DDR655396:DDR655397 DNN655396:DNN655397 DXJ655396:DXJ655397 EHF655396:EHF655397 ERB655396:ERB655397 FAX655396:FAX655397 FKT655396:FKT655397 FUP655396:FUP655397 GEL655396:GEL655397 GOH655396:GOH655397 GYD655396:GYD655397 HHZ655396:HHZ655397 HRV655396:HRV655397 IBR655396:IBR655397 ILN655396:ILN655397 IVJ655396:IVJ655397 JFF655396:JFF655397 JPB655396:JPB655397 JYX655396:JYX655397 KIT655396:KIT655397 KSP655396:KSP655397 LCL655396:LCL655397 LMH655396:LMH655397 LWD655396:LWD655397 MFZ655396:MFZ655397 MPV655396:MPV655397 MZR655396:MZR655397 NJN655396:NJN655397 NTJ655396:NTJ655397 ODF655396:ODF655397 ONB655396:ONB655397 OWX655396:OWX655397 PGT655396:PGT655397 PQP655396:PQP655397 QAL655396:QAL655397 QKH655396:QKH655397 QUD655396:QUD655397 RDZ655396:RDZ655397 RNV655396:RNV655397 RXR655396:RXR655397 SHN655396:SHN655397 SRJ655396:SRJ655397 TBF655396:TBF655397 TLB655396:TLB655397 TUX655396:TUX655397 UET655396:UET655397 UOP655396:UOP655397 UYL655396:UYL655397 VIH655396:VIH655397 VSD655396:VSD655397 WBZ655396:WBZ655397 WLV655396:WLV655397 WVR655396:WVR655397 D720932:D720933 JF720932:JF720933 TB720932:TB720933 ACX720932:ACX720933 AMT720932:AMT720933 AWP720932:AWP720933 BGL720932:BGL720933 BQH720932:BQH720933 CAD720932:CAD720933 CJZ720932:CJZ720933 CTV720932:CTV720933 DDR720932:DDR720933 DNN720932:DNN720933 DXJ720932:DXJ720933 EHF720932:EHF720933 ERB720932:ERB720933 FAX720932:FAX720933 FKT720932:FKT720933 FUP720932:FUP720933 GEL720932:GEL720933 GOH720932:GOH720933 GYD720932:GYD720933 HHZ720932:HHZ720933 HRV720932:HRV720933 IBR720932:IBR720933 ILN720932:ILN720933 IVJ720932:IVJ720933 JFF720932:JFF720933 JPB720932:JPB720933 JYX720932:JYX720933 KIT720932:KIT720933 KSP720932:KSP720933 LCL720932:LCL720933 LMH720932:LMH720933 LWD720932:LWD720933 MFZ720932:MFZ720933 MPV720932:MPV720933 MZR720932:MZR720933 NJN720932:NJN720933 NTJ720932:NTJ720933 ODF720932:ODF720933 ONB720932:ONB720933 OWX720932:OWX720933 PGT720932:PGT720933 PQP720932:PQP720933 QAL720932:QAL720933 QKH720932:QKH720933 QUD720932:QUD720933 RDZ720932:RDZ720933 RNV720932:RNV720933 RXR720932:RXR720933 SHN720932:SHN720933 SRJ720932:SRJ720933 TBF720932:TBF720933 TLB720932:TLB720933 TUX720932:TUX720933 UET720932:UET720933 UOP720932:UOP720933 UYL720932:UYL720933 VIH720932:VIH720933 VSD720932:VSD720933 WBZ720932:WBZ720933 WLV720932:WLV720933 WVR720932:WVR720933 D786468:D786469 JF786468:JF786469 TB786468:TB786469 ACX786468:ACX786469 AMT786468:AMT786469 AWP786468:AWP786469 BGL786468:BGL786469 BQH786468:BQH786469 CAD786468:CAD786469 CJZ786468:CJZ786469 CTV786468:CTV786469 DDR786468:DDR786469 DNN786468:DNN786469 DXJ786468:DXJ786469 EHF786468:EHF786469 ERB786468:ERB786469 FAX786468:FAX786469 FKT786468:FKT786469 FUP786468:FUP786469 GEL786468:GEL786469 GOH786468:GOH786469 GYD786468:GYD786469 HHZ786468:HHZ786469 HRV786468:HRV786469 IBR786468:IBR786469 ILN786468:ILN786469 IVJ786468:IVJ786469 JFF786468:JFF786469 JPB786468:JPB786469 JYX786468:JYX786469 KIT786468:KIT786469 KSP786468:KSP786469 LCL786468:LCL786469 LMH786468:LMH786469 LWD786468:LWD786469 MFZ786468:MFZ786469 MPV786468:MPV786469 MZR786468:MZR786469 NJN786468:NJN786469 NTJ786468:NTJ786469 ODF786468:ODF786469 ONB786468:ONB786469 OWX786468:OWX786469 PGT786468:PGT786469 PQP786468:PQP786469 QAL786468:QAL786469 QKH786468:QKH786469 QUD786468:QUD786469 RDZ786468:RDZ786469 RNV786468:RNV786469 RXR786468:RXR786469 SHN786468:SHN786469 SRJ786468:SRJ786469 TBF786468:TBF786469 TLB786468:TLB786469 TUX786468:TUX786469 UET786468:UET786469 UOP786468:UOP786469 UYL786468:UYL786469 VIH786468:VIH786469 VSD786468:VSD786469 WBZ786468:WBZ786469 WLV786468:WLV786469 WVR786468:WVR786469 D852004:D852005 JF852004:JF852005 TB852004:TB852005 ACX852004:ACX852005 AMT852004:AMT852005 AWP852004:AWP852005 BGL852004:BGL852005 BQH852004:BQH852005 CAD852004:CAD852005 CJZ852004:CJZ852005 CTV852004:CTV852005 DDR852004:DDR852005 DNN852004:DNN852005 DXJ852004:DXJ852005 EHF852004:EHF852005 ERB852004:ERB852005 FAX852004:FAX852005 FKT852004:FKT852005 FUP852004:FUP852005 GEL852004:GEL852005 GOH852004:GOH852005 GYD852004:GYD852005 HHZ852004:HHZ852005 HRV852004:HRV852005 IBR852004:IBR852005 ILN852004:ILN852005 IVJ852004:IVJ852005 JFF852004:JFF852005 JPB852004:JPB852005 JYX852004:JYX852005 KIT852004:KIT852005 KSP852004:KSP852005 LCL852004:LCL852005 LMH852004:LMH852005 LWD852004:LWD852005 MFZ852004:MFZ852005 MPV852004:MPV852005 MZR852004:MZR852005 NJN852004:NJN852005 NTJ852004:NTJ852005 ODF852004:ODF852005 ONB852004:ONB852005 OWX852004:OWX852005 PGT852004:PGT852005 PQP852004:PQP852005 QAL852004:QAL852005 QKH852004:QKH852005 QUD852004:QUD852005 RDZ852004:RDZ852005 RNV852004:RNV852005 RXR852004:RXR852005 SHN852004:SHN852005 SRJ852004:SRJ852005 TBF852004:TBF852005 TLB852004:TLB852005 TUX852004:TUX852005 UET852004:UET852005 UOP852004:UOP852005 UYL852004:UYL852005 VIH852004:VIH852005 VSD852004:VSD852005 WBZ852004:WBZ852005 WLV852004:WLV852005 WVR852004:WVR852005 D917540:D917541 JF917540:JF917541 TB917540:TB917541 ACX917540:ACX917541 AMT917540:AMT917541 AWP917540:AWP917541 BGL917540:BGL917541 BQH917540:BQH917541 CAD917540:CAD917541 CJZ917540:CJZ917541 CTV917540:CTV917541 DDR917540:DDR917541 DNN917540:DNN917541 DXJ917540:DXJ917541 EHF917540:EHF917541 ERB917540:ERB917541 FAX917540:FAX917541 FKT917540:FKT917541 FUP917540:FUP917541 GEL917540:GEL917541 GOH917540:GOH917541 GYD917540:GYD917541 HHZ917540:HHZ917541 HRV917540:HRV917541 IBR917540:IBR917541 ILN917540:ILN917541 IVJ917540:IVJ917541 JFF917540:JFF917541 JPB917540:JPB917541 JYX917540:JYX917541 KIT917540:KIT917541 KSP917540:KSP917541 LCL917540:LCL917541 LMH917540:LMH917541 LWD917540:LWD917541 MFZ917540:MFZ917541 MPV917540:MPV917541 MZR917540:MZR917541 NJN917540:NJN917541 NTJ917540:NTJ917541 ODF917540:ODF917541 ONB917540:ONB917541 OWX917540:OWX917541 PGT917540:PGT917541 PQP917540:PQP917541 QAL917540:QAL917541 QKH917540:QKH917541 QUD917540:QUD917541 RDZ917540:RDZ917541 RNV917540:RNV917541 RXR917540:RXR917541 SHN917540:SHN917541 SRJ917540:SRJ917541 TBF917540:TBF917541 TLB917540:TLB917541 TUX917540:TUX917541 UET917540:UET917541 UOP917540:UOP917541 UYL917540:UYL917541 VIH917540:VIH917541 VSD917540:VSD917541 WBZ917540:WBZ917541 WLV917540:WLV917541 WVR917540:WVR917541 D983076:D983077 JF983076:JF983077 TB983076:TB983077 ACX983076:ACX983077 AMT983076:AMT983077 AWP983076:AWP983077 BGL983076:BGL983077 BQH983076:BQH983077 CAD983076:CAD983077 CJZ983076:CJZ983077 CTV983076:CTV983077 DDR983076:DDR983077 DNN983076:DNN983077 DXJ983076:DXJ983077 EHF983076:EHF983077 ERB983076:ERB983077 FAX983076:FAX983077 FKT983076:FKT983077 FUP983076:FUP983077 GEL983076:GEL983077 GOH983076:GOH983077 GYD983076:GYD983077 HHZ983076:HHZ983077 HRV983076:HRV983077 IBR983076:IBR983077 ILN983076:ILN983077 IVJ983076:IVJ983077 JFF983076:JFF983077 JPB983076:JPB983077 JYX983076:JYX983077 KIT983076:KIT983077 KSP983076:KSP983077 LCL983076:LCL983077 LMH983076:LMH983077 LWD983076:LWD983077 MFZ983076:MFZ983077 MPV983076:MPV983077 MZR983076:MZR983077 NJN983076:NJN983077 NTJ983076:NTJ983077 ODF983076:ODF983077 ONB983076:ONB983077 OWX983076:OWX983077 PGT983076:PGT983077 PQP983076:PQP983077 QAL983076:QAL983077 QKH983076:QKH983077 QUD983076:QUD983077 RDZ983076:RDZ983077 RNV983076:RNV983077 RXR983076:RXR983077 SHN983076:SHN983077 SRJ983076:SRJ983077 TBF983076:TBF983077 TLB983076:TLB983077 TUX983076:TUX983077 UET983076:UET983077 UOP983076:UOP983077 UYL983076:UYL983077 VIH983076:VIH983077 VSD983076:VSD983077 WBZ983076:WBZ983077 WLV983076:WLV983077 WVR983076:WVR983077" xr:uid="{B002E7CB-C86B-4809-BCD9-4C0784C5C8C6}">
      <formula1>0</formula1>
      <formula2>6</formula2>
    </dataValidation>
    <dataValidation type="list" allowBlank="1" showInputMessage="1" showErrorMessage="1" sqref="H13:I13" xr:uid="{BE8662BC-F886-4074-801D-2FC018459238}">
      <formula1>"Single Storey, Multi Storey"</formula1>
    </dataValidation>
  </dataValidations>
  <pageMargins left="0.42" right="0.44" top="0.56000000000000005" bottom="0.6" header="0.34" footer="0.4"/>
  <pageSetup paperSize="9" orientation="portrait" blackAndWhite="1" r:id="rId1"/>
  <headerFooter alignWithMargins="0">
    <oddFooter>&amp;R&amp;D</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9F108B-0A1D-4D32-BED3-53D7BFF859D7}">
  <sheetPr codeName="Sheet4"/>
  <dimension ref="A1:E3730"/>
  <sheetViews>
    <sheetView workbookViewId="0">
      <selection activeCell="B10" sqref="B10"/>
    </sheetView>
  </sheetViews>
  <sheetFormatPr defaultColWidth="9.28515625" defaultRowHeight="14.25"/>
  <cols>
    <col min="1" max="3" width="9.28515625" style="63"/>
    <col min="4" max="16384" width="9.28515625" style="64"/>
  </cols>
  <sheetData>
    <row r="1" spans="1:5">
      <c r="A1" s="67" t="s">
        <v>87</v>
      </c>
    </row>
    <row r="3" spans="1:5">
      <c r="A3" s="68" t="s">
        <v>88</v>
      </c>
      <c r="B3" s="68" t="s">
        <v>89</v>
      </c>
      <c r="C3" s="63" t="s">
        <v>41</v>
      </c>
      <c r="D3" s="63" t="s">
        <v>42</v>
      </c>
      <c r="E3" s="63" t="s">
        <v>90</v>
      </c>
    </row>
    <row r="4" spans="1:5">
      <c r="A4" s="68">
        <v>200</v>
      </c>
      <c r="B4" s="68">
        <v>64</v>
      </c>
      <c r="C4" s="63">
        <v>2186</v>
      </c>
      <c r="D4" s="63">
        <v>80</v>
      </c>
      <c r="E4" s="63" t="s">
        <v>91</v>
      </c>
    </row>
    <row r="5" spans="1:5">
      <c r="A5" s="68">
        <v>211</v>
      </c>
      <c r="B5" s="68">
        <v>64</v>
      </c>
      <c r="C5" s="63">
        <v>2186</v>
      </c>
      <c r="D5" s="63">
        <v>80</v>
      </c>
      <c r="E5" s="63" t="s">
        <v>91</v>
      </c>
    </row>
    <row r="6" spans="1:5">
      <c r="A6" s="68">
        <v>212</v>
      </c>
      <c r="B6" s="68">
        <v>64</v>
      </c>
      <c r="C6" s="63">
        <v>2186</v>
      </c>
      <c r="D6" s="63">
        <v>80</v>
      </c>
      <c r="E6" s="63" t="s">
        <v>91</v>
      </c>
    </row>
    <row r="7" spans="1:5">
      <c r="A7" s="68">
        <v>221</v>
      </c>
      <c r="B7" s="68">
        <v>64</v>
      </c>
      <c r="C7" s="63">
        <v>2186</v>
      </c>
      <c r="D7" s="63">
        <v>80</v>
      </c>
      <c r="E7" s="63" t="s">
        <v>91</v>
      </c>
    </row>
    <row r="8" spans="1:5">
      <c r="A8" s="68">
        <v>230</v>
      </c>
      <c r="B8" s="68">
        <v>64</v>
      </c>
      <c r="C8" s="63">
        <v>2186</v>
      </c>
      <c r="D8" s="63">
        <v>80</v>
      </c>
      <c r="E8" s="63" t="s">
        <v>91</v>
      </c>
    </row>
    <row r="9" spans="1:5">
      <c r="A9" s="68">
        <v>237</v>
      </c>
      <c r="B9" s="68">
        <v>64</v>
      </c>
      <c r="C9" s="63">
        <v>2186</v>
      </c>
      <c r="D9" s="63">
        <v>80</v>
      </c>
      <c r="E9" s="63" t="s">
        <v>91</v>
      </c>
    </row>
    <row r="10" spans="1:5">
      <c r="A10" s="68">
        <v>238</v>
      </c>
      <c r="B10" s="68">
        <v>64</v>
      </c>
      <c r="C10" s="63">
        <v>2186</v>
      </c>
      <c r="D10" s="63">
        <v>80</v>
      </c>
      <c r="E10" s="63" t="s">
        <v>91</v>
      </c>
    </row>
    <row r="11" spans="1:5">
      <c r="A11" s="68">
        <v>239</v>
      </c>
      <c r="B11" s="68">
        <v>64</v>
      </c>
      <c r="C11" s="63">
        <v>2186</v>
      </c>
      <c r="D11" s="63">
        <v>80</v>
      </c>
      <c r="E11" s="63" t="s">
        <v>91</v>
      </c>
    </row>
    <row r="12" spans="1:5">
      <c r="A12" s="68">
        <v>240</v>
      </c>
      <c r="B12" s="68">
        <v>64</v>
      </c>
      <c r="C12" s="63">
        <v>2186</v>
      </c>
      <c r="D12" s="63">
        <v>80</v>
      </c>
      <c r="E12" s="63" t="s">
        <v>91</v>
      </c>
    </row>
    <row r="13" spans="1:5">
      <c r="A13" s="68">
        <v>241</v>
      </c>
      <c r="B13" s="68">
        <v>64</v>
      </c>
      <c r="C13" s="63">
        <v>2186</v>
      </c>
      <c r="D13" s="63">
        <v>80</v>
      </c>
      <c r="E13" s="63" t="s">
        <v>91</v>
      </c>
    </row>
    <row r="14" spans="1:5">
      <c r="A14" s="68">
        <v>242</v>
      </c>
      <c r="B14" s="68">
        <v>64</v>
      </c>
      <c r="C14" s="63">
        <v>2186</v>
      </c>
      <c r="D14" s="63">
        <v>80</v>
      </c>
      <c r="E14" s="63" t="s">
        <v>91</v>
      </c>
    </row>
    <row r="15" spans="1:5">
      <c r="A15" s="68">
        <v>243</v>
      </c>
      <c r="B15" s="68">
        <v>64</v>
      </c>
      <c r="C15" s="63">
        <v>2186</v>
      </c>
      <c r="D15" s="63">
        <v>80</v>
      </c>
      <c r="E15" s="63" t="s">
        <v>91</v>
      </c>
    </row>
    <row r="16" spans="1:5">
      <c r="A16" s="68">
        <v>244</v>
      </c>
      <c r="B16" s="68">
        <v>64</v>
      </c>
      <c r="C16" s="63">
        <v>2186</v>
      </c>
      <c r="D16" s="63">
        <v>80</v>
      </c>
      <c r="E16" s="63" t="s">
        <v>91</v>
      </c>
    </row>
    <row r="17" spans="1:5">
      <c r="A17" s="68">
        <v>245</v>
      </c>
      <c r="B17" s="68">
        <v>64</v>
      </c>
      <c r="C17" s="63">
        <v>2186</v>
      </c>
      <c r="D17" s="63">
        <v>80</v>
      </c>
      <c r="E17" s="63" t="s">
        <v>91</v>
      </c>
    </row>
    <row r="18" spans="1:5">
      <c r="A18" s="68">
        <v>246</v>
      </c>
      <c r="B18" s="68">
        <v>64</v>
      </c>
      <c r="C18" s="63">
        <v>2186</v>
      </c>
      <c r="D18" s="63">
        <v>80</v>
      </c>
      <c r="E18" s="63" t="s">
        <v>91</v>
      </c>
    </row>
    <row r="19" spans="1:5">
      <c r="A19" s="68">
        <v>247</v>
      </c>
      <c r="B19" s="68">
        <v>64</v>
      </c>
      <c r="C19" s="63">
        <v>2186</v>
      </c>
      <c r="D19" s="63">
        <v>80</v>
      </c>
      <c r="E19" s="63" t="s">
        <v>91</v>
      </c>
    </row>
    <row r="20" spans="1:5">
      <c r="A20" s="68">
        <v>248</v>
      </c>
      <c r="B20" s="68">
        <v>64</v>
      </c>
      <c r="C20" s="63">
        <v>2186</v>
      </c>
      <c r="D20" s="63">
        <v>80</v>
      </c>
      <c r="E20" s="63" t="s">
        <v>91</v>
      </c>
    </row>
    <row r="21" spans="1:5">
      <c r="A21" s="68">
        <v>249</v>
      </c>
      <c r="B21" s="68">
        <v>64</v>
      </c>
      <c r="C21" s="63">
        <v>2186</v>
      </c>
      <c r="D21" s="63">
        <v>80</v>
      </c>
      <c r="E21" s="63" t="s">
        <v>91</v>
      </c>
    </row>
    <row r="22" spans="1:5">
      <c r="A22" s="68">
        <v>250</v>
      </c>
      <c r="B22" s="68">
        <v>64</v>
      </c>
      <c r="C22" s="63">
        <v>2186</v>
      </c>
      <c r="D22" s="63">
        <v>80</v>
      </c>
      <c r="E22" s="63" t="s">
        <v>91</v>
      </c>
    </row>
    <row r="23" spans="1:5">
      <c r="A23" s="68">
        <v>251</v>
      </c>
      <c r="B23" s="68">
        <v>64</v>
      </c>
      <c r="C23" s="63">
        <v>2186</v>
      </c>
      <c r="D23" s="63">
        <v>80</v>
      </c>
      <c r="E23" s="63" t="s">
        <v>91</v>
      </c>
    </row>
    <row r="24" spans="1:5">
      <c r="A24" s="68">
        <v>252</v>
      </c>
      <c r="B24" s="68">
        <v>64</v>
      </c>
      <c r="C24" s="63">
        <v>2186</v>
      </c>
      <c r="D24" s="63">
        <v>80</v>
      </c>
      <c r="E24" s="63" t="s">
        <v>91</v>
      </c>
    </row>
    <row r="25" spans="1:5">
      <c r="A25" s="68">
        <v>253</v>
      </c>
      <c r="B25" s="68">
        <v>64</v>
      </c>
      <c r="C25" s="63">
        <v>2186</v>
      </c>
      <c r="D25" s="63">
        <v>80</v>
      </c>
      <c r="E25" s="63" t="s">
        <v>91</v>
      </c>
    </row>
    <row r="26" spans="1:5">
      <c r="A26" s="68">
        <v>254</v>
      </c>
      <c r="B26" s="68">
        <v>64</v>
      </c>
      <c r="C26" s="63">
        <v>2186</v>
      </c>
      <c r="D26" s="63">
        <v>80</v>
      </c>
      <c r="E26" s="63" t="s">
        <v>91</v>
      </c>
    </row>
    <row r="27" spans="1:5">
      <c r="A27" s="68">
        <v>255</v>
      </c>
      <c r="B27" s="68">
        <v>64</v>
      </c>
      <c r="C27" s="63">
        <v>2186</v>
      </c>
      <c r="D27" s="63">
        <v>80</v>
      </c>
      <c r="E27" s="63" t="s">
        <v>91</v>
      </c>
    </row>
    <row r="28" spans="1:5">
      <c r="A28" s="68">
        <v>256</v>
      </c>
      <c r="B28" s="68">
        <v>64</v>
      </c>
      <c r="C28" s="63">
        <v>2186</v>
      </c>
      <c r="D28" s="63">
        <v>80</v>
      </c>
      <c r="E28" s="63" t="s">
        <v>91</v>
      </c>
    </row>
    <row r="29" spans="1:5">
      <c r="A29" s="68">
        <v>257</v>
      </c>
      <c r="B29" s="68">
        <v>64</v>
      </c>
      <c r="C29" s="63">
        <v>2186</v>
      </c>
      <c r="D29" s="63">
        <v>80</v>
      </c>
      <c r="E29" s="63" t="s">
        <v>91</v>
      </c>
    </row>
    <row r="30" spans="1:5">
      <c r="A30" s="68">
        <v>258</v>
      </c>
      <c r="B30" s="68">
        <v>64</v>
      </c>
      <c r="C30" s="63">
        <v>2186</v>
      </c>
      <c r="D30" s="63">
        <v>80</v>
      </c>
      <c r="E30" s="63" t="s">
        <v>91</v>
      </c>
    </row>
    <row r="31" spans="1:5">
      <c r="A31" s="68">
        <v>259</v>
      </c>
      <c r="B31" s="68">
        <v>64</v>
      </c>
      <c r="C31" s="63">
        <v>2186</v>
      </c>
      <c r="D31" s="63">
        <v>80</v>
      </c>
      <c r="E31" s="63" t="s">
        <v>91</v>
      </c>
    </row>
    <row r="32" spans="1:5">
      <c r="A32" s="68">
        <v>260</v>
      </c>
      <c r="B32" s="68">
        <v>64</v>
      </c>
      <c r="C32" s="63">
        <v>2186</v>
      </c>
      <c r="D32" s="63">
        <v>80</v>
      </c>
      <c r="E32" s="63" t="s">
        <v>91</v>
      </c>
    </row>
    <row r="33" spans="1:5">
      <c r="A33" s="68">
        <v>261</v>
      </c>
      <c r="B33" s="68">
        <v>64</v>
      </c>
      <c r="C33" s="63">
        <v>2186</v>
      </c>
      <c r="D33" s="63">
        <v>80</v>
      </c>
      <c r="E33" s="63" t="s">
        <v>91</v>
      </c>
    </row>
    <row r="34" spans="1:5">
      <c r="A34" s="68">
        <v>262</v>
      </c>
      <c r="B34" s="68">
        <v>64</v>
      </c>
      <c r="C34" s="63">
        <v>2186</v>
      </c>
      <c r="D34" s="63">
        <v>80</v>
      </c>
      <c r="E34" s="63" t="s">
        <v>91</v>
      </c>
    </row>
    <row r="35" spans="1:5">
      <c r="A35" s="68">
        <v>263</v>
      </c>
      <c r="B35" s="68">
        <v>64</v>
      </c>
      <c r="C35" s="63">
        <v>2186</v>
      </c>
      <c r="D35" s="63">
        <v>80</v>
      </c>
      <c r="E35" s="63" t="s">
        <v>91</v>
      </c>
    </row>
    <row r="36" spans="1:5">
      <c r="A36" s="68">
        <v>264</v>
      </c>
      <c r="B36" s="68">
        <v>64</v>
      </c>
      <c r="C36" s="63">
        <v>2186</v>
      </c>
      <c r="D36" s="63">
        <v>80</v>
      </c>
      <c r="E36" s="63" t="s">
        <v>91</v>
      </c>
    </row>
    <row r="37" spans="1:5">
      <c r="A37" s="68">
        <v>266</v>
      </c>
      <c r="B37" s="68">
        <v>64</v>
      </c>
      <c r="C37" s="63">
        <v>2186</v>
      </c>
      <c r="D37" s="63">
        <v>80</v>
      </c>
      <c r="E37" s="63" t="s">
        <v>91</v>
      </c>
    </row>
    <row r="38" spans="1:5">
      <c r="A38" s="68">
        <v>267</v>
      </c>
      <c r="B38" s="68">
        <v>64</v>
      </c>
      <c r="C38" s="63">
        <v>2186</v>
      </c>
      <c r="D38" s="63">
        <v>80</v>
      </c>
      <c r="E38" s="63" t="s">
        <v>91</v>
      </c>
    </row>
    <row r="39" spans="1:5">
      <c r="A39" s="68">
        <v>268</v>
      </c>
      <c r="B39" s="68">
        <v>64</v>
      </c>
      <c r="C39" s="63">
        <v>2186</v>
      </c>
      <c r="D39" s="63">
        <v>80</v>
      </c>
      <c r="E39" s="63" t="s">
        <v>91</v>
      </c>
    </row>
    <row r="40" spans="1:5">
      <c r="A40" s="68">
        <v>269</v>
      </c>
      <c r="B40" s="68">
        <v>64</v>
      </c>
      <c r="C40" s="63">
        <v>2186</v>
      </c>
      <c r="D40" s="63">
        <v>80</v>
      </c>
      <c r="E40" s="63" t="s">
        <v>91</v>
      </c>
    </row>
    <row r="41" spans="1:5">
      <c r="A41" s="68">
        <v>270</v>
      </c>
      <c r="B41" s="68">
        <v>64</v>
      </c>
      <c r="C41" s="63">
        <v>2186</v>
      </c>
      <c r="D41" s="63">
        <v>80</v>
      </c>
      <c r="E41" s="63" t="s">
        <v>91</v>
      </c>
    </row>
    <row r="42" spans="1:5">
      <c r="A42" s="68">
        <v>271</v>
      </c>
      <c r="B42" s="68">
        <v>64</v>
      </c>
      <c r="C42" s="63">
        <v>2186</v>
      </c>
      <c r="D42" s="63">
        <v>80</v>
      </c>
      <c r="E42" s="63" t="s">
        <v>91</v>
      </c>
    </row>
    <row r="43" spans="1:5">
      <c r="A43" s="68">
        <v>272</v>
      </c>
      <c r="B43" s="68">
        <v>64</v>
      </c>
      <c r="C43" s="63">
        <v>2186</v>
      </c>
      <c r="D43" s="63">
        <v>80</v>
      </c>
      <c r="E43" s="63" t="s">
        <v>91</v>
      </c>
    </row>
    <row r="44" spans="1:5">
      <c r="A44" s="68">
        <v>273</v>
      </c>
      <c r="B44" s="68">
        <v>64</v>
      </c>
      <c r="C44" s="63">
        <v>2186</v>
      </c>
      <c r="D44" s="63">
        <v>80</v>
      </c>
      <c r="E44" s="63" t="s">
        <v>91</v>
      </c>
    </row>
    <row r="45" spans="1:5">
      <c r="A45" s="68">
        <v>274</v>
      </c>
      <c r="B45" s="68">
        <v>64</v>
      </c>
      <c r="C45" s="63">
        <v>2186</v>
      </c>
      <c r="D45" s="63">
        <v>80</v>
      </c>
      <c r="E45" s="63" t="s">
        <v>91</v>
      </c>
    </row>
    <row r="46" spans="1:5">
      <c r="A46" s="68">
        <v>275</v>
      </c>
      <c r="B46" s="68">
        <v>64</v>
      </c>
      <c r="C46" s="63">
        <v>2186</v>
      </c>
      <c r="D46" s="63">
        <v>80</v>
      </c>
      <c r="E46" s="63" t="s">
        <v>91</v>
      </c>
    </row>
    <row r="47" spans="1:5">
      <c r="A47" s="68">
        <v>276</v>
      </c>
      <c r="B47" s="68">
        <v>64</v>
      </c>
      <c r="C47" s="63">
        <v>2186</v>
      </c>
      <c r="D47" s="63">
        <v>80</v>
      </c>
      <c r="E47" s="63" t="s">
        <v>91</v>
      </c>
    </row>
    <row r="48" spans="1:5">
      <c r="A48" s="68">
        <v>277</v>
      </c>
      <c r="B48" s="68">
        <v>64</v>
      </c>
      <c r="C48" s="63">
        <v>2186</v>
      </c>
      <c r="D48" s="63">
        <v>80</v>
      </c>
      <c r="E48" s="63" t="s">
        <v>91</v>
      </c>
    </row>
    <row r="49" spans="1:5">
      <c r="A49" s="68">
        <v>278</v>
      </c>
      <c r="B49" s="68">
        <v>64</v>
      </c>
      <c r="C49" s="63">
        <v>2186</v>
      </c>
      <c r="D49" s="63">
        <v>80</v>
      </c>
      <c r="E49" s="63" t="s">
        <v>91</v>
      </c>
    </row>
    <row r="50" spans="1:5">
      <c r="A50" s="68">
        <v>279</v>
      </c>
      <c r="B50" s="68">
        <v>64</v>
      </c>
      <c r="C50" s="63">
        <v>2186</v>
      </c>
      <c r="D50" s="63">
        <v>80</v>
      </c>
      <c r="E50" s="63" t="s">
        <v>91</v>
      </c>
    </row>
    <row r="51" spans="1:5">
      <c r="A51" s="68">
        <v>280</v>
      </c>
      <c r="B51" s="68">
        <v>64</v>
      </c>
      <c r="C51" s="63">
        <v>2186</v>
      </c>
      <c r="D51" s="63">
        <v>80</v>
      </c>
      <c r="E51" s="63" t="s">
        <v>91</v>
      </c>
    </row>
    <row r="52" spans="1:5">
      <c r="A52" s="68">
        <v>281</v>
      </c>
      <c r="B52" s="68">
        <v>64</v>
      </c>
      <c r="C52" s="63">
        <v>2186</v>
      </c>
      <c r="D52" s="63">
        <v>80</v>
      </c>
      <c r="E52" s="63" t="s">
        <v>91</v>
      </c>
    </row>
    <row r="53" spans="1:5">
      <c r="A53" s="68">
        <v>282</v>
      </c>
      <c r="B53" s="68">
        <v>64</v>
      </c>
      <c r="C53" s="63">
        <v>2186</v>
      </c>
      <c r="D53" s="63">
        <v>80</v>
      </c>
      <c r="E53" s="63" t="s">
        <v>91</v>
      </c>
    </row>
    <row r="54" spans="1:5">
      <c r="A54" s="68">
        <v>283</v>
      </c>
      <c r="B54" s="68">
        <v>64</v>
      </c>
      <c r="C54" s="63">
        <v>2186</v>
      </c>
      <c r="D54" s="63">
        <v>80</v>
      </c>
      <c r="E54" s="63" t="s">
        <v>91</v>
      </c>
    </row>
    <row r="55" spans="1:5">
      <c r="A55" s="68">
        <v>284</v>
      </c>
      <c r="B55" s="68">
        <v>64</v>
      </c>
      <c r="C55" s="63">
        <v>2186</v>
      </c>
      <c r="D55" s="63">
        <v>80</v>
      </c>
      <c r="E55" s="63" t="s">
        <v>91</v>
      </c>
    </row>
    <row r="56" spans="1:5">
      <c r="A56" s="68">
        <v>285</v>
      </c>
      <c r="B56" s="68">
        <v>64</v>
      </c>
      <c r="C56" s="63">
        <v>2186</v>
      </c>
      <c r="D56" s="63">
        <v>80</v>
      </c>
      <c r="E56" s="63" t="s">
        <v>91</v>
      </c>
    </row>
    <row r="57" spans="1:5">
      <c r="A57" s="68">
        <v>286</v>
      </c>
      <c r="B57" s="68">
        <v>64</v>
      </c>
      <c r="C57" s="63">
        <v>2186</v>
      </c>
      <c r="D57" s="63">
        <v>80</v>
      </c>
      <c r="E57" s="63" t="s">
        <v>91</v>
      </c>
    </row>
    <row r="58" spans="1:5">
      <c r="A58" s="68">
        <v>287</v>
      </c>
      <c r="B58" s="68">
        <v>64</v>
      </c>
      <c r="C58" s="63">
        <v>2186</v>
      </c>
      <c r="D58" s="63">
        <v>80</v>
      </c>
      <c r="E58" s="63" t="s">
        <v>91</v>
      </c>
    </row>
    <row r="59" spans="1:5">
      <c r="A59" s="68">
        <v>288</v>
      </c>
      <c r="B59" s="68">
        <v>64</v>
      </c>
      <c r="C59" s="63">
        <v>2186</v>
      </c>
      <c r="D59" s="63">
        <v>80</v>
      </c>
      <c r="E59" s="63" t="s">
        <v>91</v>
      </c>
    </row>
    <row r="60" spans="1:5">
      <c r="A60" s="68">
        <v>289</v>
      </c>
      <c r="B60" s="68">
        <v>64</v>
      </c>
      <c r="C60" s="63">
        <v>2186</v>
      </c>
      <c r="D60" s="63">
        <v>80</v>
      </c>
      <c r="E60" s="63" t="s">
        <v>91</v>
      </c>
    </row>
    <row r="61" spans="1:5">
      <c r="A61" s="68">
        <v>290</v>
      </c>
      <c r="B61" s="68">
        <v>64</v>
      </c>
      <c r="C61" s="63">
        <v>2186</v>
      </c>
      <c r="D61" s="63">
        <v>80</v>
      </c>
      <c r="E61" s="63" t="s">
        <v>91</v>
      </c>
    </row>
    <row r="62" spans="1:5">
      <c r="A62" s="68">
        <v>291</v>
      </c>
      <c r="B62" s="68">
        <v>64</v>
      </c>
      <c r="C62" s="63">
        <v>2186</v>
      </c>
      <c r="D62" s="63">
        <v>80</v>
      </c>
      <c r="E62" s="63" t="s">
        <v>91</v>
      </c>
    </row>
    <row r="63" spans="1:5">
      <c r="A63" s="68">
        <v>293</v>
      </c>
      <c r="B63" s="68">
        <v>64</v>
      </c>
      <c r="C63" s="63">
        <v>2186</v>
      </c>
      <c r="D63" s="63">
        <v>80</v>
      </c>
      <c r="E63" s="63" t="s">
        <v>91</v>
      </c>
    </row>
    <row r="64" spans="1:5">
      <c r="A64" s="68">
        <v>294</v>
      </c>
      <c r="B64" s="68">
        <v>64</v>
      </c>
      <c r="C64" s="63">
        <v>2186</v>
      </c>
      <c r="D64" s="63">
        <v>80</v>
      </c>
      <c r="E64" s="63" t="s">
        <v>91</v>
      </c>
    </row>
    <row r="65" spans="1:5">
      <c r="A65" s="68">
        <v>295</v>
      </c>
      <c r="B65" s="68">
        <v>64</v>
      </c>
      <c r="C65" s="63">
        <v>2186</v>
      </c>
      <c r="D65" s="63">
        <v>80</v>
      </c>
      <c r="E65" s="63" t="s">
        <v>91</v>
      </c>
    </row>
    <row r="66" spans="1:5">
      <c r="A66" s="68">
        <v>296</v>
      </c>
      <c r="B66" s="68">
        <v>64</v>
      </c>
      <c r="C66" s="63">
        <v>2186</v>
      </c>
      <c r="D66" s="63">
        <v>80</v>
      </c>
      <c r="E66" s="63" t="s">
        <v>91</v>
      </c>
    </row>
    <row r="67" spans="1:5">
      <c r="A67" s="68">
        <v>297</v>
      </c>
      <c r="B67" s="68">
        <v>64</v>
      </c>
      <c r="C67" s="63">
        <v>2186</v>
      </c>
      <c r="D67" s="63">
        <v>80</v>
      </c>
      <c r="E67" s="63" t="s">
        <v>91</v>
      </c>
    </row>
    <row r="68" spans="1:5">
      <c r="A68" s="68">
        <v>298</v>
      </c>
      <c r="B68" s="68">
        <v>64</v>
      </c>
      <c r="C68" s="63">
        <v>2186</v>
      </c>
      <c r="D68" s="63">
        <v>80</v>
      </c>
      <c r="E68" s="63" t="s">
        <v>91</v>
      </c>
    </row>
    <row r="69" spans="1:5">
      <c r="A69" s="68">
        <v>299</v>
      </c>
      <c r="B69" s="68">
        <v>64</v>
      </c>
      <c r="C69" s="63">
        <v>2186</v>
      </c>
      <c r="D69" s="63">
        <v>80</v>
      </c>
      <c r="E69" s="63" t="s">
        <v>91</v>
      </c>
    </row>
    <row r="70" spans="1:5">
      <c r="A70" s="68">
        <v>800</v>
      </c>
      <c r="B70" s="68">
        <v>66</v>
      </c>
      <c r="C70" s="63">
        <v>0</v>
      </c>
      <c r="D70" s="63">
        <v>2895</v>
      </c>
      <c r="E70" s="63" t="s">
        <v>92</v>
      </c>
    </row>
    <row r="71" spans="1:5">
      <c r="A71" s="68">
        <v>801</v>
      </c>
      <c r="B71" s="68">
        <v>66</v>
      </c>
      <c r="C71" s="63">
        <v>0</v>
      </c>
      <c r="D71" s="63">
        <v>2895</v>
      </c>
      <c r="E71" s="63" t="s">
        <v>92</v>
      </c>
    </row>
    <row r="72" spans="1:5">
      <c r="A72" s="68">
        <v>804</v>
      </c>
      <c r="B72" s="68">
        <v>66</v>
      </c>
      <c r="C72" s="63">
        <v>0</v>
      </c>
      <c r="D72" s="63">
        <v>2895</v>
      </c>
      <c r="E72" s="63" t="s">
        <v>92</v>
      </c>
    </row>
    <row r="73" spans="1:5">
      <c r="A73" s="68">
        <v>810</v>
      </c>
      <c r="B73" s="68">
        <v>66</v>
      </c>
      <c r="C73" s="63">
        <v>0</v>
      </c>
      <c r="D73" s="63">
        <v>2895</v>
      </c>
      <c r="E73" s="63" t="s">
        <v>92</v>
      </c>
    </row>
    <row r="74" spans="1:5">
      <c r="A74" s="68">
        <v>811</v>
      </c>
      <c r="B74" s="68">
        <v>66</v>
      </c>
      <c r="C74" s="63">
        <v>0</v>
      </c>
      <c r="D74" s="63">
        <v>2895</v>
      </c>
      <c r="E74" s="63" t="s">
        <v>92</v>
      </c>
    </row>
    <row r="75" spans="1:5">
      <c r="A75" s="68">
        <v>812</v>
      </c>
      <c r="B75" s="68">
        <v>66</v>
      </c>
      <c r="C75" s="63">
        <v>0</v>
      </c>
      <c r="D75" s="63">
        <v>2895</v>
      </c>
      <c r="E75" s="63" t="s">
        <v>92</v>
      </c>
    </row>
    <row r="76" spans="1:5">
      <c r="A76" s="68">
        <v>813</v>
      </c>
      <c r="B76" s="68">
        <v>66</v>
      </c>
      <c r="C76" s="63">
        <v>0</v>
      </c>
      <c r="D76" s="63">
        <v>2895</v>
      </c>
      <c r="E76" s="63" t="s">
        <v>92</v>
      </c>
    </row>
    <row r="77" spans="1:5">
      <c r="A77" s="68">
        <v>814</v>
      </c>
      <c r="B77" s="68">
        <v>66</v>
      </c>
      <c r="C77" s="63">
        <v>0</v>
      </c>
      <c r="D77" s="63">
        <v>2895</v>
      </c>
      <c r="E77" s="63" t="s">
        <v>92</v>
      </c>
    </row>
    <row r="78" spans="1:5">
      <c r="A78" s="68">
        <v>815</v>
      </c>
      <c r="B78" s="68">
        <v>66</v>
      </c>
      <c r="C78" s="63">
        <v>0</v>
      </c>
      <c r="D78" s="63">
        <v>2895</v>
      </c>
      <c r="E78" s="63" t="s">
        <v>92</v>
      </c>
    </row>
    <row r="79" spans="1:5">
      <c r="A79" s="68">
        <v>820</v>
      </c>
      <c r="B79" s="68">
        <v>66</v>
      </c>
      <c r="C79" s="63">
        <v>0</v>
      </c>
      <c r="D79" s="63">
        <v>2895</v>
      </c>
      <c r="E79" s="63" t="s">
        <v>92</v>
      </c>
    </row>
    <row r="80" spans="1:5">
      <c r="A80" s="68">
        <v>821</v>
      </c>
      <c r="B80" s="68">
        <v>66</v>
      </c>
      <c r="C80" s="63">
        <v>0</v>
      </c>
      <c r="D80" s="63">
        <v>2895</v>
      </c>
      <c r="E80" s="63" t="s">
        <v>92</v>
      </c>
    </row>
    <row r="81" spans="1:5">
      <c r="A81" s="68">
        <v>822</v>
      </c>
      <c r="B81" s="68">
        <v>66</v>
      </c>
      <c r="C81" s="63">
        <v>0</v>
      </c>
      <c r="D81" s="63">
        <v>2895</v>
      </c>
      <c r="E81" s="63" t="s">
        <v>92</v>
      </c>
    </row>
    <row r="82" spans="1:5">
      <c r="A82" s="68">
        <v>828</v>
      </c>
      <c r="B82" s="68">
        <v>66</v>
      </c>
      <c r="C82" s="63">
        <v>0</v>
      </c>
      <c r="D82" s="63">
        <v>2895</v>
      </c>
      <c r="E82" s="63" t="s">
        <v>92</v>
      </c>
    </row>
    <row r="83" spans="1:5">
      <c r="A83" s="68">
        <v>830</v>
      </c>
      <c r="B83" s="68">
        <v>66</v>
      </c>
      <c r="C83" s="63">
        <v>0</v>
      </c>
      <c r="D83" s="63">
        <v>2895</v>
      </c>
      <c r="E83" s="63" t="s">
        <v>92</v>
      </c>
    </row>
    <row r="84" spans="1:5">
      <c r="A84" s="68">
        <v>831</v>
      </c>
      <c r="B84" s="68">
        <v>66</v>
      </c>
      <c r="C84" s="63">
        <v>0</v>
      </c>
      <c r="D84" s="63">
        <v>2895</v>
      </c>
      <c r="E84" s="63" t="s">
        <v>92</v>
      </c>
    </row>
    <row r="85" spans="1:5">
      <c r="A85" s="68">
        <v>832</v>
      </c>
      <c r="B85" s="68">
        <v>66</v>
      </c>
      <c r="C85" s="63">
        <v>0</v>
      </c>
      <c r="D85" s="63">
        <v>2895</v>
      </c>
      <c r="E85" s="63" t="s">
        <v>92</v>
      </c>
    </row>
    <row r="86" spans="1:5">
      <c r="A86" s="68">
        <v>835</v>
      </c>
      <c r="B86" s="68">
        <v>66</v>
      </c>
      <c r="C86" s="63">
        <v>0</v>
      </c>
      <c r="D86" s="63">
        <v>2895</v>
      </c>
      <c r="E86" s="63" t="s">
        <v>92</v>
      </c>
    </row>
    <row r="87" spans="1:5">
      <c r="A87" s="68">
        <v>836</v>
      </c>
      <c r="B87" s="68">
        <v>66</v>
      </c>
      <c r="C87" s="63">
        <v>0</v>
      </c>
      <c r="D87" s="63">
        <v>2895</v>
      </c>
      <c r="E87" s="63" t="s">
        <v>92</v>
      </c>
    </row>
    <row r="88" spans="1:5">
      <c r="A88" s="68">
        <v>837</v>
      </c>
      <c r="B88" s="68">
        <v>66</v>
      </c>
      <c r="C88" s="63">
        <v>0</v>
      </c>
      <c r="D88" s="63">
        <v>2895</v>
      </c>
      <c r="E88" s="63" t="s">
        <v>92</v>
      </c>
    </row>
    <row r="89" spans="1:5">
      <c r="A89" s="68">
        <v>840</v>
      </c>
      <c r="B89" s="68">
        <v>66</v>
      </c>
      <c r="C89" s="63">
        <v>0</v>
      </c>
      <c r="D89" s="63">
        <v>2895</v>
      </c>
      <c r="E89" s="63" t="s">
        <v>92</v>
      </c>
    </row>
    <row r="90" spans="1:5">
      <c r="A90" s="68">
        <v>845</v>
      </c>
      <c r="B90" s="68">
        <v>66</v>
      </c>
      <c r="C90" s="63">
        <v>0</v>
      </c>
      <c r="D90" s="63">
        <v>2895</v>
      </c>
      <c r="E90" s="63" t="s">
        <v>92</v>
      </c>
    </row>
    <row r="91" spans="1:5">
      <c r="A91" s="68">
        <v>846</v>
      </c>
      <c r="B91" s="68">
        <v>66</v>
      </c>
      <c r="C91" s="63">
        <v>0</v>
      </c>
      <c r="D91" s="63">
        <v>2895</v>
      </c>
      <c r="E91" s="63" t="s">
        <v>92</v>
      </c>
    </row>
    <row r="92" spans="1:5">
      <c r="A92" s="68">
        <v>847</v>
      </c>
      <c r="B92" s="68">
        <v>66</v>
      </c>
      <c r="C92" s="63">
        <v>0</v>
      </c>
      <c r="D92" s="63">
        <v>2895</v>
      </c>
      <c r="E92" s="63" t="s">
        <v>92</v>
      </c>
    </row>
    <row r="93" spans="1:5">
      <c r="A93" s="68">
        <v>850</v>
      </c>
      <c r="B93" s="68">
        <v>66</v>
      </c>
      <c r="C93" s="63">
        <v>0</v>
      </c>
      <c r="D93" s="63">
        <v>2895</v>
      </c>
      <c r="E93" s="63" t="s">
        <v>92</v>
      </c>
    </row>
    <row r="94" spans="1:5">
      <c r="A94" s="68">
        <v>851</v>
      </c>
      <c r="B94" s="68">
        <v>66</v>
      </c>
      <c r="C94" s="63">
        <v>0</v>
      </c>
      <c r="D94" s="63">
        <v>2895</v>
      </c>
      <c r="E94" s="63" t="s">
        <v>92</v>
      </c>
    </row>
    <row r="95" spans="1:5">
      <c r="A95" s="68">
        <v>852</v>
      </c>
      <c r="B95" s="68">
        <v>66</v>
      </c>
      <c r="C95" s="63">
        <v>0</v>
      </c>
      <c r="D95" s="63">
        <v>2895</v>
      </c>
      <c r="E95" s="63" t="s">
        <v>92</v>
      </c>
    </row>
    <row r="96" spans="1:5">
      <c r="A96" s="68">
        <v>853</v>
      </c>
      <c r="B96" s="68">
        <v>66</v>
      </c>
      <c r="C96" s="63">
        <v>0</v>
      </c>
      <c r="D96" s="63">
        <v>2895</v>
      </c>
      <c r="E96" s="63" t="s">
        <v>92</v>
      </c>
    </row>
    <row r="97" spans="1:5">
      <c r="A97" s="68">
        <v>854</v>
      </c>
      <c r="B97" s="68">
        <v>66</v>
      </c>
      <c r="C97" s="63">
        <v>0</v>
      </c>
      <c r="D97" s="63">
        <v>2895</v>
      </c>
      <c r="E97" s="63" t="s">
        <v>92</v>
      </c>
    </row>
    <row r="98" spans="1:5">
      <c r="A98" s="68">
        <v>860</v>
      </c>
      <c r="B98" s="68">
        <v>70</v>
      </c>
      <c r="C98" s="63">
        <v>79</v>
      </c>
      <c r="D98" s="63">
        <v>958</v>
      </c>
      <c r="E98" s="63" t="s">
        <v>92</v>
      </c>
    </row>
    <row r="99" spans="1:5">
      <c r="A99" s="68">
        <v>861</v>
      </c>
      <c r="B99" s="68">
        <v>70</v>
      </c>
      <c r="C99" s="63">
        <v>79</v>
      </c>
      <c r="D99" s="63">
        <v>958</v>
      </c>
      <c r="E99" s="63" t="s">
        <v>92</v>
      </c>
    </row>
    <row r="100" spans="1:5">
      <c r="A100" s="68">
        <v>862</v>
      </c>
      <c r="B100" s="68">
        <v>70</v>
      </c>
      <c r="C100" s="63">
        <v>79</v>
      </c>
      <c r="D100" s="63">
        <v>958</v>
      </c>
      <c r="E100" s="63" t="s">
        <v>92</v>
      </c>
    </row>
    <row r="101" spans="1:5">
      <c r="A101" s="68">
        <v>870</v>
      </c>
      <c r="B101" s="68">
        <v>71</v>
      </c>
      <c r="C101" s="63">
        <v>660</v>
      </c>
      <c r="D101" s="63">
        <v>379</v>
      </c>
      <c r="E101" s="63" t="s">
        <v>92</v>
      </c>
    </row>
    <row r="102" spans="1:5">
      <c r="A102" s="68">
        <v>871</v>
      </c>
      <c r="B102" s="68">
        <v>71</v>
      </c>
      <c r="C102" s="63">
        <v>660</v>
      </c>
      <c r="D102" s="63">
        <v>379</v>
      </c>
      <c r="E102" s="63" t="s">
        <v>92</v>
      </c>
    </row>
    <row r="103" spans="1:5">
      <c r="A103" s="68">
        <v>872</v>
      </c>
      <c r="B103" s="68">
        <v>71</v>
      </c>
      <c r="C103" s="63">
        <v>660</v>
      </c>
      <c r="D103" s="63">
        <v>379</v>
      </c>
      <c r="E103" s="63" t="s">
        <v>92</v>
      </c>
    </row>
    <row r="104" spans="1:5">
      <c r="A104" s="68">
        <v>880</v>
      </c>
      <c r="B104" s="68">
        <v>67</v>
      </c>
      <c r="C104" s="63">
        <v>0</v>
      </c>
      <c r="D104" s="63">
        <v>3344</v>
      </c>
      <c r="E104" s="63" t="s">
        <v>92</v>
      </c>
    </row>
    <row r="105" spans="1:5">
      <c r="A105" s="68">
        <v>881</v>
      </c>
      <c r="B105" s="68">
        <v>67</v>
      </c>
      <c r="C105" s="63">
        <v>0</v>
      </c>
      <c r="D105" s="63">
        <v>3344</v>
      </c>
      <c r="E105" s="63" t="s">
        <v>92</v>
      </c>
    </row>
    <row r="106" spans="1:5">
      <c r="A106" s="68">
        <v>885</v>
      </c>
      <c r="B106" s="68">
        <v>67</v>
      </c>
      <c r="C106" s="63">
        <v>0</v>
      </c>
      <c r="D106" s="63">
        <v>3344</v>
      </c>
      <c r="E106" s="63" t="s">
        <v>92</v>
      </c>
    </row>
    <row r="107" spans="1:5">
      <c r="A107" s="68">
        <v>886</v>
      </c>
      <c r="B107" s="68">
        <v>66</v>
      </c>
      <c r="C107" s="63">
        <v>0</v>
      </c>
      <c r="D107" s="63">
        <v>2895</v>
      </c>
      <c r="E107" s="63" t="s">
        <v>92</v>
      </c>
    </row>
    <row r="108" spans="1:5">
      <c r="A108" s="68">
        <v>909</v>
      </c>
      <c r="B108" s="68">
        <v>66</v>
      </c>
      <c r="C108" s="63">
        <v>0</v>
      </c>
      <c r="D108" s="63">
        <v>2895</v>
      </c>
      <c r="E108" s="63" t="s">
        <v>92</v>
      </c>
    </row>
    <row r="109" spans="1:5">
      <c r="A109" s="68">
        <v>1001</v>
      </c>
      <c r="B109" s="68">
        <v>63</v>
      </c>
      <c r="C109" s="63">
        <v>642</v>
      </c>
      <c r="D109" s="63">
        <v>541</v>
      </c>
      <c r="E109" s="63" t="s">
        <v>93</v>
      </c>
    </row>
    <row r="110" spans="1:5">
      <c r="A110" s="68">
        <v>1002</v>
      </c>
      <c r="B110" s="68">
        <v>63</v>
      </c>
      <c r="C110" s="63">
        <v>642</v>
      </c>
      <c r="D110" s="63">
        <v>541</v>
      </c>
      <c r="E110" s="63" t="s">
        <v>93</v>
      </c>
    </row>
    <row r="111" spans="1:5">
      <c r="A111" s="68">
        <v>1003</v>
      </c>
      <c r="B111" s="68">
        <v>63</v>
      </c>
      <c r="C111" s="63">
        <v>642</v>
      </c>
      <c r="D111" s="63">
        <v>541</v>
      </c>
      <c r="E111" s="63" t="s">
        <v>93</v>
      </c>
    </row>
    <row r="112" spans="1:5">
      <c r="A112" s="68">
        <v>1004</v>
      </c>
      <c r="B112" s="68">
        <v>63</v>
      </c>
      <c r="C112" s="63">
        <v>642</v>
      </c>
      <c r="D112" s="63">
        <v>541</v>
      </c>
      <c r="E112" s="63" t="s">
        <v>93</v>
      </c>
    </row>
    <row r="113" spans="1:5">
      <c r="A113" s="68">
        <v>1005</v>
      </c>
      <c r="B113" s="68">
        <v>63</v>
      </c>
      <c r="C113" s="63">
        <v>642</v>
      </c>
      <c r="D113" s="63">
        <v>541</v>
      </c>
      <c r="E113" s="63" t="s">
        <v>93</v>
      </c>
    </row>
    <row r="114" spans="1:5">
      <c r="A114" s="68">
        <v>1006</v>
      </c>
      <c r="B114" s="68">
        <v>63</v>
      </c>
      <c r="C114" s="63">
        <v>642</v>
      </c>
      <c r="D114" s="63">
        <v>541</v>
      </c>
      <c r="E114" s="63" t="s">
        <v>93</v>
      </c>
    </row>
    <row r="115" spans="1:5">
      <c r="A115" s="68">
        <v>1007</v>
      </c>
      <c r="B115" s="68">
        <v>63</v>
      </c>
      <c r="C115" s="63">
        <v>642</v>
      </c>
      <c r="D115" s="63">
        <v>541</v>
      </c>
      <c r="E115" s="63" t="s">
        <v>93</v>
      </c>
    </row>
    <row r="116" spans="1:5">
      <c r="A116" s="68">
        <v>1008</v>
      </c>
      <c r="B116" s="68">
        <v>63</v>
      </c>
      <c r="C116" s="63">
        <v>642</v>
      </c>
      <c r="D116" s="63">
        <v>541</v>
      </c>
      <c r="E116" s="63" t="s">
        <v>93</v>
      </c>
    </row>
    <row r="117" spans="1:5">
      <c r="A117" s="68">
        <v>1009</v>
      </c>
      <c r="B117" s="68">
        <v>63</v>
      </c>
      <c r="C117" s="63">
        <v>642</v>
      </c>
      <c r="D117" s="63">
        <v>541</v>
      </c>
      <c r="E117" s="63" t="s">
        <v>93</v>
      </c>
    </row>
    <row r="118" spans="1:5">
      <c r="A118" s="68">
        <v>1010</v>
      </c>
      <c r="B118" s="68">
        <v>63</v>
      </c>
      <c r="C118" s="63">
        <v>642</v>
      </c>
      <c r="D118" s="63">
        <v>541</v>
      </c>
      <c r="E118" s="63" t="s">
        <v>93</v>
      </c>
    </row>
    <row r="119" spans="1:5">
      <c r="A119" s="68">
        <v>1011</v>
      </c>
      <c r="B119" s="68">
        <v>63</v>
      </c>
      <c r="C119" s="63">
        <v>642</v>
      </c>
      <c r="D119" s="63">
        <v>541</v>
      </c>
      <c r="E119" s="63" t="s">
        <v>93</v>
      </c>
    </row>
    <row r="120" spans="1:5">
      <c r="A120" s="68">
        <v>1012</v>
      </c>
      <c r="B120" s="68">
        <v>63</v>
      </c>
      <c r="C120" s="63">
        <v>642</v>
      </c>
      <c r="D120" s="63">
        <v>541</v>
      </c>
      <c r="E120" s="63" t="s">
        <v>93</v>
      </c>
    </row>
    <row r="121" spans="1:5">
      <c r="A121" s="68">
        <v>1013</v>
      </c>
      <c r="B121" s="68">
        <v>63</v>
      </c>
      <c r="C121" s="63">
        <v>642</v>
      </c>
      <c r="D121" s="63">
        <v>541</v>
      </c>
      <c r="E121" s="63" t="s">
        <v>93</v>
      </c>
    </row>
    <row r="122" spans="1:5">
      <c r="A122" s="68">
        <v>1015</v>
      </c>
      <c r="B122" s="68">
        <v>63</v>
      </c>
      <c r="C122" s="63">
        <v>642</v>
      </c>
      <c r="D122" s="63">
        <v>541</v>
      </c>
      <c r="E122" s="63" t="s">
        <v>93</v>
      </c>
    </row>
    <row r="123" spans="1:5">
      <c r="A123" s="68">
        <v>1016</v>
      </c>
      <c r="B123" s="68">
        <v>63</v>
      </c>
      <c r="C123" s="63">
        <v>642</v>
      </c>
      <c r="D123" s="63">
        <v>541</v>
      </c>
      <c r="E123" s="63" t="s">
        <v>93</v>
      </c>
    </row>
    <row r="124" spans="1:5">
      <c r="A124" s="68">
        <v>1017</v>
      </c>
      <c r="B124" s="68">
        <v>63</v>
      </c>
      <c r="C124" s="63">
        <v>642</v>
      </c>
      <c r="D124" s="63">
        <v>541</v>
      </c>
      <c r="E124" s="63" t="s">
        <v>93</v>
      </c>
    </row>
    <row r="125" spans="1:5">
      <c r="A125" s="68">
        <v>1018</v>
      </c>
      <c r="B125" s="68">
        <v>63</v>
      </c>
      <c r="C125" s="63">
        <v>642</v>
      </c>
      <c r="D125" s="63">
        <v>541</v>
      </c>
      <c r="E125" s="63" t="s">
        <v>93</v>
      </c>
    </row>
    <row r="126" spans="1:5">
      <c r="A126" s="68">
        <v>1019</v>
      </c>
      <c r="B126" s="68">
        <v>63</v>
      </c>
      <c r="C126" s="63">
        <v>642</v>
      </c>
      <c r="D126" s="63">
        <v>541</v>
      </c>
      <c r="E126" s="63" t="s">
        <v>93</v>
      </c>
    </row>
    <row r="127" spans="1:5">
      <c r="A127" s="68">
        <v>1020</v>
      </c>
      <c r="B127" s="68">
        <v>63</v>
      </c>
      <c r="C127" s="63">
        <v>642</v>
      </c>
      <c r="D127" s="63">
        <v>541</v>
      </c>
      <c r="E127" s="63" t="s">
        <v>93</v>
      </c>
    </row>
    <row r="128" spans="1:5">
      <c r="A128" s="68">
        <v>1021</v>
      </c>
      <c r="B128" s="68">
        <v>63</v>
      </c>
      <c r="C128" s="63">
        <v>642</v>
      </c>
      <c r="D128" s="63">
        <v>541</v>
      </c>
      <c r="E128" s="63" t="s">
        <v>93</v>
      </c>
    </row>
    <row r="129" spans="1:5">
      <c r="A129" s="68">
        <v>1022</v>
      </c>
      <c r="B129" s="68">
        <v>63</v>
      </c>
      <c r="C129" s="63">
        <v>642</v>
      </c>
      <c r="D129" s="63">
        <v>541</v>
      </c>
      <c r="E129" s="63" t="s">
        <v>93</v>
      </c>
    </row>
    <row r="130" spans="1:5">
      <c r="A130" s="68">
        <v>1023</v>
      </c>
      <c r="B130" s="68">
        <v>63</v>
      </c>
      <c r="C130" s="63">
        <v>642</v>
      </c>
      <c r="D130" s="63">
        <v>541</v>
      </c>
      <c r="E130" s="63" t="s">
        <v>93</v>
      </c>
    </row>
    <row r="131" spans="1:5">
      <c r="A131" s="68">
        <v>1024</v>
      </c>
      <c r="B131" s="68">
        <v>63</v>
      </c>
      <c r="C131" s="63">
        <v>642</v>
      </c>
      <c r="D131" s="63">
        <v>541</v>
      </c>
      <c r="E131" s="63" t="s">
        <v>93</v>
      </c>
    </row>
    <row r="132" spans="1:5">
      <c r="A132" s="68">
        <v>1025</v>
      </c>
      <c r="B132" s="68">
        <v>63</v>
      </c>
      <c r="C132" s="63">
        <v>642</v>
      </c>
      <c r="D132" s="63">
        <v>541</v>
      </c>
      <c r="E132" s="63" t="s">
        <v>93</v>
      </c>
    </row>
    <row r="133" spans="1:5">
      <c r="A133" s="68">
        <v>1026</v>
      </c>
      <c r="B133" s="68">
        <v>63</v>
      </c>
      <c r="C133" s="63">
        <v>642</v>
      </c>
      <c r="D133" s="63">
        <v>541</v>
      </c>
      <c r="E133" s="63" t="s">
        <v>93</v>
      </c>
    </row>
    <row r="134" spans="1:5">
      <c r="A134" s="68">
        <v>1027</v>
      </c>
      <c r="B134" s="68">
        <v>63</v>
      </c>
      <c r="C134" s="63">
        <v>642</v>
      </c>
      <c r="D134" s="63">
        <v>541</v>
      </c>
      <c r="E134" s="63" t="s">
        <v>93</v>
      </c>
    </row>
    <row r="135" spans="1:5">
      <c r="A135" s="68">
        <v>1028</v>
      </c>
      <c r="B135" s="68">
        <v>63</v>
      </c>
      <c r="C135" s="63">
        <v>642</v>
      </c>
      <c r="D135" s="63">
        <v>541</v>
      </c>
      <c r="E135" s="63" t="s">
        <v>93</v>
      </c>
    </row>
    <row r="136" spans="1:5">
      <c r="A136" s="68">
        <v>1029</v>
      </c>
      <c r="B136" s="68">
        <v>63</v>
      </c>
      <c r="C136" s="63">
        <v>642</v>
      </c>
      <c r="D136" s="63">
        <v>541</v>
      </c>
      <c r="E136" s="63" t="s">
        <v>93</v>
      </c>
    </row>
    <row r="137" spans="1:5">
      <c r="A137" s="68">
        <v>1030</v>
      </c>
      <c r="B137" s="68">
        <v>63</v>
      </c>
      <c r="C137" s="63">
        <v>642</v>
      </c>
      <c r="D137" s="63">
        <v>541</v>
      </c>
      <c r="E137" s="63" t="s">
        <v>93</v>
      </c>
    </row>
    <row r="138" spans="1:5">
      <c r="A138" s="68">
        <v>1031</v>
      </c>
      <c r="B138" s="68">
        <v>63</v>
      </c>
      <c r="C138" s="63">
        <v>642</v>
      </c>
      <c r="D138" s="63">
        <v>541</v>
      </c>
      <c r="E138" s="63" t="s">
        <v>93</v>
      </c>
    </row>
    <row r="139" spans="1:5">
      <c r="A139" s="68">
        <v>1032</v>
      </c>
      <c r="B139" s="68">
        <v>63</v>
      </c>
      <c r="C139" s="63">
        <v>642</v>
      </c>
      <c r="D139" s="63">
        <v>541</v>
      </c>
      <c r="E139" s="63" t="s">
        <v>93</v>
      </c>
    </row>
    <row r="140" spans="1:5">
      <c r="A140" s="68">
        <v>1033</v>
      </c>
      <c r="B140" s="68">
        <v>63</v>
      </c>
      <c r="C140" s="63">
        <v>642</v>
      </c>
      <c r="D140" s="63">
        <v>541</v>
      </c>
      <c r="E140" s="63" t="s">
        <v>93</v>
      </c>
    </row>
    <row r="141" spans="1:5">
      <c r="A141" s="68">
        <v>1034</v>
      </c>
      <c r="B141" s="68">
        <v>63</v>
      </c>
      <c r="C141" s="63">
        <v>642</v>
      </c>
      <c r="D141" s="63">
        <v>541</v>
      </c>
      <c r="E141" s="63" t="s">
        <v>93</v>
      </c>
    </row>
    <row r="142" spans="1:5">
      <c r="A142" s="68">
        <v>1035</v>
      </c>
      <c r="B142" s="68">
        <v>63</v>
      </c>
      <c r="C142" s="63">
        <v>642</v>
      </c>
      <c r="D142" s="63">
        <v>541</v>
      </c>
      <c r="E142" s="63" t="s">
        <v>93</v>
      </c>
    </row>
    <row r="143" spans="1:5">
      <c r="A143" s="68">
        <v>1036</v>
      </c>
      <c r="B143" s="68">
        <v>63</v>
      </c>
      <c r="C143" s="63">
        <v>642</v>
      </c>
      <c r="D143" s="63">
        <v>541</v>
      </c>
      <c r="E143" s="63" t="s">
        <v>93</v>
      </c>
    </row>
    <row r="144" spans="1:5">
      <c r="A144" s="68">
        <v>1037</v>
      </c>
      <c r="B144" s="68">
        <v>63</v>
      </c>
      <c r="C144" s="63">
        <v>642</v>
      </c>
      <c r="D144" s="63">
        <v>541</v>
      </c>
      <c r="E144" s="63" t="s">
        <v>93</v>
      </c>
    </row>
    <row r="145" spans="1:5">
      <c r="A145" s="68">
        <v>1038</v>
      </c>
      <c r="B145" s="68">
        <v>63</v>
      </c>
      <c r="C145" s="63">
        <v>642</v>
      </c>
      <c r="D145" s="63">
        <v>541</v>
      </c>
      <c r="E145" s="63" t="s">
        <v>93</v>
      </c>
    </row>
    <row r="146" spans="1:5">
      <c r="A146" s="68">
        <v>1039</v>
      </c>
      <c r="B146" s="68">
        <v>63</v>
      </c>
      <c r="C146" s="63">
        <v>642</v>
      </c>
      <c r="D146" s="63">
        <v>541</v>
      </c>
      <c r="E146" s="63" t="s">
        <v>93</v>
      </c>
    </row>
    <row r="147" spans="1:5">
      <c r="A147" s="68">
        <v>1040</v>
      </c>
      <c r="B147" s="68">
        <v>63</v>
      </c>
      <c r="C147" s="63">
        <v>642</v>
      </c>
      <c r="D147" s="63">
        <v>541</v>
      </c>
      <c r="E147" s="63" t="s">
        <v>93</v>
      </c>
    </row>
    <row r="148" spans="1:5">
      <c r="A148" s="68">
        <v>1041</v>
      </c>
      <c r="B148" s="68">
        <v>63</v>
      </c>
      <c r="C148" s="63">
        <v>642</v>
      </c>
      <c r="D148" s="63">
        <v>541</v>
      </c>
      <c r="E148" s="63" t="s">
        <v>93</v>
      </c>
    </row>
    <row r="149" spans="1:5">
      <c r="A149" s="68">
        <v>1042</v>
      </c>
      <c r="B149" s="68">
        <v>63</v>
      </c>
      <c r="C149" s="63">
        <v>642</v>
      </c>
      <c r="D149" s="63">
        <v>541</v>
      </c>
      <c r="E149" s="63" t="s">
        <v>93</v>
      </c>
    </row>
    <row r="150" spans="1:5">
      <c r="A150" s="68">
        <v>1043</v>
      </c>
      <c r="B150" s="68">
        <v>63</v>
      </c>
      <c r="C150" s="63">
        <v>642</v>
      </c>
      <c r="D150" s="63">
        <v>541</v>
      </c>
      <c r="E150" s="63" t="s">
        <v>93</v>
      </c>
    </row>
    <row r="151" spans="1:5">
      <c r="A151" s="68">
        <v>1044</v>
      </c>
      <c r="B151" s="68">
        <v>63</v>
      </c>
      <c r="C151" s="63">
        <v>642</v>
      </c>
      <c r="D151" s="63">
        <v>541</v>
      </c>
      <c r="E151" s="63" t="s">
        <v>93</v>
      </c>
    </row>
    <row r="152" spans="1:5">
      <c r="A152" s="68">
        <v>1045</v>
      </c>
      <c r="B152" s="68">
        <v>63</v>
      </c>
      <c r="C152" s="63">
        <v>642</v>
      </c>
      <c r="D152" s="63">
        <v>541</v>
      </c>
      <c r="E152" s="63" t="s">
        <v>93</v>
      </c>
    </row>
    <row r="153" spans="1:5">
      <c r="A153" s="68">
        <v>1046</v>
      </c>
      <c r="B153" s="68">
        <v>63</v>
      </c>
      <c r="C153" s="63">
        <v>642</v>
      </c>
      <c r="D153" s="63">
        <v>541</v>
      </c>
      <c r="E153" s="63" t="s">
        <v>93</v>
      </c>
    </row>
    <row r="154" spans="1:5">
      <c r="A154" s="68">
        <v>1047</v>
      </c>
      <c r="B154" s="68">
        <v>63</v>
      </c>
      <c r="C154" s="63">
        <v>642</v>
      </c>
      <c r="D154" s="63">
        <v>541</v>
      </c>
      <c r="E154" s="63" t="s">
        <v>93</v>
      </c>
    </row>
    <row r="155" spans="1:5">
      <c r="A155" s="68">
        <v>1048</v>
      </c>
      <c r="B155" s="68">
        <v>63</v>
      </c>
      <c r="C155" s="63">
        <v>642</v>
      </c>
      <c r="D155" s="63">
        <v>541</v>
      </c>
      <c r="E155" s="63" t="s">
        <v>93</v>
      </c>
    </row>
    <row r="156" spans="1:5">
      <c r="A156" s="68">
        <v>1049</v>
      </c>
      <c r="B156" s="68">
        <v>63</v>
      </c>
      <c r="C156" s="63">
        <v>642</v>
      </c>
      <c r="D156" s="63">
        <v>541</v>
      </c>
      <c r="E156" s="63" t="s">
        <v>93</v>
      </c>
    </row>
    <row r="157" spans="1:5">
      <c r="A157" s="68">
        <v>1050</v>
      </c>
      <c r="B157" s="68">
        <v>63</v>
      </c>
      <c r="C157" s="63">
        <v>642</v>
      </c>
      <c r="D157" s="63">
        <v>541</v>
      </c>
      <c r="E157" s="63" t="s">
        <v>93</v>
      </c>
    </row>
    <row r="158" spans="1:5">
      <c r="A158" s="68">
        <v>1051</v>
      </c>
      <c r="B158" s="68">
        <v>63</v>
      </c>
      <c r="C158" s="63">
        <v>642</v>
      </c>
      <c r="D158" s="63">
        <v>541</v>
      </c>
      <c r="E158" s="63" t="s">
        <v>93</v>
      </c>
    </row>
    <row r="159" spans="1:5">
      <c r="A159" s="68">
        <v>1052</v>
      </c>
      <c r="B159" s="68">
        <v>63</v>
      </c>
      <c r="C159" s="63">
        <v>642</v>
      </c>
      <c r="D159" s="63">
        <v>541</v>
      </c>
      <c r="E159" s="63" t="s">
        <v>93</v>
      </c>
    </row>
    <row r="160" spans="1:5">
      <c r="A160" s="68">
        <v>1053</v>
      </c>
      <c r="B160" s="68">
        <v>63</v>
      </c>
      <c r="C160" s="63">
        <v>642</v>
      </c>
      <c r="D160" s="63">
        <v>541</v>
      </c>
      <c r="E160" s="63" t="s">
        <v>93</v>
      </c>
    </row>
    <row r="161" spans="1:5">
      <c r="A161" s="68">
        <v>1054</v>
      </c>
      <c r="B161" s="68">
        <v>63</v>
      </c>
      <c r="C161" s="63">
        <v>642</v>
      </c>
      <c r="D161" s="63">
        <v>541</v>
      </c>
      <c r="E161" s="63" t="s">
        <v>93</v>
      </c>
    </row>
    <row r="162" spans="1:5">
      <c r="A162" s="68">
        <v>1055</v>
      </c>
      <c r="B162" s="68">
        <v>63</v>
      </c>
      <c r="C162" s="63">
        <v>642</v>
      </c>
      <c r="D162" s="63">
        <v>541</v>
      </c>
      <c r="E162" s="63" t="s">
        <v>93</v>
      </c>
    </row>
    <row r="163" spans="1:5">
      <c r="A163" s="68">
        <v>1056</v>
      </c>
      <c r="B163" s="68">
        <v>63</v>
      </c>
      <c r="C163" s="63">
        <v>642</v>
      </c>
      <c r="D163" s="63">
        <v>541</v>
      </c>
      <c r="E163" s="63" t="s">
        <v>93</v>
      </c>
    </row>
    <row r="164" spans="1:5">
      <c r="A164" s="68">
        <v>1057</v>
      </c>
      <c r="B164" s="68">
        <v>63</v>
      </c>
      <c r="C164" s="63">
        <v>642</v>
      </c>
      <c r="D164" s="63">
        <v>541</v>
      </c>
      <c r="E164" s="63" t="s">
        <v>93</v>
      </c>
    </row>
    <row r="165" spans="1:5">
      <c r="A165" s="68">
        <v>1058</v>
      </c>
      <c r="B165" s="68">
        <v>63</v>
      </c>
      <c r="C165" s="63">
        <v>642</v>
      </c>
      <c r="D165" s="63">
        <v>541</v>
      </c>
      <c r="E165" s="63" t="s">
        <v>93</v>
      </c>
    </row>
    <row r="166" spans="1:5">
      <c r="A166" s="68">
        <v>1059</v>
      </c>
      <c r="B166" s="68">
        <v>63</v>
      </c>
      <c r="C166" s="63">
        <v>642</v>
      </c>
      <c r="D166" s="63">
        <v>541</v>
      </c>
      <c r="E166" s="63" t="s">
        <v>93</v>
      </c>
    </row>
    <row r="167" spans="1:5">
      <c r="A167" s="68">
        <v>1060</v>
      </c>
      <c r="B167" s="68">
        <v>63</v>
      </c>
      <c r="C167" s="63">
        <v>642</v>
      </c>
      <c r="D167" s="63">
        <v>541</v>
      </c>
      <c r="E167" s="63" t="s">
        <v>93</v>
      </c>
    </row>
    <row r="168" spans="1:5">
      <c r="A168" s="68">
        <v>1061</v>
      </c>
      <c r="B168" s="68">
        <v>63</v>
      </c>
      <c r="C168" s="63">
        <v>642</v>
      </c>
      <c r="D168" s="63">
        <v>541</v>
      </c>
      <c r="E168" s="63" t="s">
        <v>93</v>
      </c>
    </row>
    <row r="169" spans="1:5">
      <c r="A169" s="68">
        <v>1062</v>
      </c>
      <c r="B169" s="68">
        <v>63</v>
      </c>
      <c r="C169" s="63">
        <v>642</v>
      </c>
      <c r="D169" s="63">
        <v>541</v>
      </c>
      <c r="E169" s="63" t="s">
        <v>93</v>
      </c>
    </row>
    <row r="170" spans="1:5">
      <c r="A170" s="68">
        <v>1063</v>
      </c>
      <c r="B170" s="68">
        <v>63</v>
      </c>
      <c r="C170" s="63">
        <v>642</v>
      </c>
      <c r="D170" s="63">
        <v>541</v>
      </c>
      <c r="E170" s="63" t="s">
        <v>93</v>
      </c>
    </row>
    <row r="171" spans="1:5">
      <c r="A171" s="68">
        <v>1064</v>
      </c>
      <c r="B171" s="68">
        <v>63</v>
      </c>
      <c r="C171" s="63">
        <v>642</v>
      </c>
      <c r="D171" s="63">
        <v>541</v>
      </c>
      <c r="E171" s="63" t="s">
        <v>93</v>
      </c>
    </row>
    <row r="172" spans="1:5">
      <c r="A172" s="68">
        <v>1065</v>
      </c>
      <c r="B172" s="68">
        <v>63</v>
      </c>
      <c r="C172" s="63">
        <v>642</v>
      </c>
      <c r="D172" s="63">
        <v>541</v>
      </c>
      <c r="E172" s="63" t="s">
        <v>93</v>
      </c>
    </row>
    <row r="173" spans="1:5">
      <c r="A173" s="68">
        <v>1066</v>
      </c>
      <c r="B173" s="68">
        <v>63</v>
      </c>
      <c r="C173" s="63">
        <v>642</v>
      </c>
      <c r="D173" s="63">
        <v>541</v>
      </c>
      <c r="E173" s="63" t="s">
        <v>93</v>
      </c>
    </row>
    <row r="174" spans="1:5">
      <c r="A174" s="68">
        <v>1067</v>
      </c>
      <c r="B174" s="68">
        <v>63</v>
      </c>
      <c r="C174" s="63">
        <v>642</v>
      </c>
      <c r="D174" s="63">
        <v>541</v>
      </c>
      <c r="E174" s="63" t="s">
        <v>93</v>
      </c>
    </row>
    <row r="175" spans="1:5">
      <c r="A175" s="68">
        <v>1068</v>
      </c>
      <c r="B175" s="68">
        <v>63</v>
      </c>
      <c r="C175" s="63">
        <v>642</v>
      </c>
      <c r="D175" s="63">
        <v>541</v>
      </c>
      <c r="E175" s="63" t="s">
        <v>93</v>
      </c>
    </row>
    <row r="176" spans="1:5">
      <c r="A176" s="68">
        <v>1069</v>
      </c>
      <c r="B176" s="68">
        <v>63</v>
      </c>
      <c r="C176" s="63">
        <v>642</v>
      </c>
      <c r="D176" s="63">
        <v>541</v>
      </c>
      <c r="E176" s="63" t="s">
        <v>93</v>
      </c>
    </row>
    <row r="177" spans="1:5">
      <c r="A177" s="68">
        <v>1070</v>
      </c>
      <c r="B177" s="68">
        <v>63</v>
      </c>
      <c r="C177" s="63">
        <v>642</v>
      </c>
      <c r="D177" s="63">
        <v>541</v>
      </c>
      <c r="E177" s="63" t="s">
        <v>93</v>
      </c>
    </row>
    <row r="178" spans="1:5">
      <c r="A178" s="68">
        <v>1071</v>
      </c>
      <c r="B178" s="68">
        <v>63</v>
      </c>
      <c r="C178" s="63">
        <v>642</v>
      </c>
      <c r="D178" s="63">
        <v>541</v>
      </c>
      <c r="E178" s="63" t="s">
        <v>93</v>
      </c>
    </row>
    <row r="179" spans="1:5">
      <c r="A179" s="68">
        <v>1072</v>
      </c>
      <c r="B179" s="68">
        <v>63</v>
      </c>
      <c r="C179" s="63">
        <v>642</v>
      </c>
      <c r="D179" s="63">
        <v>541</v>
      </c>
      <c r="E179" s="63" t="s">
        <v>93</v>
      </c>
    </row>
    <row r="180" spans="1:5">
      <c r="A180" s="68">
        <v>1073</v>
      </c>
      <c r="B180" s="68">
        <v>63</v>
      </c>
      <c r="C180" s="63">
        <v>642</v>
      </c>
      <c r="D180" s="63">
        <v>541</v>
      </c>
      <c r="E180" s="63" t="s">
        <v>93</v>
      </c>
    </row>
    <row r="181" spans="1:5">
      <c r="A181" s="68">
        <v>1074</v>
      </c>
      <c r="B181" s="68">
        <v>63</v>
      </c>
      <c r="C181" s="63">
        <v>642</v>
      </c>
      <c r="D181" s="63">
        <v>541</v>
      </c>
      <c r="E181" s="63" t="s">
        <v>93</v>
      </c>
    </row>
    <row r="182" spans="1:5">
      <c r="A182" s="68">
        <v>1075</v>
      </c>
      <c r="B182" s="68">
        <v>63</v>
      </c>
      <c r="C182" s="63">
        <v>642</v>
      </c>
      <c r="D182" s="63">
        <v>541</v>
      </c>
      <c r="E182" s="63" t="s">
        <v>93</v>
      </c>
    </row>
    <row r="183" spans="1:5">
      <c r="A183" s="68">
        <v>1076</v>
      </c>
      <c r="B183" s="68">
        <v>63</v>
      </c>
      <c r="C183" s="63">
        <v>642</v>
      </c>
      <c r="D183" s="63">
        <v>541</v>
      </c>
      <c r="E183" s="63" t="s">
        <v>93</v>
      </c>
    </row>
    <row r="184" spans="1:5">
      <c r="A184" s="68">
        <v>1077</v>
      </c>
      <c r="B184" s="68">
        <v>63</v>
      </c>
      <c r="C184" s="63">
        <v>642</v>
      </c>
      <c r="D184" s="63">
        <v>541</v>
      </c>
      <c r="E184" s="63" t="s">
        <v>93</v>
      </c>
    </row>
    <row r="185" spans="1:5">
      <c r="A185" s="68">
        <v>1078</v>
      </c>
      <c r="B185" s="68">
        <v>63</v>
      </c>
      <c r="C185" s="63">
        <v>642</v>
      </c>
      <c r="D185" s="63">
        <v>541</v>
      </c>
      <c r="E185" s="63" t="s">
        <v>93</v>
      </c>
    </row>
    <row r="186" spans="1:5">
      <c r="A186" s="68">
        <v>1079</v>
      </c>
      <c r="B186" s="68">
        <v>63</v>
      </c>
      <c r="C186" s="63">
        <v>642</v>
      </c>
      <c r="D186" s="63">
        <v>541</v>
      </c>
      <c r="E186" s="63" t="s">
        <v>93</v>
      </c>
    </row>
    <row r="187" spans="1:5">
      <c r="A187" s="68">
        <v>1080</v>
      </c>
      <c r="B187" s="68">
        <v>63</v>
      </c>
      <c r="C187" s="63">
        <v>642</v>
      </c>
      <c r="D187" s="63">
        <v>541</v>
      </c>
      <c r="E187" s="63" t="s">
        <v>93</v>
      </c>
    </row>
    <row r="188" spans="1:5">
      <c r="A188" s="68">
        <v>1081</v>
      </c>
      <c r="B188" s="68">
        <v>63</v>
      </c>
      <c r="C188" s="63">
        <v>642</v>
      </c>
      <c r="D188" s="63">
        <v>541</v>
      </c>
      <c r="E188" s="63" t="s">
        <v>93</v>
      </c>
    </row>
    <row r="189" spans="1:5">
      <c r="A189" s="68">
        <v>1082</v>
      </c>
      <c r="B189" s="68">
        <v>63</v>
      </c>
      <c r="C189" s="63">
        <v>642</v>
      </c>
      <c r="D189" s="63">
        <v>541</v>
      </c>
      <c r="E189" s="63" t="s">
        <v>93</v>
      </c>
    </row>
    <row r="190" spans="1:5">
      <c r="A190" s="68">
        <v>1083</v>
      </c>
      <c r="B190" s="68">
        <v>63</v>
      </c>
      <c r="C190" s="63">
        <v>642</v>
      </c>
      <c r="D190" s="63">
        <v>541</v>
      </c>
      <c r="E190" s="63" t="s">
        <v>93</v>
      </c>
    </row>
    <row r="191" spans="1:5">
      <c r="A191" s="68">
        <v>1084</v>
      </c>
      <c r="B191" s="68">
        <v>63</v>
      </c>
      <c r="C191" s="63">
        <v>642</v>
      </c>
      <c r="D191" s="63">
        <v>541</v>
      </c>
      <c r="E191" s="63" t="s">
        <v>93</v>
      </c>
    </row>
    <row r="192" spans="1:5">
      <c r="A192" s="68">
        <v>1085</v>
      </c>
      <c r="B192" s="68">
        <v>63</v>
      </c>
      <c r="C192" s="63">
        <v>642</v>
      </c>
      <c r="D192" s="63">
        <v>541</v>
      </c>
      <c r="E192" s="63" t="s">
        <v>93</v>
      </c>
    </row>
    <row r="193" spans="1:5">
      <c r="A193" s="68">
        <v>1086</v>
      </c>
      <c r="B193" s="68">
        <v>63</v>
      </c>
      <c r="C193" s="63">
        <v>642</v>
      </c>
      <c r="D193" s="63">
        <v>541</v>
      </c>
      <c r="E193" s="63" t="s">
        <v>93</v>
      </c>
    </row>
    <row r="194" spans="1:5">
      <c r="A194" s="68">
        <v>1087</v>
      </c>
      <c r="B194" s="68">
        <v>63</v>
      </c>
      <c r="C194" s="63">
        <v>642</v>
      </c>
      <c r="D194" s="63">
        <v>541</v>
      </c>
      <c r="E194" s="63" t="s">
        <v>93</v>
      </c>
    </row>
    <row r="195" spans="1:5">
      <c r="A195" s="68">
        <v>1088</v>
      </c>
      <c r="B195" s="68">
        <v>63</v>
      </c>
      <c r="C195" s="63">
        <v>642</v>
      </c>
      <c r="D195" s="63">
        <v>541</v>
      </c>
      <c r="E195" s="63" t="s">
        <v>93</v>
      </c>
    </row>
    <row r="196" spans="1:5">
      <c r="A196" s="68">
        <v>1089</v>
      </c>
      <c r="B196" s="68">
        <v>63</v>
      </c>
      <c r="C196" s="63">
        <v>642</v>
      </c>
      <c r="D196" s="63">
        <v>541</v>
      </c>
      <c r="E196" s="63" t="s">
        <v>93</v>
      </c>
    </row>
    <row r="197" spans="1:5">
      <c r="A197" s="68">
        <v>1090</v>
      </c>
      <c r="B197" s="68">
        <v>63</v>
      </c>
      <c r="C197" s="63">
        <v>642</v>
      </c>
      <c r="D197" s="63">
        <v>541</v>
      </c>
      <c r="E197" s="63" t="s">
        <v>93</v>
      </c>
    </row>
    <row r="198" spans="1:5">
      <c r="A198" s="68">
        <v>1091</v>
      </c>
      <c r="B198" s="68">
        <v>63</v>
      </c>
      <c r="C198" s="63">
        <v>642</v>
      </c>
      <c r="D198" s="63">
        <v>541</v>
      </c>
      <c r="E198" s="63" t="s">
        <v>93</v>
      </c>
    </row>
    <row r="199" spans="1:5">
      <c r="A199" s="68">
        <v>1092</v>
      </c>
      <c r="B199" s="68">
        <v>63</v>
      </c>
      <c r="C199" s="63">
        <v>642</v>
      </c>
      <c r="D199" s="63">
        <v>541</v>
      </c>
      <c r="E199" s="63" t="s">
        <v>93</v>
      </c>
    </row>
    <row r="200" spans="1:5">
      <c r="A200" s="68">
        <v>1093</v>
      </c>
      <c r="B200" s="68">
        <v>63</v>
      </c>
      <c r="C200" s="63">
        <v>642</v>
      </c>
      <c r="D200" s="63">
        <v>541</v>
      </c>
      <c r="E200" s="63" t="s">
        <v>93</v>
      </c>
    </row>
    <row r="201" spans="1:5">
      <c r="A201" s="68">
        <v>1094</v>
      </c>
      <c r="B201" s="68">
        <v>63</v>
      </c>
      <c r="C201" s="63">
        <v>642</v>
      </c>
      <c r="D201" s="63">
        <v>541</v>
      </c>
      <c r="E201" s="63" t="s">
        <v>93</v>
      </c>
    </row>
    <row r="202" spans="1:5">
      <c r="A202" s="68">
        <v>1095</v>
      </c>
      <c r="B202" s="68">
        <v>63</v>
      </c>
      <c r="C202" s="63">
        <v>642</v>
      </c>
      <c r="D202" s="63">
        <v>541</v>
      </c>
      <c r="E202" s="63" t="s">
        <v>93</v>
      </c>
    </row>
    <row r="203" spans="1:5">
      <c r="A203" s="68">
        <v>1096</v>
      </c>
      <c r="B203" s="68">
        <v>63</v>
      </c>
      <c r="C203" s="63">
        <v>642</v>
      </c>
      <c r="D203" s="63">
        <v>541</v>
      </c>
      <c r="E203" s="63" t="s">
        <v>93</v>
      </c>
    </row>
    <row r="204" spans="1:5">
      <c r="A204" s="68">
        <v>1097</v>
      </c>
      <c r="B204" s="68">
        <v>63</v>
      </c>
      <c r="C204" s="63">
        <v>642</v>
      </c>
      <c r="D204" s="63">
        <v>541</v>
      </c>
      <c r="E204" s="63" t="s">
        <v>93</v>
      </c>
    </row>
    <row r="205" spans="1:5">
      <c r="A205" s="68">
        <v>1098</v>
      </c>
      <c r="B205" s="68">
        <v>63</v>
      </c>
      <c r="C205" s="63">
        <v>642</v>
      </c>
      <c r="D205" s="63">
        <v>541</v>
      </c>
      <c r="E205" s="63" t="s">
        <v>93</v>
      </c>
    </row>
    <row r="206" spans="1:5">
      <c r="A206" s="68">
        <v>1099</v>
      </c>
      <c r="B206" s="68">
        <v>63</v>
      </c>
      <c r="C206" s="63">
        <v>642</v>
      </c>
      <c r="D206" s="63">
        <v>541</v>
      </c>
      <c r="E206" s="63" t="s">
        <v>93</v>
      </c>
    </row>
    <row r="207" spans="1:5">
      <c r="A207" s="68">
        <v>1100</v>
      </c>
      <c r="B207" s="68">
        <v>63</v>
      </c>
      <c r="C207" s="63">
        <v>642</v>
      </c>
      <c r="D207" s="63">
        <v>541</v>
      </c>
      <c r="E207" s="63" t="s">
        <v>93</v>
      </c>
    </row>
    <row r="208" spans="1:5">
      <c r="A208" s="68">
        <v>1101</v>
      </c>
      <c r="B208" s="68">
        <v>63</v>
      </c>
      <c r="C208" s="63">
        <v>642</v>
      </c>
      <c r="D208" s="63">
        <v>541</v>
      </c>
      <c r="E208" s="63" t="s">
        <v>93</v>
      </c>
    </row>
    <row r="209" spans="1:5">
      <c r="A209" s="68">
        <v>1102</v>
      </c>
      <c r="B209" s="68">
        <v>63</v>
      </c>
      <c r="C209" s="63">
        <v>642</v>
      </c>
      <c r="D209" s="63">
        <v>541</v>
      </c>
      <c r="E209" s="63" t="s">
        <v>93</v>
      </c>
    </row>
    <row r="210" spans="1:5">
      <c r="A210" s="68">
        <v>1103</v>
      </c>
      <c r="B210" s="68">
        <v>63</v>
      </c>
      <c r="C210" s="63">
        <v>642</v>
      </c>
      <c r="D210" s="63">
        <v>541</v>
      </c>
      <c r="E210" s="63" t="s">
        <v>93</v>
      </c>
    </row>
    <row r="211" spans="1:5">
      <c r="A211" s="68">
        <v>1104</v>
      </c>
      <c r="B211" s="68">
        <v>63</v>
      </c>
      <c r="C211" s="63">
        <v>642</v>
      </c>
      <c r="D211" s="63">
        <v>541</v>
      </c>
      <c r="E211" s="63" t="s">
        <v>93</v>
      </c>
    </row>
    <row r="212" spans="1:5">
      <c r="A212" s="68">
        <v>1105</v>
      </c>
      <c r="B212" s="68">
        <v>63</v>
      </c>
      <c r="C212" s="63">
        <v>642</v>
      </c>
      <c r="D212" s="63">
        <v>541</v>
      </c>
      <c r="E212" s="63" t="s">
        <v>93</v>
      </c>
    </row>
    <row r="213" spans="1:5">
      <c r="A213" s="68">
        <v>1106</v>
      </c>
      <c r="B213" s="68">
        <v>63</v>
      </c>
      <c r="C213" s="63">
        <v>642</v>
      </c>
      <c r="D213" s="63">
        <v>541</v>
      </c>
      <c r="E213" s="63" t="s">
        <v>93</v>
      </c>
    </row>
    <row r="214" spans="1:5">
      <c r="A214" s="68">
        <v>1107</v>
      </c>
      <c r="B214" s="68">
        <v>63</v>
      </c>
      <c r="C214" s="63">
        <v>642</v>
      </c>
      <c r="D214" s="63">
        <v>541</v>
      </c>
      <c r="E214" s="63" t="s">
        <v>93</v>
      </c>
    </row>
    <row r="215" spans="1:5">
      <c r="A215" s="68">
        <v>1108</v>
      </c>
      <c r="B215" s="68">
        <v>63</v>
      </c>
      <c r="C215" s="63">
        <v>642</v>
      </c>
      <c r="D215" s="63">
        <v>541</v>
      </c>
      <c r="E215" s="63" t="s">
        <v>93</v>
      </c>
    </row>
    <row r="216" spans="1:5">
      <c r="A216" s="68">
        <v>1109</v>
      </c>
      <c r="B216" s="68">
        <v>63</v>
      </c>
      <c r="C216" s="63">
        <v>642</v>
      </c>
      <c r="D216" s="63">
        <v>541</v>
      </c>
      <c r="E216" s="63" t="s">
        <v>93</v>
      </c>
    </row>
    <row r="217" spans="1:5">
      <c r="A217" s="68">
        <v>1110</v>
      </c>
      <c r="B217" s="68">
        <v>63</v>
      </c>
      <c r="C217" s="63">
        <v>642</v>
      </c>
      <c r="D217" s="63">
        <v>541</v>
      </c>
      <c r="E217" s="63" t="s">
        <v>93</v>
      </c>
    </row>
    <row r="218" spans="1:5">
      <c r="A218" s="68">
        <v>1112</v>
      </c>
      <c r="B218" s="68">
        <v>63</v>
      </c>
      <c r="C218" s="63">
        <v>642</v>
      </c>
      <c r="D218" s="63">
        <v>541</v>
      </c>
      <c r="E218" s="63" t="s">
        <v>93</v>
      </c>
    </row>
    <row r="219" spans="1:5">
      <c r="A219" s="68">
        <v>1113</v>
      </c>
      <c r="B219" s="68">
        <v>63</v>
      </c>
      <c r="C219" s="63">
        <v>642</v>
      </c>
      <c r="D219" s="63">
        <v>541</v>
      </c>
      <c r="E219" s="63" t="s">
        <v>93</v>
      </c>
    </row>
    <row r="220" spans="1:5">
      <c r="A220" s="68">
        <v>1114</v>
      </c>
      <c r="B220" s="68">
        <v>63</v>
      </c>
      <c r="C220" s="63">
        <v>642</v>
      </c>
      <c r="D220" s="63">
        <v>541</v>
      </c>
      <c r="E220" s="63" t="s">
        <v>93</v>
      </c>
    </row>
    <row r="221" spans="1:5">
      <c r="A221" s="68">
        <v>1115</v>
      </c>
      <c r="B221" s="68">
        <v>63</v>
      </c>
      <c r="C221" s="63">
        <v>642</v>
      </c>
      <c r="D221" s="63">
        <v>541</v>
      </c>
      <c r="E221" s="63" t="s">
        <v>93</v>
      </c>
    </row>
    <row r="222" spans="1:5">
      <c r="A222" s="68">
        <v>1116</v>
      </c>
      <c r="B222" s="68">
        <v>63</v>
      </c>
      <c r="C222" s="63">
        <v>642</v>
      </c>
      <c r="D222" s="63">
        <v>541</v>
      </c>
      <c r="E222" s="63" t="s">
        <v>93</v>
      </c>
    </row>
    <row r="223" spans="1:5">
      <c r="A223" s="68">
        <v>1118</v>
      </c>
      <c r="B223" s="68">
        <v>63</v>
      </c>
      <c r="C223" s="63">
        <v>642</v>
      </c>
      <c r="D223" s="63">
        <v>541</v>
      </c>
      <c r="E223" s="63" t="s">
        <v>93</v>
      </c>
    </row>
    <row r="224" spans="1:5">
      <c r="A224" s="68">
        <v>1119</v>
      </c>
      <c r="B224" s="68">
        <v>63</v>
      </c>
      <c r="C224" s="63">
        <v>642</v>
      </c>
      <c r="D224" s="63">
        <v>541</v>
      </c>
      <c r="E224" s="63" t="s">
        <v>93</v>
      </c>
    </row>
    <row r="225" spans="1:5">
      <c r="A225" s="68">
        <v>1120</v>
      </c>
      <c r="B225" s="68">
        <v>63</v>
      </c>
      <c r="C225" s="63">
        <v>642</v>
      </c>
      <c r="D225" s="63">
        <v>541</v>
      </c>
      <c r="E225" s="63" t="s">
        <v>93</v>
      </c>
    </row>
    <row r="226" spans="1:5">
      <c r="A226" s="68">
        <v>1121</v>
      </c>
      <c r="B226" s="68">
        <v>63</v>
      </c>
      <c r="C226" s="63">
        <v>642</v>
      </c>
      <c r="D226" s="63">
        <v>541</v>
      </c>
      <c r="E226" s="63" t="s">
        <v>93</v>
      </c>
    </row>
    <row r="227" spans="1:5">
      <c r="A227" s="68">
        <v>1122</v>
      </c>
      <c r="B227" s="68">
        <v>63</v>
      </c>
      <c r="C227" s="63">
        <v>642</v>
      </c>
      <c r="D227" s="63">
        <v>541</v>
      </c>
      <c r="E227" s="63" t="s">
        <v>93</v>
      </c>
    </row>
    <row r="228" spans="1:5">
      <c r="A228" s="68">
        <v>1123</v>
      </c>
      <c r="B228" s="68">
        <v>63</v>
      </c>
      <c r="C228" s="63">
        <v>642</v>
      </c>
      <c r="D228" s="63">
        <v>541</v>
      </c>
      <c r="E228" s="63" t="s">
        <v>93</v>
      </c>
    </row>
    <row r="229" spans="1:5">
      <c r="A229" s="68">
        <v>1124</v>
      </c>
      <c r="B229" s="68">
        <v>63</v>
      </c>
      <c r="C229" s="63">
        <v>642</v>
      </c>
      <c r="D229" s="63">
        <v>541</v>
      </c>
      <c r="E229" s="63" t="s">
        <v>93</v>
      </c>
    </row>
    <row r="230" spans="1:5">
      <c r="A230" s="68">
        <v>1125</v>
      </c>
      <c r="B230" s="68">
        <v>63</v>
      </c>
      <c r="C230" s="63">
        <v>642</v>
      </c>
      <c r="D230" s="63">
        <v>541</v>
      </c>
      <c r="E230" s="63" t="s">
        <v>93</v>
      </c>
    </row>
    <row r="231" spans="1:5">
      <c r="A231" s="68">
        <v>1126</v>
      </c>
      <c r="B231" s="68">
        <v>63</v>
      </c>
      <c r="C231" s="63">
        <v>642</v>
      </c>
      <c r="D231" s="63">
        <v>541</v>
      </c>
      <c r="E231" s="63" t="s">
        <v>93</v>
      </c>
    </row>
    <row r="232" spans="1:5">
      <c r="A232" s="68">
        <v>1127</v>
      </c>
      <c r="B232" s="68">
        <v>63</v>
      </c>
      <c r="C232" s="63">
        <v>642</v>
      </c>
      <c r="D232" s="63">
        <v>541</v>
      </c>
      <c r="E232" s="63" t="s">
        <v>93</v>
      </c>
    </row>
    <row r="233" spans="1:5">
      <c r="A233" s="68">
        <v>1128</v>
      </c>
      <c r="B233" s="68">
        <v>63</v>
      </c>
      <c r="C233" s="63">
        <v>642</v>
      </c>
      <c r="D233" s="63">
        <v>541</v>
      </c>
      <c r="E233" s="63" t="s">
        <v>93</v>
      </c>
    </row>
    <row r="234" spans="1:5">
      <c r="A234" s="68">
        <v>1129</v>
      </c>
      <c r="B234" s="68">
        <v>63</v>
      </c>
      <c r="C234" s="63">
        <v>642</v>
      </c>
      <c r="D234" s="63">
        <v>541</v>
      </c>
      <c r="E234" s="63" t="s">
        <v>93</v>
      </c>
    </row>
    <row r="235" spans="1:5">
      <c r="A235" s="68">
        <v>1130</v>
      </c>
      <c r="B235" s="68">
        <v>63</v>
      </c>
      <c r="C235" s="63">
        <v>642</v>
      </c>
      <c r="D235" s="63">
        <v>541</v>
      </c>
      <c r="E235" s="63" t="s">
        <v>93</v>
      </c>
    </row>
    <row r="236" spans="1:5">
      <c r="A236" s="68">
        <v>1131</v>
      </c>
      <c r="B236" s="68">
        <v>63</v>
      </c>
      <c r="C236" s="63">
        <v>642</v>
      </c>
      <c r="D236" s="63">
        <v>541</v>
      </c>
      <c r="E236" s="63" t="s">
        <v>93</v>
      </c>
    </row>
    <row r="237" spans="1:5">
      <c r="A237" s="68">
        <v>1132</v>
      </c>
      <c r="B237" s="68">
        <v>63</v>
      </c>
      <c r="C237" s="63">
        <v>642</v>
      </c>
      <c r="D237" s="63">
        <v>541</v>
      </c>
      <c r="E237" s="63" t="s">
        <v>93</v>
      </c>
    </row>
    <row r="238" spans="1:5">
      <c r="A238" s="68">
        <v>1133</v>
      </c>
      <c r="B238" s="68">
        <v>63</v>
      </c>
      <c r="C238" s="63">
        <v>642</v>
      </c>
      <c r="D238" s="63">
        <v>541</v>
      </c>
      <c r="E238" s="63" t="s">
        <v>93</v>
      </c>
    </row>
    <row r="239" spans="1:5">
      <c r="A239" s="68">
        <v>1134</v>
      </c>
      <c r="B239" s="68">
        <v>63</v>
      </c>
      <c r="C239" s="63">
        <v>642</v>
      </c>
      <c r="D239" s="63">
        <v>541</v>
      </c>
      <c r="E239" s="63" t="s">
        <v>93</v>
      </c>
    </row>
    <row r="240" spans="1:5">
      <c r="A240" s="68">
        <v>1135</v>
      </c>
      <c r="B240" s="68">
        <v>63</v>
      </c>
      <c r="C240" s="63">
        <v>642</v>
      </c>
      <c r="D240" s="63">
        <v>541</v>
      </c>
      <c r="E240" s="63" t="s">
        <v>93</v>
      </c>
    </row>
    <row r="241" spans="1:5">
      <c r="A241" s="68">
        <v>1136</v>
      </c>
      <c r="B241" s="68">
        <v>63</v>
      </c>
      <c r="C241" s="63">
        <v>642</v>
      </c>
      <c r="D241" s="63">
        <v>541</v>
      </c>
      <c r="E241" s="63" t="s">
        <v>93</v>
      </c>
    </row>
    <row r="242" spans="1:5">
      <c r="A242" s="68">
        <v>1137</v>
      </c>
      <c r="B242" s="68">
        <v>63</v>
      </c>
      <c r="C242" s="63">
        <v>642</v>
      </c>
      <c r="D242" s="63">
        <v>541</v>
      </c>
      <c r="E242" s="63" t="s">
        <v>93</v>
      </c>
    </row>
    <row r="243" spans="1:5">
      <c r="A243" s="68">
        <v>1138</v>
      </c>
      <c r="B243" s="68">
        <v>63</v>
      </c>
      <c r="C243" s="63">
        <v>642</v>
      </c>
      <c r="D243" s="63">
        <v>541</v>
      </c>
      <c r="E243" s="63" t="s">
        <v>93</v>
      </c>
    </row>
    <row r="244" spans="1:5">
      <c r="A244" s="68">
        <v>1139</v>
      </c>
      <c r="B244" s="68">
        <v>63</v>
      </c>
      <c r="C244" s="63">
        <v>642</v>
      </c>
      <c r="D244" s="63">
        <v>541</v>
      </c>
      <c r="E244" s="63" t="s">
        <v>93</v>
      </c>
    </row>
    <row r="245" spans="1:5">
      <c r="A245" s="68">
        <v>1140</v>
      </c>
      <c r="B245" s="68">
        <v>63</v>
      </c>
      <c r="C245" s="63">
        <v>642</v>
      </c>
      <c r="D245" s="63">
        <v>541</v>
      </c>
      <c r="E245" s="63" t="s">
        <v>93</v>
      </c>
    </row>
    <row r="246" spans="1:5">
      <c r="A246" s="68">
        <v>1141</v>
      </c>
      <c r="B246" s="68">
        <v>63</v>
      </c>
      <c r="C246" s="63">
        <v>642</v>
      </c>
      <c r="D246" s="63">
        <v>541</v>
      </c>
      <c r="E246" s="63" t="s">
        <v>93</v>
      </c>
    </row>
    <row r="247" spans="1:5">
      <c r="A247" s="68">
        <v>1142</v>
      </c>
      <c r="B247" s="68">
        <v>63</v>
      </c>
      <c r="C247" s="63">
        <v>642</v>
      </c>
      <c r="D247" s="63">
        <v>541</v>
      </c>
      <c r="E247" s="63" t="s">
        <v>93</v>
      </c>
    </row>
    <row r="248" spans="1:5">
      <c r="A248" s="68">
        <v>1143</v>
      </c>
      <c r="B248" s="68">
        <v>63</v>
      </c>
      <c r="C248" s="63">
        <v>642</v>
      </c>
      <c r="D248" s="63">
        <v>541</v>
      </c>
      <c r="E248" s="63" t="s">
        <v>93</v>
      </c>
    </row>
    <row r="249" spans="1:5">
      <c r="A249" s="68">
        <v>1144</v>
      </c>
      <c r="B249" s="68">
        <v>63</v>
      </c>
      <c r="C249" s="63">
        <v>642</v>
      </c>
      <c r="D249" s="63">
        <v>541</v>
      </c>
      <c r="E249" s="63" t="s">
        <v>93</v>
      </c>
    </row>
    <row r="250" spans="1:5">
      <c r="A250" s="68">
        <v>1145</v>
      </c>
      <c r="B250" s="68">
        <v>63</v>
      </c>
      <c r="C250" s="63">
        <v>642</v>
      </c>
      <c r="D250" s="63">
        <v>541</v>
      </c>
      <c r="E250" s="63" t="s">
        <v>93</v>
      </c>
    </row>
    <row r="251" spans="1:5">
      <c r="A251" s="68">
        <v>1146</v>
      </c>
      <c r="B251" s="68">
        <v>63</v>
      </c>
      <c r="C251" s="63">
        <v>642</v>
      </c>
      <c r="D251" s="63">
        <v>541</v>
      </c>
      <c r="E251" s="63" t="s">
        <v>93</v>
      </c>
    </row>
    <row r="252" spans="1:5">
      <c r="A252" s="68">
        <v>1147</v>
      </c>
      <c r="B252" s="68">
        <v>63</v>
      </c>
      <c r="C252" s="63">
        <v>642</v>
      </c>
      <c r="D252" s="63">
        <v>541</v>
      </c>
      <c r="E252" s="63" t="s">
        <v>93</v>
      </c>
    </row>
    <row r="253" spans="1:5">
      <c r="A253" s="68">
        <v>1148</v>
      </c>
      <c r="B253" s="68">
        <v>63</v>
      </c>
      <c r="C253" s="63">
        <v>642</v>
      </c>
      <c r="D253" s="63">
        <v>541</v>
      </c>
      <c r="E253" s="63" t="s">
        <v>93</v>
      </c>
    </row>
    <row r="254" spans="1:5">
      <c r="A254" s="68">
        <v>1149</v>
      </c>
      <c r="B254" s="68">
        <v>63</v>
      </c>
      <c r="C254" s="63">
        <v>642</v>
      </c>
      <c r="D254" s="63">
        <v>541</v>
      </c>
      <c r="E254" s="63" t="s">
        <v>93</v>
      </c>
    </row>
    <row r="255" spans="1:5">
      <c r="A255" s="68">
        <v>1150</v>
      </c>
      <c r="B255" s="68">
        <v>63</v>
      </c>
      <c r="C255" s="63">
        <v>642</v>
      </c>
      <c r="D255" s="63">
        <v>541</v>
      </c>
      <c r="E255" s="63" t="s">
        <v>93</v>
      </c>
    </row>
    <row r="256" spans="1:5">
      <c r="A256" s="68">
        <v>1151</v>
      </c>
      <c r="B256" s="68">
        <v>63</v>
      </c>
      <c r="C256" s="63">
        <v>642</v>
      </c>
      <c r="D256" s="63">
        <v>541</v>
      </c>
      <c r="E256" s="63" t="s">
        <v>93</v>
      </c>
    </row>
    <row r="257" spans="1:5">
      <c r="A257" s="68">
        <v>1152</v>
      </c>
      <c r="B257" s="68">
        <v>63</v>
      </c>
      <c r="C257" s="63">
        <v>642</v>
      </c>
      <c r="D257" s="63">
        <v>541</v>
      </c>
      <c r="E257" s="63" t="s">
        <v>93</v>
      </c>
    </row>
    <row r="258" spans="1:5">
      <c r="A258" s="68">
        <v>1153</v>
      </c>
      <c r="B258" s="68">
        <v>63</v>
      </c>
      <c r="C258" s="63">
        <v>642</v>
      </c>
      <c r="D258" s="63">
        <v>541</v>
      </c>
      <c r="E258" s="63" t="s">
        <v>93</v>
      </c>
    </row>
    <row r="259" spans="1:5">
      <c r="A259" s="68">
        <v>1154</v>
      </c>
      <c r="B259" s="68">
        <v>63</v>
      </c>
      <c r="C259" s="63">
        <v>642</v>
      </c>
      <c r="D259" s="63">
        <v>541</v>
      </c>
      <c r="E259" s="63" t="s">
        <v>93</v>
      </c>
    </row>
    <row r="260" spans="1:5">
      <c r="A260" s="68">
        <v>1155</v>
      </c>
      <c r="B260" s="68">
        <v>63</v>
      </c>
      <c r="C260" s="63">
        <v>642</v>
      </c>
      <c r="D260" s="63">
        <v>541</v>
      </c>
      <c r="E260" s="63" t="s">
        <v>93</v>
      </c>
    </row>
    <row r="261" spans="1:5">
      <c r="A261" s="68">
        <v>1156</v>
      </c>
      <c r="B261" s="68">
        <v>63</v>
      </c>
      <c r="C261" s="63">
        <v>642</v>
      </c>
      <c r="D261" s="63">
        <v>541</v>
      </c>
      <c r="E261" s="63" t="s">
        <v>93</v>
      </c>
    </row>
    <row r="262" spans="1:5">
      <c r="A262" s="68">
        <v>1157</v>
      </c>
      <c r="B262" s="68">
        <v>63</v>
      </c>
      <c r="C262" s="63">
        <v>642</v>
      </c>
      <c r="D262" s="63">
        <v>541</v>
      </c>
      <c r="E262" s="63" t="s">
        <v>93</v>
      </c>
    </row>
    <row r="263" spans="1:5">
      <c r="A263" s="68">
        <v>1158</v>
      </c>
      <c r="B263" s="68">
        <v>63</v>
      </c>
      <c r="C263" s="63">
        <v>642</v>
      </c>
      <c r="D263" s="63">
        <v>541</v>
      </c>
      <c r="E263" s="63" t="s">
        <v>93</v>
      </c>
    </row>
    <row r="264" spans="1:5">
      <c r="A264" s="68">
        <v>1159</v>
      </c>
      <c r="B264" s="68">
        <v>63</v>
      </c>
      <c r="C264" s="63">
        <v>642</v>
      </c>
      <c r="D264" s="63">
        <v>541</v>
      </c>
      <c r="E264" s="63" t="s">
        <v>93</v>
      </c>
    </row>
    <row r="265" spans="1:5">
      <c r="A265" s="68">
        <v>1160</v>
      </c>
      <c r="B265" s="68">
        <v>63</v>
      </c>
      <c r="C265" s="63">
        <v>642</v>
      </c>
      <c r="D265" s="63">
        <v>541</v>
      </c>
      <c r="E265" s="63" t="s">
        <v>93</v>
      </c>
    </row>
    <row r="266" spans="1:5">
      <c r="A266" s="68">
        <v>1161</v>
      </c>
      <c r="B266" s="68">
        <v>63</v>
      </c>
      <c r="C266" s="63">
        <v>642</v>
      </c>
      <c r="D266" s="63">
        <v>541</v>
      </c>
      <c r="E266" s="63" t="s">
        <v>93</v>
      </c>
    </row>
    <row r="267" spans="1:5">
      <c r="A267" s="68">
        <v>1162</v>
      </c>
      <c r="B267" s="68">
        <v>63</v>
      </c>
      <c r="C267" s="63">
        <v>642</v>
      </c>
      <c r="D267" s="63">
        <v>541</v>
      </c>
      <c r="E267" s="63" t="s">
        <v>93</v>
      </c>
    </row>
    <row r="268" spans="1:5">
      <c r="A268" s="68">
        <v>1163</v>
      </c>
      <c r="B268" s="68">
        <v>63</v>
      </c>
      <c r="C268" s="63">
        <v>642</v>
      </c>
      <c r="D268" s="63">
        <v>541</v>
      </c>
      <c r="E268" s="63" t="s">
        <v>93</v>
      </c>
    </row>
    <row r="269" spans="1:5">
      <c r="A269" s="68">
        <v>1164</v>
      </c>
      <c r="B269" s="68">
        <v>63</v>
      </c>
      <c r="C269" s="63">
        <v>642</v>
      </c>
      <c r="D269" s="63">
        <v>541</v>
      </c>
      <c r="E269" s="63" t="s">
        <v>93</v>
      </c>
    </row>
    <row r="270" spans="1:5">
      <c r="A270" s="68">
        <v>1165</v>
      </c>
      <c r="B270" s="68">
        <v>63</v>
      </c>
      <c r="C270" s="63">
        <v>642</v>
      </c>
      <c r="D270" s="63">
        <v>541</v>
      </c>
      <c r="E270" s="63" t="s">
        <v>93</v>
      </c>
    </row>
    <row r="271" spans="1:5">
      <c r="A271" s="68">
        <v>1166</v>
      </c>
      <c r="B271" s="68">
        <v>63</v>
      </c>
      <c r="C271" s="63">
        <v>642</v>
      </c>
      <c r="D271" s="63">
        <v>541</v>
      </c>
      <c r="E271" s="63" t="s">
        <v>93</v>
      </c>
    </row>
    <row r="272" spans="1:5">
      <c r="A272" s="68">
        <v>1167</v>
      </c>
      <c r="B272" s="68">
        <v>63</v>
      </c>
      <c r="C272" s="63">
        <v>642</v>
      </c>
      <c r="D272" s="63">
        <v>541</v>
      </c>
      <c r="E272" s="63" t="s">
        <v>93</v>
      </c>
    </row>
    <row r="273" spans="1:5">
      <c r="A273" s="68">
        <v>1168</v>
      </c>
      <c r="B273" s="68">
        <v>63</v>
      </c>
      <c r="C273" s="63">
        <v>642</v>
      </c>
      <c r="D273" s="63">
        <v>541</v>
      </c>
      <c r="E273" s="63" t="s">
        <v>93</v>
      </c>
    </row>
    <row r="274" spans="1:5">
      <c r="A274" s="68">
        <v>1169</v>
      </c>
      <c r="B274" s="68">
        <v>63</v>
      </c>
      <c r="C274" s="63">
        <v>642</v>
      </c>
      <c r="D274" s="63">
        <v>541</v>
      </c>
      <c r="E274" s="63" t="s">
        <v>93</v>
      </c>
    </row>
    <row r="275" spans="1:5">
      <c r="A275" s="68">
        <v>1170</v>
      </c>
      <c r="B275" s="68">
        <v>63</v>
      </c>
      <c r="C275" s="63">
        <v>642</v>
      </c>
      <c r="D275" s="63">
        <v>541</v>
      </c>
      <c r="E275" s="63" t="s">
        <v>93</v>
      </c>
    </row>
    <row r="276" spans="1:5">
      <c r="A276" s="68">
        <v>1171</v>
      </c>
      <c r="B276" s="68">
        <v>63</v>
      </c>
      <c r="C276" s="63">
        <v>642</v>
      </c>
      <c r="D276" s="63">
        <v>541</v>
      </c>
      <c r="E276" s="63" t="s">
        <v>93</v>
      </c>
    </row>
    <row r="277" spans="1:5">
      <c r="A277" s="68">
        <v>1172</v>
      </c>
      <c r="B277" s="68">
        <v>63</v>
      </c>
      <c r="C277" s="63">
        <v>642</v>
      </c>
      <c r="D277" s="63">
        <v>541</v>
      </c>
      <c r="E277" s="63" t="s">
        <v>93</v>
      </c>
    </row>
    <row r="278" spans="1:5">
      <c r="A278" s="68">
        <v>1173</v>
      </c>
      <c r="B278" s="68">
        <v>63</v>
      </c>
      <c r="C278" s="63">
        <v>642</v>
      </c>
      <c r="D278" s="63">
        <v>541</v>
      </c>
      <c r="E278" s="63" t="s">
        <v>93</v>
      </c>
    </row>
    <row r="279" spans="1:5">
      <c r="A279" s="68">
        <v>1174</v>
      </c>
      <c r="B279" s="68">
        <v>63</v>
      </c>
      <c r="C279" s="63">
        <v>642</v>
      </c>
      <c r="D279" s="63">
        <v>541</v>
      </c>
      <c r="E279" s="63" t="s">
        <v>93</v>
      </c>
    </row>
    <row r="280" spans="1:5">
      <c r="A280" s="68">
        <v>1175</v>
      </c>
      <c r="B280" s="68">
        <v>63</v>
      </c>
      <c r="C280" s="63">
        <v>642</v>
      </c>
      <c r="D280" s="63">
        <v>541</v>
      </c>
      <c r="E280" s="63" t="s">
        <v>93</v>
      </c>
    </row>
    <row r="281" spans="1:5">
      <c r="A281" s="68">
        <v>1176</v>
      </c>
      <c r="B281" s="68">
        <v>63</v>
      </c>
      <c r="C281" s="63">
        <v>642</v>
      </c>
      <c r="D281" s="63">
        <v>541</v>
      </c>
      <c r="E281" s="63" t="s">
        <v>93</v>
      </c>
    </row>
    <row r="282" spans="1:5">
      <c r="A282" s="68">
        <v>1177</v>
      </c>
      <c r="B282" s="68">
        <v>63</v>
      </c>
      <c r="C282" s="63">
        <v>642</v>
      </c>
      <c r="D282" s="63">
        <v>541</v>
      </c>
      <c r="E282" s="63" t="s">
        <v>93</v>
      </c>
    </row>
    <row r="283" spans="1:5">
      <c r="A283" s="68">
        <v>1178</v>
      </c>
      <c r="B283" s="68">
        <v>63</v>
      </c>
      <c r="C283" s="63">
        <v>642</v>
      </c>
      <c r="D283" s="63">
        <v>541</v>
      </c>
      <c r="E283" s="63" t="s">
        <v>93</v>
      </c>
    </row>
    <row r="284" spans="1:5">
      <c r="A284" s="68">
        <v>1179</v>
      </c>
      <c r="B284" s="68">
        <v>63</v>
      </c>
      <c r="C284" s="63">
        <v>642</v>
      </c>
      <c r="D284" s="63">
        <v>541</v>
      </c>
      <c r="E284" s="63" t="s">
        <v>93</v>
      </c>
    </row>
    <row r="285" spans="1:5">
      <c r="A285" s="68">
        <v>1180</v>
      </c>
      <c r="B285" s="68">
        <v>63</v>
      </c>
      <c r="C285" s="63">
        <v>642</v>
      </c>
      <c r="D285" s="63">
        <v>541</v>
      </c>
      <c r="E285" s="63" t="s">
        <v>93</v>
      </c>
    </row>
    <row r="286" spans="1:5">
      <c r="A286" s="68">
        <v>1181</v>
      </c>
      <c r="B286" s="68">
        <v>63</v>
      </c>
      <c r="C286" s="63">
        <v>642</v>
      </c>
      <c r="D286" s="63">
        <v>541</v>
      </c>
      <c r="E286" s="63" t="s">
        <v>93</v>
      </c>
    </row>
    <row r="287" spans="1:5">
      <c r="A287" s="68">
        <v>1182</v>
      </c>
      <c r="B287" s="68">
        <v>63</v>
      </c>
      <c r="C287" s="63">
        <v>642</v>
      </c>
      <c r="D287" s="63">
        <v>541</v>
      </c>
      <c r="E287" s="63" t="s">
        <v>93</v>
      </c>
    </row>
    <row r="288" spans="1:5">
      <c r="A288" s="68">
        <v>1183</v>
      </c>
      <c r="B288" s="68">
        <v>63</v>
      </c>
      <c r="C288" s="63">
        <v>642</v>
      </c>
      <c r="D288" s="63">
        <v>541</v>
      </c>
      <c r="E288" s="63" t="s">
        <v>93</v>
      </c>
    </row>
    <row r="289" spans="1:5">
      <c r="A289" s="68">
        <v>1184</v>
      </c>
      <c r="B289" s="68">
        <v>63</v>
      </c>
      <c r="C289" s="63">
        <v>642</v>
      </c>
      <c r="D289" s="63">
        <v>541</v>
      </c>
      <c r="E289" s="63" t="s">
        <v>93</v>
      </c>
    </row>
    <row r="290" spans="1:5">
      <c r="A290" s="68">
        <v>1185</v>
      </c>
      <c r="B290" s="68">
        <v>63</v>
      </c>
      <c r="C290" s="63">
        <v>642</v>
      </c>
      <c r="D290" s="63">
        <v>541</v>
      </c>
      <c r="E290" s="63" t="s">
        <v>93</v>
      </c>
    </row>
    <row r="291" spans="1:5">
      <c r="A291" s="68">
        <v>1186</v>
      </c>
      <c r="B291" s="68">
        <v>63</v>
      </c>
      <c r="C291" s="63">
        <v>642</v>
      </c>
      <c r="D291" s="63">
        <v>541</v>
      </c>
      <c r="E291" s="63" t="s">
        <v>93</v>
      </c>
    </row>
    <row r="292" spans="1:5">
      <c r="A292" s="68">
        <v>1187</v>
      </c>
      <c r="B292" s="68">
        <v>63</v>
      </c>
      <c r="C292" s="63">
        <v>642</v>
      </c>
      <c r="D292" s="63">
        <v>541</v>
      </c>
      <c r="E292" s="63" t="s">
        <v>93</v>
      </c>
    </row>
    <row r="293" spans="1:5">
      <c r="A293" s="68">
        <v>1188</v>
      </c>
      <c r="B293" s="68">
        <v>63</v>
      </c>
      <c r="C293" s="63">
        <v>642</v>
      </c>
      <c r="D293" s="63">
        <v>541</v>
      </c>
      <c r="E293" s="63" t="s">
        <v>93</v>
      </c>
    </row>
    <row r="294" spans="1:5">
      <c r="A294" s="68">
        <v>1189</v>
      </c>
      <c r="B294" s="68">
        <v>63</v>
      </c>
      <c r="C294" s="63">
        <v>642</v>
      </c>
      <c r="D294" s="63">
        <v>541</v>
      </c>
      <c r="E294" s="63" t="s">
        <v>93</v>
      </c>
    </row>
    <row r="295" spans="1:5">
      <c r="A295" s="68">
        <v>1190</v>
      </c>
      <c r="B295" s="68">
        <v>63</v>
      </c>
      <c r="C295" s="63">
        <v>642</v>
      </c>
      <c r="D295" s="63">
        <v>541</v>
      </c>
      <c r="E295" s="63" t="s">
        <v>93</v>
      </c>
    </row>
    <row r="296" spans="1:5">
      <c r="A296" s="68">
        <v>1191</v>
      </c>
      <c r="B296" s="68">
        <v>63</v>
      </c>
      <c r="C296" s="63">
        <v>642</v>
      </c>
      <c r="D296" s="63">
        <v>541</v>
      </c>
      <c r="E296" s="63" t="s">
        <v>93</v>
      </c>
    </row>
    <row r="297" spans="1:5">
      <c r="A297" s="68">
        <v>1192</v>
      </c>
      <c r="B297" s="68">
        <v>63</v>
      </c>
      <c r="C297" s="63">
        <v>642</v>
      </c>
      <c r="D297" s="63">
        <v>541</v>
      </c>
      <c r="E297" s="63" t="s">
        <v>93</v>
      </c>
    </row>
    <row r="298" spans="1:5">
      <c r="A298" s="68">
        <v>1193</v>
      </c>
      <c r="B298" s="68">
        <v>63</v>
      </c>
      <c r="C298" s="63">
        <v>642</v>
      </c>
      <c r="D298" s="63">
        <v>541</v>
      </c>
      <c r="E298" s="63" t="s">
        <v>93</v>
      </c>
    </row>
    <row r="299" spans="1:5">
      <c r="A299" s="68">
        <v>1194</v>
      </c>
      <c r="B299" s="68">
        <v>63</v>
      </c>
      <c r="C299" s="63">
        <v>642</v>
      </c>
      <c r="D299" s="63">
        <v>541</v>
      </c>
      <c r="E299" s="63" t="s">
        <v>93</v>
      </c>
    </row>
    <row r="300" spans="1:5">
      <c r="A300" s="68">
        <v>1195</v>
      </c>
      <c r="B300" s="68">
        <v>63</v>
      </c>
      <c r="C300" s="63">
        <v>642</v>
      </c>
      <c r="D300" s="63">
        <v>541</v>
      </c>
      <c r="E300" s="63" t="s">
        <v>93</v>
      </c>
    </row>
    <row r="301" spans="1:5">
      <c r="A301" s="68">
        <v>1196</v>
      </c>
      <c r="B301" s="68">
        <v>63</v>
      </c>
      <c r="C301" s="63">
        <v>642</v>
      </c>
      <c r="D301" s="63">
        <v>541</v>
      </c>
      <c r="E301" s="63" t="s">
        <v>93</v>
      </c>
    </row>
    <row r="302" spans="1:5">
      <c r="A302" s="68">
        <v>1197</v>
      </c>
      <c r="B302" s="68">
        <v>63</v>
      </c>
      <c r="C302" s="63">
        <v>642</v>
      </c>
      <c r="D302" s="63">
        <v>541</v>
      </c>
      <c r="E302" s="63" t="s">
        <v>93</v>
      </c>
    </row>
    <row r="303" spans="1:5">
      <c r="A303" s="68">
        <v>1198</v>
      </c>
      <c r="B303" s="68">
        <v>63</v>
      </c>
      <c r="C303" s="63">
        <v>642</v>
      </c>
      <c r="D303" s="63">
        <v>541</v>
      </c>
      <c r="E303" s="63" t="s">
        <v>93</v>
      </c>
    </row>
    <row r="304" spans="1:5">
      <c r="A304" s="68">
        <v>1199</v>
      </c>
      <c r="B304" s="68">
        <v>63</v>
      </c>
      <c r="C304" s="63">
        <v>642</v>
      </c>
      <c r="D304" s="63">
        <v>541</v>
      </c>
      <c r="E304" s="63" t="s">
        <v>93</v>
      </c>
    </row>
    <row r="305" spans="1:5">
      <c r="A305" s="68">
        <v>1200</v>
      </c>
      <c r="B305" s="68">
        <v>63</v>
      </c>
      <c r="C305" s="63">
        <v>642</v>
      </c>
      <c r="D305" s="63">
        <v>541</v>
      </c>
      <c r="E305" s="63" t="s">
        <v>93</v>
      </c>
    </row>
    <row r="306" spans="1:5">
      <c r="A306" s="68">
        <v>1201</v>
      </c>
      <c r="B306" s="68">
        <v>63</v>
      </c>
      <c r="C306" s="63">
        <v>642</v>
      </c>
      <c r="D306" s="63">
        <v>541</v>
      </c>
      <c r="E306" s="63" t="s">
        <v>93</v>
      </c>
    </row>
    <row r="307" spans="1:5">
      <c r="A307" s="68">
        <v>1202</v>
      </c>
      <c r="B307" s="68">
        <v>63</v>
      </c>
      <c r="C307" s="63">
        <v>642</v>
      </c>
      <c r="D307" s="63">
        <v>541</v>
      </c>
      <c r="E307" s="63" t="s">
        <v>93</v>
      </c>
    </row>
    <row r="308" spans="1:5">
      <c r="A308" s="68">
        <v>1203</v>
      </c>
      <c r="B308" s="68">
        <v>63</v>
      </c>
      <c r="C308" s="63">
        <v>642</v>
      </c>
      <c r="D308" s="63">
        <v>541</v>
      </c>
      <c r="E308" s="63" t="s">
        <v>93</v>
      </c>
    </row>
    <row r="309" spans="1:5">
      <c r="A309" s="68">
        <v>1204</v>
      </c>
      <c r="B309" s="68">
        <v>63</v>
      </c>
      <c r="C309" s="63">
        <v>642</v>
      </c>
      <c r="D309" s="63">
        <v>541</v>
      </c>
      <c r="E309" s="63" t="s">
        <v>93</v>
      </c>
    </row>
    <row r="310" spans="1:5">
      <c r="A310" s="68">
        <v>1205</v>
      </c>
      <c r="B310" s="68">
        <v>63</v>
      </c>
      <c r="C310" s="63">
        <v>642</v>
      </c>
      <c r="D310" s="63">
        <v>541</v>
      </c>
      <c r="E310" s="63" t="s">
        <v>93</v>
      </c>
    </row>
    <row r="311" spans="1:5">
      <c r="A311" s="68">
        <v>1206</v>
      </c>
      <c r="B311" s="68">
        <v>63</v>
      </c>
      <c r="C311" s="63">
        <v>642</v>
      </c>
      <c r="D311" s="63">
        <v>541</v>
      </c>
      <c r="E311" s="63" t="s">
        <v>93</v>
      </c>
    </row>
    <row r="312" spans="1:5">
      <c r="A312" s="68">
        <v>1207</v>
      </c>
      <c r="B312" s="68">
        <v>63</v>
      </c>
      <c r="C312" s="63">
        <v>642</v>
      </c>
      <c r="D312" s="63">
        <v>541</v>
      </c>
      <c r="E312" s="63" t="s">
        <v>93</v>
      </c>
    </row>
    <row r="313" spans="1:5">
      <c r="A313" s="68">
        <v>1208</v>
      </c>
      <c r="B313" s="68">
        <v>63</v>
      </c>
      <c r="C313" s="63">
        <v>642</v>
      </c>
      <c r="D313" s="63">
        <v>541</v>
      </c>
      <c r="E313" s="63" t="s">
        <v>93</v>
      </c>
    </row>
    <row r="314" spans="1:5">
      <c r="A314" s="68">
        <v>1209</v>
      </c>
      <c r="B314" s="68">
        <v>63</v>
      </c>
      <c r="C314" s="63">
        <v>642</v>
      </c>
      <c r="D314" s="63">
        <v>541</v>
      </c>
      <c r="E314" s="63" t="s">
        <v>93</v>
      </c>
    </row>
    <row r="315" spans="1:5">
      <c r="A315" s="68">
        <v>1210</v>
      </c>
      <c r="B315" s="68">
        <v>63</v>
      </c>
      <c r="C315" s="63">
        <v>642</v>
      </c>
      <c r="D315" s="63">
        <v>541</v>
      </c>
      <c r="E315" s="63" t="s">
        <v>93</v>
      </c>
    </row>
    <row r="316" spans="1:5">
      <c r="A316" s="68">
        <v>1211</v>
      </c>
      <c r="B316" s="68">
        <v>63</v>
      </c>
      <c r="C316" s="63">
        <v>642</v>
      </c>
      <c r="D316" s="63">
        <v>541</v>
      </c>
      <c r="E316" s="63" t="s">
        <v>93</v>
      </c>
    </row>
    <row r="317" spans="1:5">
      <c r="A317" s="68">
        <v>1212</v>
      </c>
      <c r="B317" s="68">
        <v>63</v>
      </c>
      <c r="C317" s="63">
        <v>642</v>
      </c>
      <c r="D317" s="63">
        <v>541</v>
      </c>
      <c r="E317" s="63" t="s">
        <v>93</v>
      </c>
    </row>
    <row r="318" spans="1:5">
      <c r="A318" s="68">
        <v>1213</v>
      </c>
      <c r="B318" s="68">
        <v>63</v>
      </c>
      <c r="C318" s="63">
        <v>642</v>
      </c>
      <c r="D318" s="63">
        <v>541</v>
      </c>
      <c r="E318" s="63" t="s">
        <v>93</v>
      </c>
    </row>
    <row r="319" spans="1:5">
      <c r="A319" s="68">
        <v>1214</v>
      </c>
      <c r="B319" s="68">
        <v>63</v>
      </c>
      <c r="C319" s="63">
        <v>642</v>
      </c>
      <c r="D319" s="63">
        <v>541</v>
      </c>
      <c r="E319" s="63" t="s">
        <v>93</v>
      </c>
    </row>
    <row r="320" spans="1:5">
      <c r="A320" s="68">
        <v>1215</v>
      </c>
      <c r="B320" s="68">
        <v>63</v>
      </c>
      <c r="C320" s="63">
        <v>642</v>
      </c>
      <c r="D320" s="63">
        <v>541</v>
      </c>
      <c r="E320" s="63" t="s">
        <v>93</v>
      </c>
    </row>
    <row r="321" spans="1:5">
      <c r="A321" s="68">
        <v>1216</v>
      </c>
      <c r="B321" s="68">
        <v>63</v>
      </c>
      <c r="C321" s="63">
        <v>642</v>
      </c>
      <c r="D321" s="63">
        <v>541</v>
      </c>
      <c r="E321" s="63" t="s">
        <v>93</v>
      </c>
    </row>
    <row r="322" spans="1:5">
      <c r="A322" s="68">
        <v>1217</v>
      </c>
      <c r="B322" s="68">
        <v>63</v>
      </c>
      <c r="C322" s="63">
        <v>642</v>
      </c>
      <c r="D322" s="63">
        <v>541</v>
      </c>
      <c r="E322" s="63" t="s">
        <v>93</v>
      </c>
    </row>
    <row r="323" spans="1:5">
      <c r="A323" s="68">
        <v>1218</v>
      </c>
      <c r="B323" s="68">
        <v>63</v>
      </c>
      <c r="C323" s="63">
        <v>642</v>
      </c>
      <c r="D323" s="63">
        <v>541</v>
      </c>
      <c r="E323" s="63" t="s">
        <v>93</v>
      </c>
    </row>
    <row r="324" spans="1:5">
      <c r="A324" s="68">
        <v>1219</v>
      </c>
      <c r="B324" s="68">
        <v>63</v>
      </c>
      <c r="C324" s="63">
        <v>642</v>
      </c>
      <c r="D324" s="63">
        <v>541</v>
      </c>
      <c r="E324" s="63" t="s">
        <v>93</v>
      </c>
    </row>
    <row r="325" spans="1:5">
      <c r="A325" s="68">
        <v>1220</v>
      </c>
      <c r="B325" s="68">
        <v>63</v>
      </c>
      <c r="C325" s="63">
        <v>642</v>
      </c>
      <c r="D325" s="63">
        <v>541</v>
      </c>
      <c r="E325" s="63" t="s">
        <v>93</v>
      </c>
    </row>
    <row r="326" spans="1:5">
      <c r="A326" s="68">
        <v>1221</v>
      </c>
      <c r="B326" s="68">
        <v>63</v>
      </c>
      <c r="C326" s="63">
        <v>642</v>
      </c>
      <c r="D326" s="63">
        <v>541</v>
      </c>
      <c r="E326" s="63" t="s">
        <v>93</v>
      </c>
    </row>
    <row r="327" spans="1:5">
      <c r="A327" s="68">
        <v>1222</v>
      </c>
      <c r="B327" s="68">
        <v>63</v>
      </c>
      <c r="C327" s="63">
        <v>642</v>
      </c>
      <c r="D327" s="63">
        <v>541</v>
      </c>
      <c r="E327" s="63" t="s">
        <v>93</v>
      </c>
    </row>
    <row r="328" spans="1:5">
      <c r="A328" s="68">
        <v>1223</v>
      </c>
      <c r="B328" s="68">
        <v>63</v>
      </c>
      <c r="C328" s="63">
        <v>642</v>
      </c>
      <c r="D328" s="63">
        <v>541</v>
      </c>
      <c r="E328" s="63" t="s">
        <v>93</v>
      </c>
    </row>
    <row r="329" spans="1:5">
      <c r="A329" s="68">
        <v>1224</v>
      </c>
      <c r="B329" s="68">
        <v>63</v>
      </c>
      <c r="C329" s="63">
        <v>642</v>
      </c>
      <c r="D329" s="63">
        <v>541</v>
      </c>
      <c r="E329" s="63" t="s">
        <v>93</v>
      </c>
    </row>
    <row r="330" spans="1:5">
      <c r="A330" s="68">
        <v>1225</v>
      </c>
      <c r="B330" s="68">
        <v>63</v>
      </c>
      <c r="C330" s="63">
        <v>642</v>
      </c>
      <c r="D330" s="63">
        <v>541</v>
      </c>
      <c r="E330" s="63" t="s">
        <v>93</v>
      </c>
    </row>
    <row r="331" spans="1:5">
      <c r="A331" s="68">
        <v>1226</v>
      </c>
      <c r="B331" s="68">
        <v>63</v>
      </c>
      <c r="C331" s="63">
        <v>642</v>
      </c>
      <c r="D331" s="63">
        <v>541</v>
      </c>
      <c r="E331" s="63" t="s">
        <v>93</v>
      </c>
    </row>
    <row r="332" spans="1:5">
      <c r="A332" s="68">
        <v>1227</v>
      </c>
      <c r="B332" s="68">
        <v>63</v>
      </c>
      <c r="C332" s="63">
        <v>642</v>
      </c>
      <c r="D332" s="63">
        <v>541</v>
      </c>
      <c r="E332" s="63" t="s">
        <v>93</v>
      </c>
    </row>
    <row r="333" spans="1:5">
      <c r="A333" s="68">
        <v>1228</v>
      </c>
      <c r="B333" s="68">
        <v>63</v>
      </c>
      <c r="C333" s="63">
        <v>642</v>
      </c>
      <c r="D333" s="63">
        <v>541</v>
      </c>
      <c r="E333" s="63" t="s">
        <v>93</v>
      </c>
    </row>
    <row r="334" spans="1:5">
      <c r="A334" s="68">
        <v>1229</v>
      </c>
      <c r="B334" s="68">
        <v>63</v>
      </c>
      <c r="C334" s="63">
        <v>642</v>
      </c>
      <c r="D334" s="63">
        <v>541</v>
      </c>
      <c r="E334" s="63" t="s">
        <v>93</v>
      </c>
    </row>
    <row r="335" spans="1:5">
      <c r="A335" s="68">
        <v>1230</v>
      </c>
      <c r="B335" s="68">
        <v>63</v>
      </c>
      <c r="C335" s="63">
        <v>642</v>
      </c>
      <c r="D335" s="63">
        <v>541</v>
      </c>
      <c r="E335" s="63" t="s">
        <v>93</v>
      </c>
    </row>
    <row r="336" spans="1:5">
      <c r="A336" s="68">
        <v>1231</v>
      </c>
      <c r="B336" s="68">
        <v>63</v>
      </c>
      <c r="C336" s="63">
        <v>642</v>
      </c>
      <c r="D336" s="63">
        <v>541</v>
      </c>
      <c r="E336" s="63" t="s">
        <v>93</v>
      </c>
    </row>
    <row r="337" spans="1:5">
      <c r="A337" s="68">
        <v>1232</v>
      </c>
      <c r="B337" s="68">
        <v>63</v>
      </c>
      <c r="C337" s="63">
        <v>642</v>
      </c>
      <c r="D337" s="63">
        <v>541</v>
      </c>
      <c r="E337" s="63" t="s">
        <v>93</v>
      </c>
    </row>
    <row r="338" spans="1:5">
      <c r="A338" s="68">
        <v>1233</v>
      </c>
      <c r="B338" s="68">
        <v>63</v>
      </c>
      <c r="C338" s="63">
        <v>642</v>
      </c>
      <c r="D338" s="63">
        <v>541</v>
      </c>
      <c r="E338" s="63" t="s">
        <v>93</v>
      </c>
    </row>
    <row r="339" spans="1:5">
      <c r="A339" s="68">
        <v>1234</v>
      </c>
      <c r="B339" s="68">
        <v>63</v>
      </c>
      <c r="C339" s="63">
        <v>642</v>
      </c>
      <c r="D339" s="63">
        <v>541</v>
      </c>
      <c r="E339" s="63" t="s">
        <v>93</v>
      </c>
    </row>
    <row r="340" spans="1:5">
      <c r="A340" s="68">
        <v>1235</v>
      </c>
      <c r="B340" s="68">
        <v>63</v>
      </c>
      <c r="C340" s="63">
        <v>642</v>
      </c>
      <c r="D340" s="63">
        <v>541</v>
      </c>
      <c r="E340" s="63" t="s">
        <v>93</v>
      </c>
    </row>
    <row r="341" spans="1:5">
      <c r="A341" s="68">
        <v>1236</v>
      </c>
      <c r="B341" s="68">
        <v>63</v>
      </c>
      <c r="C341" s="63">
        <v>642</v>
      </c>
      <c r="D341" s="63">
        <v>541</v>
      </c>
      <c r="E341" s="63" t="s">
        <v>93</v>
      </c>
    </row>
    <row r="342" spans="1:5">
      <c r="A342" s="68">
        <v>1237</v>
      </c>
      <c r="B342" s="68">
        <v>63</v>
      </c>
      <c r="C342" s="63">
        <v>642</v>
      </c>
      <c r="D342" s="63">
        <v>541</v>
      </c>
      <c r="E342" s="63" t="s">
        <v>93</v>
      </c>
    </row>
    <row r="343" spans="1:5">
      <c r="A343" s="68">
        <v>1238</v>
      </c>
      <c r="B343" s="68">
        <v>63</v>
      </c>
      <c r="C343" s="63">
        <v>642</v>
      </c>
      <c r="D343" s="63">
        <v>541</v>
      </c>
      <c r="E343" s="63" t="s">
        <v>93</v>
      </c>
    </row>
    <row r="344" spans="1:5">
      <c r="A344" s="68">
        <v>1239</v>
      </c>
      <c r="B344" s="68">
        <v>63</v>
      </c>
      <c r="C344" s="63">
        <v>642</v>
      </c>
      <c r="D344" s="63">
        <v>541</v>
      </c>
      <c r="E344" s="63" t="s">
        <v>93</v>
      </c>
    </row>
    <row r="345" spans="1:5">
      <c r="A345" s="68">
        <v>1240</v>
      </c>
      <c r="B345" s="68">
        <v>63</v>
      </c>
      <c r="C345" s="63">
        <v>642</v>
      </c>
      <c r="D345" s="63">
        <v>541</v>
      </c>
      <c r="E345" s="63" t="s">
        <v>93</v>
      </c>
    </row>
    <row r="346" spans="1:5">
      <c r="A346" s="68">
        <v>1241</v>
      </c>
      <c r="B346" s="68">
        <v>63</v>
      </c>
      <c r="C346" s="63">
        <v>642</v>
      </c>
      <c r="D346" s="63">
        <v>541</v>
      </c>
      <c r="E346" s="63" t="s">
        <v>93</v>
      </c>
    </row>
    <row r="347" spans="1:5">
      <c r="A347" s="68">
        <v>1242</v>
      </c>
      <c r="B347" s="68">
        <v>63</v>
      </c>
      <c r="C347" s="63">
        <v>642</v>
      </c>
      <c r="D347" s="63">
        <v>541</v>
      </c>
      <c r="E347" s="63" t="s">
        <v>93</v>
      </c>
    </row>
    <row r="348" spans="1:5">
      <c r="A348" s="68">
        <v>1243</v>
      </c>
      <c r="B348" s="68">
        <v>63</v>
      </c>
      <c r="C348" s="63">
        <v>642</v>
      </c>
      <c r="D348" s="63">
        <v>541</v>
      </c>
      <c r="E348" s="63" t="s">
        <v>93</v>
      </c>
    </row>
    <row r="349" spans="1:5">
      <c r="A349" s="68">
        <v>1244</v>
      </c>
      <c r="B349" s="68">
        <v>63</v>
      </c>
      <c r="C349" s="63">
        <v>642</v>
      </c>
      <c r="D349" s="63">
        <v>541</v>
      </c>
      <c r="E349" s="63" t="s">
        <v>93</v>
      </c>
    </row>
    <row r="350" spans="1:5">
      <c r="A350" s="68">
        <v>1245</v>
      </c>
      <c r="B350" s="68">
        <v>63</v>
      </c>
      <c r="C350" s="63">
        <v>642</v>
      </c>
      <c r="D350" s="63">
        <v>541</v>
      </c>
      <c r="E350" s="63" t="s">
        <v>93</v>
      </c>
    </row>
    <row r="351" spans="1:5">
      <c r="A351" s="68">
        <v>1246</v>
      </c>
      <c r="B351" s="68">
        <v>63</v>
      </c>
      <c r="C351" s="63">
        <v>642</v>
      </c>
      <c r="D351" s="63">
        <v>541</v>
      </c>
      <c r="E351" s="63" t="s">
        <v>93</v>
      </c>
    </row>
    <row r="352" spans="1:5">
      <c r="A352" s="68">
        <v>1247</v>
      </c>
      <c r="B352" s="68">
        <v>63</v>
      </c>
      <c r="C352" s="63">
        <v>642</v>
      </c>
      <c r="D352" s="63">
        <v>541</v>
      </c>
      <c r="E352" s="63" t="s">
        <v>93</v>
      </c>
    </row>
    <row r="353" spans="1:5">
      <c r="A353" s="68">
        <v>1248</v>
      </c>
      <c r="B353" s="68">
        <v>63</v>
      </c>
      <c r="C353" s="63">
        <v>642</v>
      </c>
      <c r="D353" s="63">
        <v>541</v>
      </c>
      <c r="E353" s="63" t="s">
        <v>93</v>
      </c>
    </row>
    <row r="354" spans="1:5">
      <c r="A354" s="68">
        <v>1249</v>
      </c>
      <c r="B354" s="68">
        <v>63</v>
      </c>
      <c r="C354" s="63">
        <v>642</v>
      </c>
      <c r="D354" s="63">
        <v>541</v>
      </c>
      <c r="E354" s="63" t="s">
        <v>93</v>
      </c>
    </row>
    <row r="355" spans="1:5">
      <c r="A355" s="68">
        <v>1250</v>
      </c>
      <c r="B355" s="68">
        <v>63</v>
      </c>
      <c r="C355" s="63">
        <v>642</v>
      </c>
      <c r="D355" s="63">
        <v>541</v>
      </c>
      <c r="E355" s="63" t="s">
        <v>93</v>
      </c>
    </row>
    <row r="356" spans="1:5">
      <c r="A356" s="68">
        <v>1251</v>
      </c>
      <c r="B356" s="68">
        <v>63</v>
      </c>
      <c r="C356" s="63">
        <v>642</v>
      </c>
      <c r="D356" s="63">
        <v>541</v>
      </c>
      <c r="E356" s="63" t="s">
        <v>93</v>
      </c>
    </row>
    <row r="357" spans="1:5">
      <c r="A357" s="68">
        <v>1252</v>
      </c>
      <c r="B357" s="68">
        <v>63</v>
      </c>
      <c r="C357" s="63">
        <v>642</v>
      </c>
      <c r="D357" s="63">
        <v>541</v>
      </c>
      <c r="E357" s="63" t="s">
        <v>93</v>
      </c>
    </row>
    <row r="358" spans="1:5">
      <c r="A358" s="68">
        <v>1253</v>
      </c>
      <c r="B358" s="68">
        <v>63</v>
      </c>
      <c r="C358" s="63">
        <v>642</v>
      </c>
      <c r="D358" s="63">
        <v>541</v>
      </c>
      <c r="E358" s="63" t="s">
        <v>93</v>
      </c>
    </row>
    <row r="359" spans="1:5">
      <c r="A359" s="68">
        <v>1254</v>
      </c>
      <c r="B359" s="68">
        <v>63</v>
      </c>
      <c r="C359" s="63">
        <v>642</v>
      </c>
      <c r="D359" s="63">
        <v>541</v>
      </c>
      <c r="E359" s="63" t="s">
        <v>93</v>
      </c>
    </row>
    <row r="360" spans="1:5">
      <c r="A360" s="68">
        <v>1255</v>
      </c>
      <c r="B360" s="68">
        <v>63</v>
      </c>
      <c r="C360" s="63">
        <v>642</v>
      </c>
      <c r="D360" s="63">
        <v>541</v>
      </c>
      <c r="E360" s="63" t="s">
        <v>93</v>
      </c>
    </row>
    <row r="361" spans="1:5">
      <c r="A361" s="68">
        <v>1256</v>
      </c>
      <c r="B361" s="68">
        <v>63</v>
      </c>
      <c r="C361" s="63">
        <v>642</v>
      </c>
      <c r="D361" s="63">
        <v>541</v>
      </c>
      <c r="E361" s="63" t="s">
        <v>93</v>
      </c>
    </row>
    <row r="362" spans="1:5">
      <c r="A362" s="68">
        <v>1257</v>
      </c>
      <c r="B362" s="68">
        <v>63</v>
      </c>
      <c r="C362" s="63">
        <v>642</v>
      </c>
      <c r="D362" s="63">
        <v>541</v>
      </c>
      <c r="E362" s="63" t="s">
        <v>93</v>
      </c>
    </row>
    <row r="363" spans="1:5">
      <c r="A363" s="68">
        <v>1258</v>
      </c>
      <c r="B363" s="68">
        <v>63</v>
      </c>
      <c r="C363" s="63">
        <v>642</v>
      </c>
      <c r="D363" s="63">
        <v>541</v>
      </c>
      <c r="E363" s="63" t="s">
        <v>93</v>
      </c>
    </row>
    <row r="364" spans="1:5">
      <c r="A364" s="68">
        <v>1259</v>
      </c>
      <c r="B364" s="68">
        <v>63</v>
      </c>
      <c r="C364" s="63">
        <v>642</v>
      </c>
      <c r="D364" s="63">
        <v>541</v>
      </c>
      <c r="E364" s="63" t="s">
        <v>93</v>
      </c>
    </row>
    <row r="365" spans="1:5">
      <c r="A365" s="68">
        <v>1260</v>
      </c>
      <c r="B365" s="68">
        <v>63</v>
      </c>
      <c r="C365" s="63">
        <v>642</v>
      </c>
      <c r="D365" s="63">
        <v>541</v>
      </c>
      <c r="E365" s="63" t="s">
        <v>93</v>
      </c>
    </row>
    <row r="366" spans="1:5">
      <c r="A366" s="68">
        <v>1262</v>
      </c>
      <c r="B366" s="68">
        <v>63</v>
      </c>
      <c r="C366" s="63">
        <v>642</v>
      </c>
      <c r="D366" s="63">
        <v>541</v>
      </c>
      <c r="E366" s="63" t="s">
        <v>93</v>
      </c>
    </row>
    <row r="367" spans="1:5">
      <c r="A367" s="68">
        <v>1263</v>
      </c>
      <c r="B367" s="68">
        <v>63</v>
      </c>
      <c r="C367" s="63">
        <v>642</v>
      </c>
      <c r="D367" s="63">
        <v>541</v>
      </c>
      <c r="E367" s="63" t="s">
        <v>93</v>
      </c>
    </row>
    <row r="368" spans="1:5">
      <c r="A368" s="68">
        <v>1264</v>
      </c>
      <c r="B368" s="68">
        <v>63</v>
      </c>
      <c r="C368" s="63">
        <v>642</v>
      </c>
      <c r="D368" s="63">
        <v>541</v>
      </c>
      <c r="E368" s="63" t="s">
        <v>93</v>
      </c>
    </row>
    <row r="369" spans="1:5">
      <c r="A369" s="68">
        <v>1265</v>
      </c>
      <c r="B369" s="68">
        <v>63</v>
      </c>
      <c r="C369" s="63">
        <v>642</v>
      </c>
      <c r="D369" s="63">
        <v>541</v>
      </c>
      <c r="E369" s="63" t="s">
        <v>93</v>
      </c>
    </row>
    <row r="370" spans="1:5">
      <c r="A370" s="68">
        <v>1266</v>
      </c>
      <c r="B370" s="68">
        <v>63</v>
      </c>
      <c r="C370" s="63">
        <v>642</v>
      </c>
      <c r="D370" s="63">
        <v>541</v>
      </c>
      <c r="E370" s="63" t="s">
        <v>93</v>
      </c>
    </row>
    <row r="371" spans="1:5">
      <c r="A371" s="68">
        <v>1267</v>
      </c>
      <c r="B371" s="68">
        <v>63</v>
      </c>
      <c r="C371" s="63">
        <v>642</v>
      </c>
      <c r="D371" s="63">
        <v>541</v>
      </c>
      <c r="E371" s="63" t="s">
        <v>93</v>
      </c>
    </row>
    <row r="372" spans="1:5">
      <c r="A372" s="68">
        <v>1268</v>
      </c>
      <c r="B372" s="68">
        <v>63</v>
      </c>
      <c r="C372" s="63">
        <v>642</v>
      </c>
      <c r="D372" s="63">
        <v>541</v>
      </c>
      <c r="E372" s="63" t="s">
        <v>93</v>
      </c>
    </row>
    <row r="373" spans="1:5">
      <c r="A373" s="68">
        <v>1269</v>
      </c>
      <c r="B373" s="68">
        <v>63</v>
      </c>
      <c r="C373" s="63">
        <v>642</v>
      </c>
      <c r="D373" s="63">
        <v>541</v>
      </c>
      <c r="E373" s="63" t="s">
        <v>93</v>
      </c>
    </row>
    <row r="374" spans="1:5">
      <c r="A374" s="68">
        <v>1270</v>
      </c>
      <c r="B374" s="68">
        <v>63</v>
      </c>
      <c r="C374" s="63">
        <v>642</v>
      </c>
      <c r="D374" s="63">
        <v>541</v>
      </c>
      <c r="E374" s="63" t="s">
        <v>93</v>
      </c>
    </row>
    <row r="375" spans="1:5">
      <c r="A375" s="68">
        <v>1272</v>
      </c>
      <c r="B375" s="68">
        <v>63</v>
      </c>
      <c r="C375" s="63">
        <v>642</v>
      </c>
      <c r="D375" s="63">
        <v>541</v>
      </c>
      <c r="E375" s="63" t="s">
        <v>93</v>
      </c>
    </row>
    <row r="376" spans="1:5">
      <c r="A376" s="68">
        <v>1273</v>
      </c>
      <c r="B376" s="68">
        <v>63</v>
      </c>
      <c r="C376" s="63">
        <v>642</v>
      </c>
      <c r="D376" s="63">
        <v>541</v>
      </c>
      <c r="E376" s="63" t="s">
        <v>93</v>
      </c>
    </row>
    <row r="377" spans="1:5">
      <c r="A377" s="68">
        <v>1274</v>
      </c>
      <c r="B377" s="68">
        <v>63</v>
      </c>
      <c r="C377" s="63">
        <v>642</v>
      </c>
      <c r="D377" s="63">
        <v>541</v>
      </c>
      <c r="E377" s="63" t="s">
        <v>93</v>
      </c>
    </row>
    <row r="378" spans="1:5">
      <c r="A378" s="68">
        <v>1275</v>
      </c>
      <c r="B378" s="68">
        <v>63</v>
      </c>
      <c r="C378" s="63">
        <v>642</v>
      </c>
      <c r="D378" s="63">
        <v>541</v>
      </c>
      <c r="E378" s="63" t="s">
        <v>93</v>
      </c>
    </row>
    <row r="379" spans="1:5">
      <c r="A379" s="68">
        <v>1276</v>
      </c>
      <c r="B379" s="68">
        <v>63</v>
      </c>
      <c r="C379" s="63">
        <v>642</v>
      </c>
      <c r="D379" s="63">
        <v>541</v>
      </c>
      <c r="E379" s="63" t="s">
        <v>93</v>
      </c>
    </row>
    <row r="380" spans="1:5">
      <c r="A380" s="68">
        <v>1277</v>
      </c>
      <c r="B380" s="68">
        <v>63</v>
      </c>
      <c r="C380" s="63">
        <v>642</v>
      </c>
      <c r="D380" s="63">
        <v>541</v>
      </c>
      <c r="E380" s="63" t="s">
        <v>93</v>
      </c>
    </row>
    <row r="381" spans="1:5">
      <c r="A381" s="68">
        <v>1278</v>
      </c>
      <c r="B381" s="68">
        <v>63</v>
      </c>
      <c r="C381" s="63">
        <v>642</v>
      </c>
      <c r="D381" s="63">
        <v>541</v>
      </c>
      <c r="E381" s="63" t="s">
        <v>93</v>
      </c>
    </row>
    <row r="382" spans="1:5">
      <c r="A382" s="68">
        <v>1279</v>
      </c>
      <c r="B382" s="68">
        <v>63</v>
      </c>
      <c r="C382" s="63">
        <v>642</v>
      </c>
      <c r="D382" s="63">
        <v>541</v>
      </c>
      <c r="E382" s="63" t="s">
        <v>93</v>
      </c>
    </row>
    <row r="383" spans="1:5">
      <c r="A383" s="68">
        <v>1280</v>
      </c>
      <c r="B383" s="68">
        <v>63</v>
      </c>
      <c r="C383" s="63">
        <v>642</v>
      </c>
      <c r="D383" s="63">
        <v>541</v>
      </c>
      <c r="E383" s="63" t="s">
        <v>93</v>
      </c>
    </row>
    <row r="384" spans="1:5">
      <c r="A384" s="68">
        <v>1281</v>
      </c>
      <c r="B384" s="68">
        <v>63</v>
      </c>
      <c r="C384" s="63">
        <v>642</v>
      </c>
      <c r="D384" s="63">
        <v>541</v>
      </c>
      <c r="E384" s="63" t="s">
        <v>93</v>
      </c>
    </row>
    <row r="385" spans="1:5">
      <c r="A385" s="68">
        <v>1282</v>
      </c>
      <c r="B385" s="68">
        <v>63</v>
      </c>
      <c r="C385" s="63">
        <v>642</v>
      </c>
      <c r="D385" s="63">
        <v>541</v>
      </c>
      <c r="E385" s="63" t="s">
        <v>93</v>
      </c>
    </row>
    <row r="386" spans="1:5">
      <c r="A386" s="68">
        <v>1283</v>
      </c>
      <c r="B386" s="68">
        <v>63</v>
      </c>
      <c r="C386" s="63">
        <v>642</v>
      </c>
      <c r="D386" s="63">
        <v>541</v>
      </c>
      <c r="E386" s="63" t="s">
        <v>93</v>
      </c>
    </row>
    <row r="387" spans="1:5">
      <c r="A387" s="68">
        <v>1284</v>
      </c>
      <c r="B387" s="68">
        <v>63</v>
      </c>
      <c r="C387" s="63">
        <v>642</v>
      </c>
      <c r="D387" s="63">
        <v>541</v>
      </c>
      <c r="E387" s="63" t="s">
        <v>93</v>
      </c>
    </row>
    <row r="388" spans="1:5">
      <c r="A388" s="68">
        <v>1285</v>
      </c>
      <c r="B388" s="68">
        <v>63</v>
      </c>
      <c r="C388" s="63">
        <v>642</v>
      </c>
      <c r="D388" s="63">
        <v>541</v>
      </c>
      <c r="E388" s="63" t="s">
        <v>93</v>
      </c>
    </row>
    <row r="389" spans="1:5">
      <c r="A389" s="68">
        <v>1286</v>
      </c>
      <c r="B389" s="68">
        <v>63</v>
      </c>
      <c r="C389" s="63">
        <v>642</v>
      </c>
      <c r="D389" s="63">
        <v>541</v>
      </c>
      <c r="E389" s="63" t="s">
        <v>93</v>
      </c>
    </row>
    <row r="390" spans="1:5">
      <c r="A390" s="68">
        <v>1287</v>
      </c>
      <c r="B390" s="68">
        <v>63</v>
      </c>
      <c r="C390" s="63">
        <v>642</v>
      </c>
      <c r="D390" s="63">
        <v>541</v>
      </c>
      <c r="E390" s="63" t="s">
        <v>93</v>
      </c>
    </row>
    <row r="391" spans="1:5">
      <c r="A391" s="68">
        <v>1288</v>
      </c>
      <c r="B391" s="68">
        <v>63</v>
      </c>
      <c r="C391" s="63">
        <v>642</v>
      </c>
      <c r="D391" s="63">
        <v>541</v>
      </c>
      <c r="E391" s="63" t="s">
        <v>93</v>
      </c>
    </row>
    <row r="392" spans="1:5">
      <c r="A392" s="68">
        <v>1289</v>
      </c>
      <c r="B392" s="68">
        <v>63</v>
      </c>
      <c r="C392" s="63">
        <v>642</v>
      </c>
      <c r="D392" s="63">
        <v>541</v>
      </c>
      <c r="E392" s="63" t="s">
        <v>93</v>
      </c>
    </row>
    <row r="393" spans="1:5">
      <c r="A393" s="68">
        <v>1290</v>
      </c>
      <c r="B393" s="68">
        <v>63</v>
      </c>
      <c r="C393" s="63">
        <v>642</v>
      </c>
      <c r="D393" s="63">
        <v>541</v>
      </c>
      <c r="E393" s="63" t="s">
        <v>93</v>
      </c>
    </row>
    <row r="394" spans="1:5">
      <c r="A394" s="68">
        <v>1291</v>
      </c>
      <c r="B394" s="68">
        <v>63</v>
      </c>
      <c r="C394" s="63">
        <v>642</v>
      </c>
      <c r="D394" s="63">
        <v>541</v>
      </c>
      <c r="E394" s="63" t="s">
        <v>93</v>
      </c>
    </row>
    <row r="395" spans="1:5">
      <c r="A395" s="68">
        <v>1292</v>
      </c>
      <c r="B395" s="68">
        <v>63</v>
      </c>
      <c r="C395" s="63">
        <v>642</v>
      </c>
      <c r="D395" s="63">
        <v>541</v>
      </c>
      <c r="E395" s="63" t="s">
        <v>93</v>
      </c>
    </row>
    <row r="396" spans="1:5">
      <c r="A396" s="68">
        <v>1293</v>
      </c>
      <c r="B396" s="68">
        <v>63</v>
      </c>
      <c r="C396" s="63">
        <v>642</v>
      </c>
      <c r="D396" s="63">
        <v>541</v>
      </c>
      <c r="E396" s="63" t="s">
        <v>93</v>
      </c>
    </row>
    <row r="397" spans="1:5">
      <c r="A397" s="68">
        <v>1294</v>
      </c>
      <c r="B397" s="68">
        <v>63</v>
      </c>
      <c r="C397" s="63">
        <v>642</v>
      </c>
      <c r="D397" s="63">
        <v>541</v>
      </c>
      <c r="E397" s="63" t="s">
        <v>93</v>
      </c>
    </row>
    <row r="398" spans="1:5">
      <c r="A398" s="68">
        <v>1295</v>
      </c>
      <c r="B398" s="68">
        <v>63</v>
      </c>
      <c r="C398" s="63">
        <v>642</v>
      </c>
      <c r="D398" s="63">
        <v>541</v>
      </c>
      <c r="E398" s="63" t="s">
        <v>93</v>
      </c>
    </row>
    <row r="399" spans="1:5">
      <c r="A399" s="68">
        <v>1296</v>
      </c>
      <c r="B399" s="68">
        <v>63</v>
      </c>
      <c r="C399" s="63">
        <v>642</v>
      </c>
      <c r="D399" s="63">
        <v>541</v>
      </c>
      <c r="E399" s="63" t="s">
        <v>93</v>
      </c>
    </row>
    <row r="400" spans="1:5">
      <c r="A400" s="68">
        <v>1297</v>
      </c>
      <c r="B400" s="68">
        <v>63</v>
      </c>
      <c r="C400" s="63">
        <v>642</v>
      </c>
      <c r="D400" s="63">
        <v>541</v>
      </c>
      <c r="E400" s="63" t="s">
        <v>93</v>
      </c>
    </row>
    <row r="401" spans="1:5">
      <c r="A401" s="68">
        <v>1298</v>
      </c>
      <c r="B401" s="68">
        <v>63</v>
      </c>
      <c r="C401" s="63">
        <v>642</v>
      </c>
      <c r="D401" s="63">
        <v>541</v>
      </c>
      <c r="E401" s="63" t="s">
        <v>93</v>
      </c>
    </row>
    <row r="402" spans="1:5">
      <c r="A402" s="68">
        <v>1299</v>
      </c>
      <c r="B402" s="68">
        <v>63</v>
      </c>
      <c r="C402" s="63">
        <v>642</v>
      </c>
      <c r="D402" s="63">
        <v>541</v>
      </c>
      <c r="E402" s="63" t="s">
        <v>93</v>
      </c>
    </row>
    <row r="403" spans="1:5">
      <c r="A403" s="68">
        <v>1300</v>
      </c>
      <c r="B403" s="68">
        <v>63</v>
      </c>
      <c r="C403" s="63">
        <v>642</v>
      </c>
      <c r="D403" s="63">
        <v>541</v>
      </c>
      <c r="E403" s="63" t="s">
        <v>93</v>
      </c>
    </row>
    <row r="404" spans="1:5">
      <c r="A404" s="68">
        <v>1301</v>
      </c>
      <c r="B404" s="68">
        <v>63</v>
      </c>
      <c r="C404" s="63">
        <v>642</v>
      </c>
      <c r="D404" s="63">
        <v>541</v>
      </c>
      <c r="E404" s="63" t="s">
        <v>93</v>
      </c>
    </row>
    <row r="405" spans="1:5">
      <c r="A405" s="68">
        <v>1302</v>
      </c>
      <c r="B405" s="68">
        <v>63</v>
      </c>
      <c r="C405" s="63">
        <v>642</v>
      </c>
      <c r="D405" s="63">
        <v>541</v>
      </c>
      <c r="E405" s="63" t="s">
        <v>93</v>
      </c>
    </row>
    <row r="406" spans="1:5">
      <c r="A406" s="68">
        <v>1303</v>
      </c>
      <c r="B406" s="68">
        <v>63</v>
      </c>
      <c r="C406" s="63">
        <v>642</v>
      </c>
      <c r="D406" s="63">
        <v>541</v>
      </c>
      <c r="E406" s="63" t="s">
        <v>93</v>
      </c>
    </row>
    <row r="407" spans="1:5">
      <c r="A407" s="68">
        <v>1304</v>
      </c>
      <c r="B407" s="68">
        <v>63</v>
      </c>
      <c r="C407" s="63">
        <v>642</v>
      </c>
      <c r="D407" s="63">
        <v>541</v>
      </c>
      <c r="E407" s="63" t="s">
        <v>93</v>
      </c>
    </row>
    <row r="408" spans="1:5">
      <c r="A408" s="68">
        <v>1305</v>
      </c>
      <c r="B408" s="68">
        <v>63</v>
      </c>
      <c r="C408" s="63">
        <v>642</v>
      </c>
      <c r="D408" s="63">
        <v>541</v>
      </c>
      <c r="E408" s="63" t="s">
        <v>93</v>
      </c>
    </row>
    <row r="409" spans="1:5">
      <c r="A409" s="68">
        <v>1306</v>
      </c>
      <c r="B409" s="68">
        <v>63</v>
      </c>
      <c r="C409" s="63">
        <v>642</v>
      </c>
      <c r="D409" s="63">
        <v>541</v>
      </c>
      <c r="E409" s="63" t="s">
        <v>93</v>
      </c>
    </row>
    <row r="410" spans="1:5">
      <c r="A410" s="68">
        <v>1307</v>
      </c>
      <c r="B410" s="68">
        <v>63</v>
      </c>
      <c r="C410" s="63">
        <v>642</v>
      </c>
      <c r="D410" s="63">
        <v>541</v>
      </c>
      <c r="E410" s="63" t="s">
        <v>93</v>
      </c>
    </row>
    <row r="411" spans="1:5">
      <c r="A411" s="68">
        <v>1308</v>
      </c>
      <c r="B411" s="68">
        <v>63</v>
      </c>
      <c r="C411" s="63">
        <v>642</v>
      </c>
      <c r="D411" s="63">
        <v>541</v>
      </c>
      <c r="E411" s="63" t="s">
        <v>93</v>
      </c>
    </row>
    <row r="412" spans="1:5">
      <c r="A412" s="68">
        <v>1309</v>
      </c>
      <c r="B412" s="68">
        <v>63</v>
      </c>
      <c r="C412" s="63">
        <v>642</v>
      </c>
      <c r="D412" s="63">
        <v>541</v>
      </c>
      <c r="E412" s="63" t="s">
        <v>93</v>
      </c>
    </row>
    <row r="413" spans="1:5">
      <c r="A413" s="68">
        <v>1310</v>
      </c>
      <c r="B413" s="68">
        <v>63</v>
      </c>
      <c r="C413" s="63">
        <v>642</v>
      </c>
      <c r="D413" s="63">
        <v>541</v>
      </c>
      <c r="E413" s="63" t="s">
        <v>93</v>
      </c>
    </row>
    <row r="414" spans="1:5">
      <c r="A414" s="68">
        <v>1311</v>
      </c>
      <c r="B414" s="68">
        <v>63</v>
      </c>
      <c r="C414" s="63">
        <v>642</v>
      </c>
      <c r="D414" s="63">
        <v>541</v>
      </c>
      <c r="E414" s="63" t="s">
        <v>93</v>
      </c>
    </row>
    <row r="415" spans="1:5">
      <c r="A415" s="68">
        <v>1312</v>
      </c>
      <c r="B415" s="68">
        <v>63</v>
      </c>
      <c r="C415" s="63">
        <v>642</v>
      </c>
      <c r="D415" s="63">
        <v>541</v>
      </c>
      <c r="E415" s="63" t="s">
        <v>93</v>
      </c>
    </row>
    <row r="416" spans="1:5">
      <c r="A416" s="68">
        <v>1313</v>
      </c>
      <c r="B416" s="68">
        <v>63</v>
      </c>
      <c r="C416" s="63">
        <v>642</v>
      </c>
      <c r="D416" s="63">
        <v>541</v>
      </c>
      <c r="E416" s="63" t="s">
        <v>93</v>
      </c>
    </row>
    <row r="417" spans="1:5">
      <c r="A417" s="68">
        <v>1314</v>
      </c>
      <c r="B417" s="68">
        <v>63</v>
      </c>
      <c r="C417" s="63">
        <v>642</v>
      </c>
      <c r="D417" s="63">
        <v>541</v>
      </c>
      <c r="E417" s="63" t="s">
        <v>93</v>
      </c>
    </row>
    <row r="418" spans="1:5">
      <c r="A418" s="68">
        <v>1315</v>
      </c>
      <c r="B418" s="68">
        <v>63</v>
      </c>
      <c r="C418" s="63">
        <v>642</v>
      </c>
      <c r="D418" s="63">
        <v>541</v>
      </c>
      <c r="E418" s="63" t="s">
        <v>93</v>
      </c>
    </row>
    <row r="419" spans="1:5">
      <c r="A419" s="68">
        <v>1316</v>
      </c>
      <c r="B419" s="68">
        <v>63</v>
      </c>
      <c r="C419" s="63">
        <v>642</v>
      </c>
      <c r="D419" s="63">
        <v>541</v>
      </c>
      <c r="E419" s="63" t="s">
        <v>93</v>
      </c>
    </row>
    <row r="420" spans="1:5">
      <c r="A420" s="68">
        <v>1317</v>
      </c>
      <c r="B420" s="68">
        <v>63</v>
      </c>
      <c r="C420" s="63">
        <v>642</v>
      </c>
      <c r="D420" s="63">
        <v>541</v>
      </c>
      <c r="E420" s="63" t="s">
        <v>93</v>
      </c>
    </row>
    <row r="421" spans="1:5">
      <c r="A421" s="68">
        <v>1318</v>
      </c>
      <c r="B421" s="68">
        <v>63</v>
      </c>
      <c r="C421" s="63">
        <v>642</v>
      </c>
      <c r="D421" s="63">
        <v>541</v>
      </c>
      <c r="E421" s="63" t="s">
        <v>93</v>
      </c>
    </row>
    <row r="422" spans="1:5">
      <c r="A422" s="68">
        <v>1319</v>
      </c>
      <c r="B422" s="68">
        <v>63</v>
      </c>
      <c r="C422" s="63">
        <v>642</v>
      </c>
      <c r="D422" s="63">
        <v>541</v>
      </c>
      <c r="E422" s="63" t="s">
        <v>93</v>
      </c>
    </row>
    <row r="423" spans="1:5">
      <c r="A423" s="68">
        <v>1320</v>
      </c>
      <c r="B423" s="68">
        <v>63</v>
      </c>
      <c r="C423" s="63">
        <v>642</v>
      </c>
      <c r="D423" s="63">
        <v>541</v>
      </c>
      <c r="E423" s="63" t="s">
        <v>93</v>
      </c>
    </row>
    <row r="424" spans="1:5">
      <c r="A424" s="68">
        <v>1321</v>
      </c>
      <c r="B424" s="68">
        <v>63</v>
      </c>
      <c r="C424" s="63">
        <v>642</v>
      </c>
      <c r="D424" s="63">
        <v>541</v>
      </c>
      <c r="E424" s="63" t="s">
        <v>93</v>
      </c>
    </row>
    <row r="425" spans="1:5">
      <c r="A425" s="68">
        <v>1322</v>
      </c>
      <c r="B425" s="68">
        <v>63</v>
      </c>
      <c r="C425" s="63">
        <v>642</v>
      </c>
      <c r="D425" s="63">
        <v>541</v>
      </c>
      <c r="E425" s="63" t="s">
        <v>93</v>
      </c>
    </row>
    <row r="426" spans="1:5">
      <c r="A426" s="68">
        <v>1323</v>
      </c>
      <c r="B426" s="68">
        <v>63</v>
      </c>
      <c r="C426" s="63">
        <v>642</v>
      </c>
      <c r="D426" s="63">
        <v>541</v>
      </c>
      <c r="E426" s="63" t="s">
        <v>93</v>
      </c>
    </row>
    <row r="427" spans="1:5">
      <c r="A427" s="68">
        <v>1324</v>
      </c>
      <c r="B427" s="68">
        <v>63</v>
      </c>
      <c r="C427" s="63">
        <v>642</v>
      </c>
      <c r="D427" s="63">
        <v>541</v>
      </c>
      <c r="E427" s="63" t="s">
        <v>93</v>
      </c>
    </row>
    <row r="428" spans="1:5">
      <c r="A428" s="68">
        <v>1325</v>
      </c>
      <c r="B428" s="68">
        <v>63</v>
      </c>
      <c r="C428" s="63">
        <v>642</v>
      </c>
      <c r="D428" s="63">
        <v>541</v>
      </c>
      <c r="E428" s="63" t="s">
        <v>93</v>
      </c>
    </row>
    <row r="429" spans="1:5">
      <c r="A429" s="68">
        <v>1326</v>
      </c>
      <c r="B429" s="68">
        <v>63</v>
      </c>
      <c r="C429" s="63">
        <v>642</v>
      </c>
      <c r="D429" s="63">
        <v>541</v>
      </c>
      <c r="E429" s="63" t="s">
        <v>93</v>
      </c>
    </row>
    <row r="430" spans="1:5">
      <c r="A430" s="68">
        <v>1327</v>
      </c>
      <c r="B430" s="68">
        <v>63</v>
      </c>
      <c r="C430" s="63">
        <v>642</v>
      </c>
      <c r="D430" s="63">
        <v>541</v>
      </c>
      <c r="E430" s="63" t="s">
        <v>93</v>
      </c>
    </row>
    <row r="431" spans="1:5">
      <c r="A431" s="68">
        <v>1328</v>
      </c>
      <c r="B431" s="68">
        <v>63</v>
      </c>
      <c r="C431" s="63">
        <v>642</v>
      </c>
      <c r="D431" s="63">
        <v>541</v>
      </c>
      <c r="E431" s="63" t="s">
        <v>93</v>
      </c>
    </row>
    <row r="432" spans="1:5">
      <c r="A432" s="68">
        <v>1329</v>
      </c>
      <c r="B432" s="68">
        <v>63</v>
      </c>
      <c r="C432" s="63">
        <v>642</v>
      </c>
      <c r="D432" s="63">
        <v>541</v>
      </c>
      <c r="E432" s="63" t="s">
        <v>93</v>
      </c>
    </row>
    <row r="433" spans="1:5">
      <c r="A433" s="68">
        <v>1330</v>
      </c>
      <c r="B433" s="68">
        <v>63</v>
      </c>
      <c r="C433" s="63">
        <v>642</v>
      </c>
      <c r="D433" s="63">
        <v>541</v>
      </c>
      <c r="E433" s="63" t="s">
        <v>93</v>
      </c>
    </row>
    <row r="434" spans="1:5">
      <c r="A434" s="68">
        <v>1331</v>
      </c>
      <c r="B434" s="68">
        <v>63</v>
      </c>
      <c r="C434" s="63">
        <v>642</v>
      </c>
      <c r="D434" s="63">
        <v>541</v>
      </c>
      <c r="E434" s="63" t="s">
        <v>93</v>
      </c>
    </row>
    <row r="435" spans="1:5">
      <c r="A435" s="68">
        <v>1332</v>
      </c>
      <c r="B435" s="68">
        <v>63</v>
      </c>
      <c r="C435" s="63">
        <v>642</v>
      </c>
      <c r="D435" s="63">
        <v>541</v>
      </c>
      <c r="E435" s="63" t="s">
        <v>93</v>
      </c>
    </row>
    <row r="436" spans="1:5">
      <c r="A436" s="68">
        <v>1333</v>
      </c>
      <c r="B436" s="68">
        <v>63</v>
      </c>
      <c r="C436" s="63">
        <v>642</v>
      </c>
      <c r="D436" s="63">
        <v>541</v>
      </c>
      <c r="E436" s="63" t="s">
        <v>93</v>
      </c>
    </row>
    <row r="437" spans="1:5">
      <c r="A437" s="68">
        <v>1334</v>
      </c>
      <c r="B437" s="68">
        <v>63</v>
      </c>
      <c r="C437" s="63">
        <v>642</v>
      </c>
      <c r="D437" s="63">
        <v>541</v>
      </c>
      <c r="E437" s="63" t="s">
        <v>93</v>
      </c>
    </row>
    <row r="438" spans="1:5">
      <c r="A438" s="68">
        <v>1335</v>
      </c>
      <c r="B438" s="68">
        <v>63</v>
      </c>
      <c r="C438" s="63">
        <v>642</v>
      </c>
      <c r="D438" s="63">
        <v>541</v>
      </c>
      <c r="E438" s="63" t="s">
        <v>93</v>
      </c>
    </row>
    <row r="439" spans="1:5">
      <c r="A439" s="68">
        <v>1336</v>
      </c>
      <c r="B439" s="68">
        <v>63</v>
      </c>
      <c r="C439" s="63">
        <v>642</v>
      </c>
      <c r="D439" s="63">
        <v>541</v>
      </c>
      <c r="E439" s="63" t="s">
        <v>93</v>
      </c>
    </row>
    <row r="440" spans="1:5">
      <c r="A440" s="68">
        <v>1337</v>
      </c>
      <c r="B440" s="68">
        <v>63</v>
      </c>
      <c r="C440" s="63">
        <v>642</v>
      </c>
      <c r="D440" s="63">
        <v>541</v>
      </c>
      <c r="E440" s="63" t="s">
        <v>93</v>
      </c>
    </row>
    <row r="441" spans="1:5">
      <c r="A441" s="68">
        <v>1338</v>
      </c>
      <c r="B441" s="68">
        <v>63</v>
      </c>
      <c r="C441" s="63">
        <v>642</v>
      </c>
      <c r="D441" s="63">
        <v>541</v>
      </c>
      <c r="E441" s="63" t="s">
        <v>93</v>
      </c>
    </row>
    <row r="442" spans="1:5">
      <c r="A442" s="68">
        <v>1339</v>
      </c>
      <c r="B442" s="68">
        <v>63</v>
      </c>
      <c r="C442" s="63">
        <v>642</v>
      </c>
      <c r="D442" s="63">
        <v>541</v>
      </c>
      <c r="E442" s="63" t="s">
        <v>93</v>
      </c>
    </row>
    <row r="443" spans="1:5">
      <c r="A443" s="68">
        <v>1340</v>
      </c>
      <c r="B443" s="68">
        <v>63</v>
      </c>
      <c r="C443" s="63">
        <v>642</v>
      </c>
      <c r="D443" s="63">
        <v>541</v>
      </c>
      <c r="E443" s="63" t="s">
        <v>93</v>
      </c>
    </row>
    <row r="444" spans="1:5">
      <c r="A444" s="68">
        <v>1341</v>
      </c>
      <c r="B444" s="68">
        <v>63</v>
      </c>
      <c r="C444" s="63">
        <v>642</v>
      </c>
      <c r="D444" s="63">
        <v>541</v>
      </c>
      <c r="E444" s="63" t="s">
        <v>93</v>
      </c>
    </row>
    <row r="445" spans="1:5">
      <c r="A445" s="68">
        <v>1342</v>
      </c>
      <c r="B445" s="68">
        <v>63</v>
      </c>
      <c r="C445" s="63">
        <v>642</v>
      </c>
      <c r="D445" s="63">
        <v>541</v>
      </c>
      <c r="E445" s="63" t="s">
        <v>93</v>
      </c>
    </row>
    <row r="446" spans="1:5">
      <c r="A446" s="68">
        <v>1343</v>
      </c>
      <c r="B446" s="68">
        <v>63</v>
      </c>
      <c r="C446" s="63">
        <v>642</v>
      </c>
      <c r="D446" s="63">
        <v>541</v>
      </c>
      <c r="E446" s="63" t="s">
        <v>93</v>
      </c>
    </row>
    <row r="447" spans="1:5">
      <c r="A447" s="68">
        <v>1344</v>
      </c>
      <c r="B447" s="68">
        <v>63</v>
      </c>
      <c r="C447" s="63">
        <v>642</v>
      </c>
      <c r="D447" s="63">
        <v>541</v>
      </c>
      <c r="E447" s="63" t="s">
        <v>93</v>
      </c>
    </row>
    <row r="448" spans="1:5">
      <c r="A448" s="68">
        <v>1345</v>
      </c>
      <c r="B448" s="68">
        <v>63</v>
      </c>
      <c r="C448" s="63">
        <v>642</v>
      </c>
      <c r="D448" s="63">
        <v>541</v>
      </c>
      <c r="E448" s="63" t="s">
        <v>93</v>
      </c>
    </row>
    <row r="449" spans="1:5">
      <c r="A449" s="68">
        <v>1346</v>
      </c>
      <c r="B449" s="68">
        <v>63</v>
      </c>
      <c r="C449" s="63">
        <v>642</v>
      </c>
      <c r="D449" s="63">
        <v>541</v>
      </c>
      <c r="E449" s="63" t="s">
        <v>93</v>
      </c>
    </row>
    <row r="450" spans="1:5">
      <c r="A450" s="68">
        <v>1347</v>
      </c>
      <c r="B450" s="68">
        <v>63</v>
      </c>
      <c r="C450" s="63">
        <v>642</v>
      </c>
      <c r="D450" s="63">
        <v>541</v>
      </c>
      <c r="E450" s="63" t="s">
        <v>93</v>
      </c>
    </row>
    <row r="451" spans="1:5">
      <c r="A451" s="68">
        <v>1348</v>
      </c>
      <c r="B451" s="68">
        <v>63</v>
      </c>
      <c r="C451" s="63">
        <v>642</v>
      </c>
      <c r="D451" s="63">
        <v>541</v>
      </c>
      <c r="E451" s="63" t="s">
        <v>93</v>
      </c>
    </row>
    <row r="452" spans="1:5">
      <c r="A452" s="68">
        <v>1349</v>
      </c>
      <c r="B452" s="68">
        <v>63</v>
      </c>
      <c r="C452" s="63">
        <v>642</v>
      </c>
      <c r="D452" s="63">
        <v>541</v>
      </c>
      <c r="E452" s="63" t="s">
        <v>93</v>
      </c>
    </row>
    <row r="453" spans="1:5">
      <c r="A453" s="68">
        <v>1350</v>
      </c>
      <c r="B453" s="68">
        <v>63</v>
      </c>
      <c r="C453" s="63">
        <v>642</v>
      </c>
      <c r="D453" s="63">
        <v>541</v>
      </c>
      <c r="E453" s="63" t="s">
        <v>93</v>
      </c>
    </row>
    <row r="454" spans="1:5">
      <c r="A454" s="68">
        <v>1355</v>
      </c>
      <c r="B454" s="68">
        <v>63</v>
      </c>
      <c r="C454" s="63">
        <v>642</v>
      </c>
      <c r="D454" s="63">
        <v>541</v>
      </c>
      <c r="E454" s="63" t="s">
        <v>93</v>
      </c>
    </row>
    <row r="455" spans="1:5">
      <c r="A455" s="68">
        <v>1356</v>
      </c>
      <c r="B455" s="68">
        <v>63</v>
      </c>
      <c r="C455" s="63">
        <v>642</v>
      </c>
      <c r="D455" s="63">
        <v>541</v>
      </c>
      <c r="E455" s="63" t="s">
        <v>93</v>
      </c>
    </row>
    <row r="456" spans="1:5">
      <c r="A456" s="68">
        <v>1357</v>
      </c>
      <c r="B456" s="68">
        <v>63</v>
      </c>
      <c r="C456" s="63">
        <v>642</v>
      </c>
      <c r="D456" s="63">
        <v>541</v>
      </c>
      <c r="E456" s="63" t="s">
        <v>93</v>
      </c>
    </row>
    <row r="457" spans="1:5">
      <c r="A457" s="68">
        <v>1358</v>
      </c>
      <c r="B457" s="68">
        <v>63</v>
      </c>
      <c r="C457" s="63">
        <v>642</v>
      </c>
      <c r="D457" s="63">
        <v>541</v>
      </c>
      <c r="E457" s="63" t="s">
        <v>93</v>
      </c>
    </row>
    <row r="458" spans="1:5">
      <c r="A458" s="68">
        <v>1359</v>
      </c>
      <c r="B458" s="68">
        <v>63</v>
      </c>
      <c r="C458" s="63">
        <v>642</v>
      </c>
      <c r="D458" s="63">
        <v>541</v>
      </c>
      <c r="E458" s="63" t="s">
        <v>93</v>
      </c>
    </row>
    <row r="459" spans="1:5">
      <c r="A459" s="68">
        <v>1360</v>
      </c>
      <c r="B459" s="68">
        <v>63</v>
      </c>
      <c r="C459" s="63">
        <v>642</v>
      </c>
      <c r="D459" s="63">
        <v>541</v>
      </c>
      <c r="E459" s="63" t="s">
        <v>93</v>
      </c>
    </row>
    <row r="460" spans="1:5">
      <c r="A460" s="68">
        <v>1362</v>
      </c>
      <c r="B460" s="68">
        <v>63</v>
      </c>
      <c r="C460" s="63">
        <v>642</v>
      </c>
      <c r="D460" s="63">
        <v>541</v>
      </c>
      <c r="E460" s="63" t="s">
        <v>93</v>
      </c>
    </row>
    <row r="461" spans="1:5">
      <c r="A461" s="68">
        <v>1363</v>
      </c>
      <c r="B461" s="68">
        <v>63</v>
      </c>
      <c r="C461" s="63">
        <v>642</v>
      </c>
      <c r="D461" s="63">
        <v>541</v>
      </c>
      <c r="E461" s="63" t="s">
        <v>93</v>
      </c>
    </row>
    <row r="462" spans="1:5">
      <c r="A462" s="68">
        <v>1400</v>
      </c>
      <c r="B462" s="68">
        <v>63</v>
      </c>
      <c r="C462" s="63">
        <v>642</v>
      </c>
      <c r="D462" s="63">
        <v>541</v>
      </c>
      <c r="E462" s="63" t="s">
        <v>93</v>
      </c>
    </row>
    <row r="463" spans="1:5">
      <c r="A463" s="68">
        <v>1401</v>
      </c>
      <c r="B463" s="68">
        <v>63</v>
      </c>
      <c r="C463" s="63">
        <v>642</v>
      </c>
      <c r="D463" s="63">
        <v>541</v>
      </c>
      <c r="E463" s="63" t="s">
        <v>93</v>
      </c>
    </row>
    <row r="464" spans="1:5">
      <c r="A464" s="68">
        <v>1402</v>
      </c>
      <c r="B464" s="68">
        <v>63</v>
      </c>
      <c r="C464" s="63">
        <v>642</v>
      </c>
      <c r="D464" s="63">
        <v>541</v>
      </c>
      <c r="E464" s="63" t="s">
        <v>93</v>
      </c>
    </row>
    <row r="465" spans="1:5">
      <c r="A465" s="68">
        <v>1403</v>
      </c>
      <c r="B465" s="68">
        <v>63</v>
      </c>
      <c r="C465" s="63">
        <v>642</v>
      </c>
      <c r="D465" s="63">
        <v>541</v>
      </c>
      <c r="E465" s="63" t="s">
        <v>93</v>
      </c>
    </row>
    <row r="466" spans="1:5">
      <c r="A466" s="68">
        <v>1404</v>
      </c>
      <c r="B466" s="68">
        <v>63</v>
      </c>
      <c r="C466" s="63">
        <v>642</v>
      </c>
      <c r="D466" s="63">
        <v>541</v>
      </c>
      <c r="E466" s="63" t="s">
        <v>93</v>
      </c>
    </row>
    <row r="467" spans="1:5">
      <c r="A467" s="68">
        <v>1405</v>
      </c>
      <c r="B467" s="68">
        <v>63</v>
      </c>
      <c r="C467" s="63">
        <v>642</v>
      </c>
      <c r="D467" s="63">
        <v>541</v>
      </c>
      <c r="E467" s="63" t="s">
        <v>93</v>
      </c>
    </row>
    <row r="468" spans="1:5">
      <c r="A468" s="68">
        <v>1406</v>
      </c>
      <c r="B468" s="68">
        <v>63</v>
      </c>
      <c r="C468" s="63">
        <v>642</v>
      </c>
      <c r="D468" s="63">
        <v>541</v>
      </c>
      <c r="E468" s="63" t="s">
        <v>93</v>
      </c>
    </row>
    <row r="469" spans="1:5">
      <c r="A469" s="68">
        <v>1407</v>
      </c>
      <c r="B469" s="68">
        <v>63</v>
      </c>
      <c r="C469" s="63">
        <v>642</v>
      </c>
      <c r="D469" s="63">
        <v>541</v>
      </c>
      <c r="E469" s="63" t="s">
        <v>93</v>
      </c>
    </row>
    <row r="470" spans="1:5">
      <c r="A470" s="68">
        <v>1408</v>
      </c>
      <c r="B470" s="68">
        <v>63</v>
      </c>
      <c r="C470" s="63">
        <v>642</v>
      </c>
      <c r="D470" s="63">
        <v>541</v>
      </c>
      <c r="E470" s="63" t="s">
        <v>93</v>
      </c>
    </row>
    <row r="471" spans="1:5">
      <c r="A471" s="68">
        <v>1409</v>
      </c>
      <c r="B471" s="68">
        <v>63</v>
      </c>
      <c r="C471" s="63">
        <v>642</v>
      </c>
      <c r="D471" s="63">
        <v>541</v>
      </c>
      <c r="E471" s="63" t="s">
        <v>93</v>
      </c>
    </row>
    <row r="472" spans="1:5">
      <c r="A472" s="68">
        <v>1410</v>
      </c>
      <c r="B472" s="68">
        <v>63</v>
      </c>
      <c r="C472" s="63">
        <v>642</v>
      </c>
      <c r="D472" s="63">
        <v>541</v>
      </c>
      <c r="E472" s="63" t="s">
        <v>93</v>
      </c>
    </row>
    <row r="473" spans="1:5">
      <c r="A473" s="68">
        <v>1411</v>
      </c>
      <c r="B473" s="68">
        <v>63</v>
      </c>
      <c r="C473" s="63">
        <v>642</v>
      </c>
      <c r="D473" s="63">
        <v>541</v>
      </c>
      <c r="E473" s="63" t="s">
        <v>93</v>
      </c>
    </row>
    <row r="474" spans="1:5">
      <c r="A474" s="68">
        <v>1412</v>
      </c>
      <c r="B474" s="68">
        <v>63</v>
      </c>
      <c r="C474" s="63">
        <v>642</v>
      </c>
      <c r="D474" s="63">
        <v>541</v>
      </c>
      <c r="E474" s="63" t="s">
        <v>93</v>
      </c>
    </row>
    <row r="475" spans="1:5">
      <c r="A475" s="68">
        <v>1413</v>
      </c>
      <c r="B475" s="68">
        <v>63</v>
      </c>
      <c r="C475" s="63">
        <v>642</v>
      </c>
      <c r="D475" s="63">
        <v>541</v>
      </c>
      <c r="E475" s="63" t="s">
        <v>93</v>
      </c>
    </row>
    <row r="476" spans="1:5">
      <c r="A476" s="68">
        <v>1414</v>
      </c>
      <c r="B476" s="68">
        <v>63</v>
      </c>
      <c r="C476" s="63">
        <v>642</v>
      </c>
      <c r="D476" s="63">
        <v>541</v>
      </c>
      <c r="E476" s="63" t="s">
        <v>93</v>
      </c>
    </row>
    <row r="477" spans="1:5">
      <c r="A477" s="68">
        <v>1415</v>
      </c>
      <c r="B477" s="68">
        <v>63</v>
      </c>
      <c r="C477" s="63">
        <v>642</v>
      </c>
      <c r="D477" s="63">
        <v>541</v>
      </c>
      <c r="E477" s="63" t="s">
        <v>93</v>
      </c>
    </row>
    <row r="478" spans="1:5">
      <c r="A478" s="68">
        <v>1416</v>
      </c>
      <c r="B478" s="68">
        <v>63</v>
      </c>
      <c r="C478" s="63">
        <v>642</v>
      </c>
      <c r="D478" s="63">
        <v>541</v>
      </c>
      <c r="E478" s="63" t="s">
        <v>93</v>
      </c>
    </row>
    <row r="479" spans="1:5">
      <c r="A479" s="68">
        <v>1417</v>
      </c>
      <c r="B479" s="68">
        <v>63</v>
      </c>
      <c r="C479" s="63">
        <v>642</v>
      </c>
      <c r="D479" s="63">
        <v>541</v>
      </c>
      <c r="E479" s="63" t="s">
        <v>93</v>
      </c>
    </row>
    <row r="480" spans="1:5">
      <c r="A480" s="68">
        <v>1418</v>
      </c>
      <c r="B480" s="68">
        <v>63</v>
      </c>
      <c r="C480" s="63">
        <v>642</v>
      </c>
      <c r="D480" s="63">
        <v>541</v>
      </c>
      <c r="E480" s="63" t="s">
        <v>93</v>
      </c>
    </row>
    <row r="481" spans="1:5">
      <c r="A481" s="68">
        <v>1419</v>
      </c>
      <c r="B481" s="68">
        <v>63</v>
      </c>
      <c r="C481" s="63">
        <v>642</v>
      </c>
      <c r="D481" s="63">
        <v>541</v>
      </c>
      <c r="E481" s="63" t="s">
        <v>93</v>
      </c>
    </row>
    <row r="482" spans="1:5">
      <c r="A482" s="68">
        <v>1420</v>
      </c>
      <c r="B482" s="68">
        <v>63</v>
      </c>
      <c r="C482" s="63">
        <v>642</v>
      </c>
      <c r="D482" s="63">
        <v>541</v>
      </c>
      <c r="E482" s="63" t="s">
        <v>93</v>
      </c>
    </row>
    <row r="483" spans="1:5">
      <c r="A483" s="68">
        <v>1421</v>
      </c>
      <c r="B483" s="68">
        <v>63</v>
      </c>
      <c r="C483" s="63">
        <v>642</v>
      </c>
      <c r="D483" s="63">
        <v>541</v>
      </c>
      <c r="E483" s="63" t="s">
        <v>93</v>
      </c>
    </row>
    <row r="484" spans="1:5">
      <c r="A484" s="68">
        <v>1422</v>
      </c>
      <c r="B484" s="68">
        <v>63</v>
      </c>
      <c r="C484" s="63">
        <v>642</v>
      </c>
      <c r="D484" s="63">
        <v>541</v>
      </c>
      <c r="E484" s="63" t="s">
        <v>93</v>
      </c>
    </row>
    <row r="485" spans="1:5">
      <c r="A485" s="68">
        <v>1423</v>
      </c>
      <c r="B485" s="68">
        <v>63</v>
      </c>
      <c r="C485" s="63">
        <v>642</v>
      </c>
      <c r="D485" s="63">
        <v>541</v>
      </c>
      <c r="E485" s="63" t="s">
        <v>93</v>
      </c>
    </row>
    <row r="486" spans="1:5">
      <c r="A486" s="68">
        <v>1424</v>
      </c>
      <c r="B486" s="68">
        <v>63</v>
      </c>
      <c r="C486" s="63">
        <v>642</v>
      </c>
      <c r="D486" s="63">
        <v>541</v>
      </c>
      <c r="E486" s="63" t="s">
        <v>93</v>
      </c>
    </row>
    <row r="487" spans="1:5">
      <c r="A487" s="68">
        <v>1425</v>
      </c>
      <c r="B487" s="68">
        <v>63</v>
      </c>
      <c r="C487" s="63">
        <v>642</v>
      </c>
      <c r="D487" s="63">
        <v>541</v>
      </c>
      <c r="E487" s="63" t="s">
        <v>93</v>
      </c>
    </row>
    <row r="488" spans="1:5">
      <c r="A488" s="68">
        <v>1426</v>
      </c>
      <c r="B488" s="68">
        <v>63</v>
      </c>
      <c r="C488" s="63">
        <v>642</v>
      </c>
      <c r="D488" s="63">
        <v>541</v>
      </c>
      <c r="E488" s="63" t="s">
        <v>93</v>
      </c>
    </row>
    <row r="489" spans="1:5">
      <c r="A489" s="68">
        <v>1427</v>
      </c>
      <c r="B489" s="68">
        <v>63</v>
      </c>
      <c r="C489" s="63">
        <v>642</v>
      </c>
      <c r="D489" s="63">
        <v>541</v>
      </c>
      <c r="E489" s="63" t="s">
        <v>93</v>
      </c>
    </row>
    <row r="490" spans="1:5">
      <c r="A490" s="68">
        <v>1428</v>
      </c>
      <c r="B490" s="68">
        <v>63</v>
      </c>
      <c r="C490" s="63">
        <v>642</v>
      </c>
      <c r="D490" s="63">
        <v>541</v>
      </c>
      <c r="E490" s="63" t="s">
        <v>93</v>
      </c>
    </row>
    <row r="491" spans="1:5">
      <c r="A491" s="68">
        <v>1429</v>
      </c>
      <c r="B491" s="68">
        <v>63</v>
      </c>
      <c r="C491" s="63">
        <v>642</v>
      </c>
      <c r="D491" s="63">
        <v>541</v>
      </c>
      <c r="E491" s="63" t="s">
        <v>93</v>
      </c>
    </row>
    <row r="492" spans="1:5">
      <c r="A492" s="68">
        <v>1430</v>
      </c>
      <c r="B492" s="68">
        <v>63</v>
      </c>
      <c r="C492" s="63">
        <v>642</v>
      </c>
      <c r="D492" s="63">
        <v>541</v>
      </c>
      <c r="E492" s="63" t="s">
        <v>93</v>
      </c>
    </row>
    <row r="493" spans="1:5">
      <c r="A493" s="68">
        <v>1431</v>
      </c>
      <c r="B493" s="68">
        <v>63</v>
      </c>
      <c r="C493" s="63">
        <v>642</v>
      </c>
      <c r="D493" s="63">
        <v>541</v>
      </c>
      <c r="E493" s="63" t="s">
        <v>93</v>
      </c>
    </row>
    <row r="494" spans="1:5">
      <c r="A494" s="68">
        <v>1432</v>
      </c>
      <c r="B494" s="68">
        <v>63</v>
      </c>
      <c r="C494" s="63">
        <v>642</v>
      </c>
      <c r="D494" s="63">
        <v>541</v>
      </c>
      <c r="E494" s="63" t="s">
        <v>93</v>
      </c>
    </row>
    <row r="495" spans="1:5">
      <c r="A495" s="68">
        <v>1433</v>
      </c>
      <c r="B495" s="68">
        <v>63</v>
      </c>
      <c r="C495" s="63">
        <v>642</v>
      </c>
      <c r="D495" s="63">
        <v>541</v>
      </c>
      <c r="E495" s="63" t="s">
        <v>93</v>
      </c>
    </row>
    <row r="496" spans="1:5">
      <c r="A496" s="68">
        <v>1434</v>
      </c>
      <c r="B496" s="68">
        <v>63</v>
      </c>
      <c r="C496" s="63">
        <v>642</v>
      </c>
      <c r="D496" s="63">
        <v>541</v>
      </c>
      <c r="E496" s="63" t="s">
        <v>93</v>
      </c>
    </row>
    <row r="497" spans="1:5">
      <c r="A497" s="68">
        <v>1435</v>
      </c>
      <c r="B497" s="68">
        <v>63</v>
      </c>
      <c r="C497" s="63">
        <v>642</v>
      </c>
      <c r="D497" s="63">
        <v>541</v>
      </c>
      <c r="E497" s="63" t="s">
        <v>93</v>
      </c>
    </row>
    <row r="498" spans="1:5">
      <c r="A498" s="68">
        <v>1436</v>
      </c>
      <c r="B498" s="68">
        <v>63</v>
      </c>
      <c r="C498" s="63">
        <v>642</v>
      </c>
      <c r="D498" s="63">
        <v>541</v>
      </c>
      <c r="E498" s="63" t="s">
        <v>93</v>
      </c>
    </row>
    <row r="499" spans="1:5">
      <c r="A499" s="68">
        <v>1437</v>
      </c>
      <c r="B499" s="68">
        <v>63</v>
      </c>
      <c r="C499" s="63">
        <v>642</v>
      </c>
      <c r="D499" s="63">
        <v>541</v>
      </c>
      <c r="E499" s="63" t="s">
        <v>93</v>
      </c>
    </row>
    <row r="500" spans="1:5">
      <c r="A500" s="68">
        <v>1438</v>
      </c>
      <c r="B500" s="68">
        <v>63</v>
      </c>
      <c r="C500" s="63">
        <v>642</v>
      </c>
      <c r="D500" s="63">
        <v>541</v>
      </c>
      <c r="E500" s="63" t="s">
        <v>93</v>
      </c>
    </row>
    <row r="501" spans="1:5">
      <c r="A501" s="68">
        <v>1439</v>
      </c>
      <c r="B501" s="68">
        <v>63</v>
      </c>
      <c r="C501" s="63">
        <v>642</v>
      </c>
      <c r="D501" s="63">
        <v>541</v>
      </c>
      <c r="E501" s="63" t="s">
        <v>93</v>
      </c>
    </row>
    <row r="502" spans="1:5">
      <c r="A502" s="68">
        <v>1440</v>
      </c>
      <c r="B502" s="68">
        <v>63</v>
      </c>
      <c r="C502" s="63">
        <v>642</v>
      </c>
      <c r="D502" s="63">
        <v>541</v>
      </c>
      <c r="E502" s="63" t="s">
        <v>93</v>
      </c>
    </row>
    <row r="503" spans="1:5">
      <c r="A503" s="68">
        <v>1441</v>
      </c>
      <c r="B503" s="68">
        <v>63</v>
      </c>
      <c r="C503" s="63">
        <v>642</v>
      </c>
      <c r="D503" s="63">
        <v>541</v>
      </c>
      <c r="E503" s="63" t="s">
        <v>93</v>
      </c>
    </row>
    <row r="504" spans="1:5">
      <c r="A504" s="68">
        <v>1442</v>
      </c>
      <c r="B504" s="68">
        <v>63</v>
      </c>
      <c r="C504" s="63">
        <v>642</v>
      </c>
      <c r="D504" s="63">
        <v>541</v>
      </c>
      <c r="E504" s="63" t="s">
        <v>93</v>
      </c>
    </row>
    <row r="505" spans="1:5">
      <c r="A505" s="68">
        <v>1443</v>
      </c>
      <c r="B505" s="68">
        <v>63</v>
      </c>
      <c r="C505" s="63">
        <v>642</v>
      </c>
      <c r="D505" s="63">
        <v>541</v>
      </c>
      <c r="E505" s="63" t="s">
        <v>93</v>
      </c>
    </row>
    <row r="506" spans="1:5">
      <c r="A506" s="68">
        <v>1444</v>
      </c>
      <c r="B506" s="68">
        <v>63</v>
      </c>
      <c r="C506" s="63">
        <v>642</v>
      </c>
      <c r="D506" s="63">
        <v>541</v>
      </c>
      <c r="E506" s="63" t="s">
        <v>93</v>
      </c>
    </row>
    <row r="507" spans="1:5">
      <c r="A507" s="68">
        <v>1445</v>
      </c>
      <c r="B507" s="68">
        <v>63</v>
      </c>
      <c r="C507" s="63">
        <v>642</v>
      </c>
      <c r="D507" s="63">
        <v>541</v>
      </c>
      <c r="E507" s="63" t="s">
        <v>93</v>
      </c>
    </row>
    <row r="508" spans="1:5">
      <c r="A508" s="68">
        <v>1450</v>
      </c>
      <c r="B508" s="68">
        <v>63</v>
      </c>
      <c r="C508" s="63">
        <v>642</v>
      </c>
      <c r="D508" s="63">
        <v>541</v>
      </c>
      <c r="E508" s="63" t="s">
        <v>93</v>
      </c>
    </row>
    <row r="509" spans="1:5">
      <c r="A509" s="68">
        <v>1452</v>
      </c>
      <c r="B509" s="68">
        <v>63</v>
      </c>
      <c r="C509" s="63">
        <v>642</v>
      </c>
      <c r="D509" s="63">
        <v>541</v>
      </c>
      <c r="E509" s="63" t="s">
        <v>93</v>
      </c>
    </row>
    <row r="510" spans="1:5">
      <c r="A510" s="68">
        <v>1453</v>
      </c>
      <c r="B510" s="68">
        <v>63</v>
      </c>
      <c r="C510" s="63">
        <v>642</v>
      </c>
      <c r="D510" s="63">
        <v>541</v>
      </c>
      <c r="E510" s="63" t="s">
        <v>93</v>
      </c>
    </row>
    <row r="511" spans="1:5">
      <c r="A511" s="68">
        <v>1454</v>
      </c>
      <c r="B511" s="68">
        <v>63</v>
      </c>
      <c r="C511" s="63">
        <v>642</v>
      </c>
      <c r="D511" s="63">
        <v>541</v>
      </c>
      <c r="E511" s="63" t="s">
        <v>93</v>
      </c>
    </row>
    <row r="512" spans="1:5">
      <c r="A512" s="68">
        <v>1455</v>
      </c>
      <c r="B512" s="68">
        <v>63</v>
      </c>
      <c r="C512" s="63">
        <v>642</v>
      </c>
      <c r="D512" s="63">
        <v>541</v>
      </c>
      <c r="E512" s="63" t="s">
        <v>93</v>
      </c>
    </row>
    <row r="513" spans="1:5">
      <c r="A513" s="68">
        <v>1456</v>
      </c>
      <c r="B513" s="68">
        <v>63</v>
      </c>
      <c r="C513" s="63">
        <v>642</v>
      </c>
      <c r="D513" s="63">
        <v>541</v>
      </c>
      <c r="E513" s="63" t="s">
        <v>93</v>
      </c>
    </row>
    <row r="514" spans="1:5">
      <c r="A514" s="68">
        <v>1457</v>
      </c>
      <c r="B514" s="68">
        <v>63</v>
      </c>
      <c r="C514" s="63">
        <v>642</v>
      </c>
      <c r="D514" s="63">
        <v>541</v>
      </c>
      <c r="E514" s="63" t="s">
        <v>93</v>
      </c>
    </row>
    <row r="515" spans="1:5">
      <c r="A515" s="68">
        <v>1458</v>
      </c>
      <c r="B515" s="68">
        <v>63</v>
      </c>
      <c r="C515" s="63">
        <v>642</v>
      </c>
      <c r="D515" s="63">
        <v>541</v>
      </c>
      <c r="E515" s="63" t="s">
        <v>93</v>
      </c>
    </row>
    <row r="516" spans="1:5">
      <c r="A516" s="68">
        <v>1459</v>
      </c>
      <c r="B516" s="68">
        <v>63</v>
      </c>
      <c r="C516" s="63">
        <v>642</v>
      </c>
      <c r="D516" s="63">
        <v>541</v>
      </c>
      <c r="E516" s="63" t="s">
        <v>93</v>
      </c>
    </row>
    <row r="517" spans="1:5">
      <c r="A517" s="68">
        <v>1460</v>
      </c>
      <c r="B517" s="68">
        <v>63</v>
      </c>
      <c r="C517" s="63">
        <v>642</v>
      </c>
      <c r="D517" s="63">
        <v>541</v>
      </c>
      <c r="E517" s="63" t="s">
        <v>93</v>
      </c>
    </row>
    <row r="518" spans="1:5">
      <c r="A518" s="68">
        <v>1461</v>
      </c>
      <c r="B518" s="68">
        <v>63</v>
      </c>
      <c r="C518" s="63">
        <v>642</v>
      </c>
      <c r="D518" s="63">
        <v>541</v>
      </c>
      <c r="E518" s="63" t="s">
        <v>93</v>
      </c>
    </row>
    <row r="519" spans="1:5">
      <c r="A519" s="68">
        <v>1462</v>
      </c>
      <c r="B519" s="68">
        <v>63</v>
      </c>
      <c r="C519" s="63">
        <v>642</v>
      </c>
      <c r="D519" s="63">
        <v>541</v>
      </c>
      <c r="E519" s="63" t="s">
        <v>93</v>
      </c>
    </row>
    <row r="520" spans="1:5">
      <c r="A520" s="68">
        <v>1463</v>
      </c>
      <c r="B520" s="68">
        <v>63</v>
      </c>
      <c r="C520" s="63">
        <v>642</v>
      </c>
      <c r="D520" s="63">
        <v>541</v>
      </c>
      <c r="E520" s="63" t="s">
        <v>93</v>
      </c>
    </row>
    <row r="521" spans="1:5">
      <c r="A521" s="68">
        <v>1465</v>
      </c>
      <c r="B521" s="68">
        <v>63</v>
      </c>
      <c r="C521" s="63">
        <v>642</v>
      </c>
      <c r="D521" s="63">
        <v>541</v>
      </c>
      <c r="E521" s="63" t="s">
        <v>93</v>
      </c>
    </row>
    <row r="522" spans="1:5">
      <c r="A522" s="68">
        <v>1467</v>
      </c>
      <c r="B522" s="68">
        <v>63</v>
      </c>
      <c r="C522" s="63">
        <v>642</v>
      </c>
      <c r="D522" s="63">
        <v>541</v>
      </c>
      <c r="E522" s="63" t="s">
        <v>93</v>
      </c>
    </row>
    <row r="523" spans="1:5">
      <c r="A523" s="68">
        <v>1468</v>
      </c>
      <c r="B523" s="68">
        <v>63</v>
      </c>
      <c r="C523" s="63">
        <v>642</v>
      </c>
      <c r="D523" s="63">
        <v>541</v>
      </c>
      <c r="E523" s="63" t="s">
        <v>93</v>
      </c>
    </row>
    <row r="524" spans="1:5">
      <c r="A524" s="68">
        <v>1470</v>
      </c>
      <c r="B524" s="68">
        <v>63</v>
      </c>
      <c r="C524" s="63">
        <v>642</v>
      </c>
      <c r="D524" s="63">
        <v>541</v>
      </c>
      <c r="E524" s="63" t="s">
        <v>93</v>
      </c>
    </row>
    <row r="525" spans="1:5">
      <c r="A525" s="68">
        <v>1472</v>
      </c>
      <c r="B525" s="68">
        <v>63</v>
      </c>
      <c r="C525" s="63">
        <v>642</v>
      </c>
      <c r="D525" s="63">
        <v>541</v>
      </c>
      <c r="E525" s="63" t="s">
        <v>93</v>
      </c>
    </row>
    <row r="526" spans="1:5">
      <c r="A526" s="68">
        <v>1474</v>
      </c>
      <c r="B526" s="68">
        <v>63</v>
      </c>
      <c r="C526" s="63">
        <v>642</v>
      </c>
      <c r="D526" s="63">
        <v>541</v>
      </c>
      <c r="E526" s="63" t="s">
        <v>93</v>
      </c>
    </row>
    <row r="527" spans="1:5">
      <c r="A527" s="68">
        <v>1475</v>
      </c>
      <c r="B527" s="68">
        <v>63</v>
      </c>
      <c r="C527" s="63">
        <v>642</v>
      </c>
      <c r="D527" s="63">
        <v>541</v>
      </c>
      <c r="E527" s="63" t="s">
        <v>93</v>
      </c>
    </row>
    <row r="528" spans="1:5">
      <c r="A528" s="68">
        <v>1476</v>
      </c>
      <c r="B528" s="68">
        <v>63</v>
      </c>
      <c r="C528" s="63">
        <v>642</v>
      </c>
      <c r="D528" s="63">
        <v>541</v>
      </c>
      <c r="E528" s="63" t="s">
        <v>93</v>
      </c>
    </row>
    <row r="529" spans="1:5">
      <c r="A529" s="68">
        <v>1477</v>
      </c>
      <c r="B529" s="68">
        <v>63</v>
      </c>
      <c r="C529" s="63">
        <v>642</v>
      </c>
      <c r="D529" s="63">
        <v>541</v>
      </c>
      <c r="E529" s="63" t="s">
        <v>93</v>
      </c>
    </row>
    <row r="530" spans="1:5">
      <c r="A530" s="68">
        <v>1478</v>
      </c>
      <c r="B530" s="68">
        <v>63</v>
      </c>
      <c r="C530" s="63">
        <v>642</v>
      </c>
      <c r="D530" s="63">
        <v>541</v>
      </c>
      <c r="E530" s="63" t="s">
        <v>93</v>
      </c>
    </row>
    <row r="531" spans="1:5">
      <c r="A531" s="68">
        <v>1479</v>
      </c>
      <c r="B531" s="68">
        <v>63</v>
      </c>
      <c r="C531" s="63">
        <v>642</v>
      </c>
      <c r="D531" s="63">
        <v>541</v>
      </c>
      <c r="E531" s="63" t="s">
        <v>93</v>
      </c>
    </row>
    <row r="532" spans="1:5">
      <c r="A532" s="68">
        <v>1480</v>
      </c>
      <c r="B532" s="68">
        <v>63</v>
      </c>
      <c r="C532" s="63">
        <v>642</v>
      </c>
      <c r="D532" s="63">
        <v>541</v>
      </c>
      <c r="E532" s="63" t="s">
        <v>93</v>
      </c>
    </row>
    <row r="533" spans="1:5">
      <c r="A533" s="68">
        <v>1481</v>
      </c>
      <c r="B533" s="68">
        <v>63</v>
      </c>
      <c r="C533" s="63">
        <v>642</v>
      </c>
      <c r="D533" s="63">
        <v>541</v>
      </c>
      <c r="E533" s="63" t="s">
        <v>93</v>
      </c>
    </row>
    <row r="534" spans="1:5">
      <c r="A534" s="68">
        <v>1482</v>
      </c>
      <c r="B534" s="68">
        <v>63</v>
      </c>
      <c r="C534" s="63">
        <v>642</v>
      </c>
      <c r="D534" s="63">
        <v>541</v>
      </c>
      <c r="E534" s="63" t="s">
        <v>93</v>
      </c>
    </row>
    <row r="535" spans="1:5">
      <c r="A535" s="68">
        <v>1484</v>
      </c>
      <c r="B535" s="68">
        <v>63</v>
      </c>
      <c r="C535" s="63">
        <v>642</v>
      </c>
      <c r="D535" s="63">
        <v>541</v>
      </c>
      <c r="E535" s="63" t="s">
        <v>93</v>
      </c>
    </row>
    <row r="536" spans="1:5">
      <c r="A536" s="68">
        <v>1485</v>
      </c>
      <c r="B536" s="68">
        <v>63</v>
      </c>
      <c r="C536" s="63">
        <v>642</v>
      </c>
      <c r="D536" s="63">
        <v>541</v>
      </c>
      <c r="E536" s="63" t="s">
        <v>93</v>
      </c>
    </row>
    <row r="537" spans="1:5">
      <c r="A537" s="68">
        <v>1487</v>
      </c>
      <c r="B537" s="68">
        <v>63</v>
      </c>
      <c r="C537" s="63">
        <v>642</v>
      </c>
      <c r="D537" s="63">
        <v>541</v>
      </c>
      <c r="E537" s="63" t="s">
        <v>93</v>
      </c>
    </row>
    <row r="538" spans="1:5">
      <c r="A538" s="68">
        <v>1490</v>
      </c>
      <c r="B538" s="68">
        <v>63</v>
      </c>
      <c r="C538" s="63">
        <v>642</v>
      </c>
      <c r="D538" s="63">
        <v>541</v>
      </c>
      <c r="E538" s="63" t="s">
        <v>93</v>
      </c>
    </row>
    <row r="539" spans="1:5">
      <c r="A539" s="68">
        <v>1493</v>
      </c>
      <c r="B539" s="68">
        <v>63</v>
      </c>
      <c r="C539" s="63">
        <v>642</v>
      </c>
      <c r="D539" s="63">
        <v>541</v>
      </c>
      <c r="E539" s="63" t="s">
        <v>93</v>
      </c>
    </row>
    <row r="540" spans="1:5">
      <c r="A540" s="68">
        <v>1495</v>
      </c>
      <c r="B540" s="68">
        <v>63</v>
      </c>
      <c r="C540" s="63">
        <v>642</v>
      </c>
      <c r="D540" s="63">
        <v>541</v>
      </c>
      <c r="E540" s="63" t="s">
        <v>93</v>
      </c>
    </row>
    <row r="541" spans="1:5">
      <c r="A541" s="68">
        <v>1499</v>
      </c>
      <c r="B541" s="68">
        <v>63</v>
      </c>
      <c r="C541" s="63">
        <v>642</v>
      </c>
      <c r="D541" s="63">
        <v>541</v>
      </c>
      <c r="E541" s="63" t="s">
        <v>93</v>
      </c>
    </row>
    <row r="542" spans="1:5">
      <c r="A542" s="68">
        <v>1502</v>
      </c>
      <c r="B542" s="68">
        <v>63</v>
      </c>
      <c r="C542" s="63">
        <v>642</v>
      </c>
      <c r="D542" s="63">
        <v>541</v>
      </c>
      <c r="E542" s="63" t="s">
        <v>93</v>
      </c>
    </row>
    <row r="543" spans="1:5">
      <c r="A543" s="68">
        <v>1503</v>
      </c>
      <c r="B543" s="68">
        <v>63</v>
      </c>
      <c r="C543" s="63">
        <v>642</v>
      </c>
      <c r="D543" s="63">
        <v>541</v>
      </c>
      <c r="E543" s="63" t="s">
        <v>93</v>
      </c>
    </row>
    <row r="544" spans="1:5">
      <c r="A544" s="68">
        <v>1504</v>
      </c>
      <c r="B544" s="68">
        <v>63</v>
      </c>
      <c r="C544" s="63">
        <v>642</v>
      </c>
      <c r="D544" s="63">
        <v>541</v>
      </c>
      <c r="E544" s="63" t="s">
        <v>93</v>
      </c>
    </row>
    <row r="545" spans="1:5">
      <c r="A545" s="68">
        <v>1505</v>
      </c>
      <c r="B545" s="68">
        <v>63</v>
      </c>
      <c r="C545" s="63">
        <v>642</v>
      </c>
      <c r="D545" s="63">
        <v>541</v>
      </c>
      <c r="E545" s="63" t="s">
        <v>93</v>
      </c>
    </row>
    <row r="546" spans="1:5">
      <c r="A546" s="68">
        <v>1506</v>
      </c>
      <c r="B546" s="68">
        <v>63</v>
      </c>
      <c r="C546" s="63">
        <v>642</v>
      </c>
      <c r="D546" s="63">
        <v>541</v>
      </c>
      <c r="E546" s="63" t="s">
        <v>93</v>
      </c>
    </row>
    <row r="547" spans="1:5">
      <c r="A547" s="68">
        <v>1507</v>
      </c>
      <c r="B547" s="68">
        <v>63</v>
      </c>
      <c r="C547" s="63">
        <v>642</v>
      </c>
      <c r="D547" s="63">
        <v>541</v>
      </c>
      <c r="E547" s="63" t="s">
        <v>93</v>
      </c>
    </row>
    <row r="548" spans="1:5">
      <c r="A548" s="68">
        <v>1508</v>
      </c>
      <c r="B548" s="68">
        <v>63</v>
      </c>
      <c r="C548" s="63">
        <v>642</v>
      </c>
      <c r="D548" s="63">
        <v>541</v>
      </c>
      <c r="E548" s="63" t="s">
        <v>93</v>
      </c>
    </row>
    <row r="549" spans="1:5">
      <c r="A549" s="68">
        <v>1509</v>
      </c>
      <c r="B549" s="68">
        <v>63</v>
      </c>
      <c r="C549" s="63">
        <v>642</v>
      </c>
      <c r="D549" s="63">
        <v>541</v>
      </c>
      <c r="E549" s="63" t="s">
        <v>93</v>
      </c>
    </row>
    <row r="550" spans="1:5">
      <c r="A550" s="68">
        <v>1510</v>
      </c>
      <c r="B550" s="68">
        <v>63</v>
      </c>
      <c r="C550" s="63">
        <v>642</v>
      </c>
      <c r="D550" s="63">
        <v>541</v>
      </c>
      <c r="E550" s="63" t="s">
        <v>93</v>
      </c>
    </row>
    <row r="551" spans="1:5">
      <c r="A551" s="68">
        <v>1511</v>
      </c>
      <c r="B551" s="68">
        <v>63</v>
      </c>
      <c r="C551" s="63">
        <v>642</v>
      </c>
      <c r="D551" s="63">
        <v>541</v>
      </c>
      <c r="E551" s="63" t="s">
        <v>93</v>
      </c>
    </row>
    <row r="552" spans="1:5">
      <c r="A552" s="68">
        <v>1515</v>
      </c>
      <c r="B552" s="68">
        <v>63</v>
      </c>
      <c r="C552" s="63">
        <v>642</v>
      </c>
      <c r="D552" s="63">
        <v>541</v>
      </c>
      <c r="E552" s="63" t="s">
        <v>93</v>
      </c>
    </row>
    <row r="553" spans="1:5">
      <c r="A553" s="68">
        <v>1516</v>
      </c>
      <c r="B553" s="68">
        <v>63</v>
      </c>
      <c r="C553" s="63">
        <v>642</v>
      </c>
      <c r="D553" s="63">
        <v>541</v>
      </c>
      <c r="E553" s="63" t="s">
        <v>93</v>
      </c>
    </row>
    <row r="554" spans="1:5">
      <c r="A554" s="68">
        <v>1517</v>
      </c>
      <c r="B554" s="68">
        <v>63</v>
      </c>
      <c r="C554" s="63">
        <v>642</v>
      </c>
      <c r="D554" s="63">
        <v>541</v>
      </c>
      <c r="E554" s="63" t="s">
        <v>93</v>
      </c>
    </row>
    <row r="555" spans="1:5">
      <c r="A555" s="68">
        <v>1544</v>
      </c>
      <c r="B555" s="68">
        <v>63</v>
      </c>
      <c r="C555" s="63">
        <v>642</v>
      </c>
      <c r="D555" s="63">
        <v>541</v>
      </c>
      <c r="E555" s="63" t="s">
        <v>93</v>
      </c>
    </row>
    <row r="556" spans="1:5">
      <c r="A556" s="68">
        <v>1545</v>
      </c>
      <c r="B556" s="68">
        <v>63</v>
      </c>
      <c r="C556" s="63">
        <v>642</v>
      </c>
      <c r="D556" s="63">
        <v>541</v>
      </c>
      <c r="E556" s="63" t="s">
        <v>93</v>
      </c>
    </row>
    <row r="557" spans="1:5">
      <c r="A557" s="68">
        <v>1546</v>
      </c>
      <c r="B557" s="68">
        <v>63</v>
      </c>
      <c r="C557" s="63">
        <v>642</v>
      </c>
      <c r="D557" s="63">
        <v>541</v>
      </c>
      <c r="E557" s="63" t="s">
        <v>93</v>
      </c>
    </row>
    <row r="558" spans="1:5">
      <c r="A558" s="68">
        <v>1547</v>
      </c>
      <c r="B558" s="68">
        <v>63</v>
      </c>
      <c r="C558" s="63">
        <v>642</v>
      </c>
      <c r="D558" s="63">
        <v>541</v>
      </c>
      <c r="E558" s="63" t="s">
        <v>93</v>
      </c>
    </row>
    <row r="559" spans="1:5">
      <c r="A559" s="68">
        <v>1549</v>
      </c>
      <c r="B559" s="68">
        <v>63</v>
      </c>
      <c r="C559" s="63">
        <v>642</v>
      </c>
      <c r="D559" s="63">
        <v>541</v>
      </c>
      <c r="E559" s="63" t="s">
        <v>93</v>
      </c>
    </row>
    <row r="560" spans="1:5">
      <c r="A560" s="68">
        <v>1550</v>
      </c>
      <c r="B560" s="68">
        <v>63</v>
      </c>
      <c r="C560" s="63">
        <v>642</v>
      </c>
      <c r="D560" s="63">
        <v>541</v>
      </c>
      <c r="E560" s="63" t="s">
        <v>93</v>
      </c>
    </row>
    <row r="561" spans="1:5">
      <c r="A561" s="68">
        <v>1551</v>
      </c>
      <c r="B561" s="68">
        <v>63</v>
      </c>
      <c r="C561" s="63">
        <v>642</v>
      </c>
      <c r="D561" s="63">
        <v>541</v>
      </c>
      <c r="E561" s="63" t="s">
        <v>93</v>
      </c>
    </row>
    <row r="562" spans="1:5">
      <c r="A562" s="68">
        <v>1552</v>
      </c>
      <c r="B562" s="68">
        <v>63</v>
      </c>
      <c r="C562" s="63">
        <v>642</v>
      </c>
      <c r="D562" s="63">
        <v>541</v>
      </c>
      <c r="E562" s="63" t="s">
        <v>93</v>
      </c>
    </row>
    <row r="563" spans="1:5">
      <c r="A563" s="68">
        <v>1553</v>
      </c>
      <c r="B563" s="68">
        <v>63</v>
      </c>
      <c r="C563" s="63">
        <v>642</v>
      </c>
      <c r="D563" s="63">
        <v>541</v>
      </c>
      <c r="E563" s="63" t="s">
        <v>93</v>
      </c>
    </row>
    <row r="564" spans="1:5">
      <c r="A564" s="68">
        <v>1554</v>
      </c>
      <c r="B564" s="68">
        <v>63</v>
      </c>
      <c r="C564" s="63">
        <v>642</v>
      </c>
      <c r="D564" s="63">
        <v>541</v>
      </c>
      <c r="E564" s="63" t="s">
        <v>93</v>
      </c>
    </row>
    <row r="565" spans="1:5">
      <c r="A565" s="68">
        <v>1555</v>
      </c>
      <c r="B565" s="68">
        <v>63</v>
      </c>
      <c r="C565" s="63">
        <v>642</v>
      </c>
      <c r="D565" s="63">
        <v>541</v>
      </c>
      <c r="E565" s="63" t="s">
        <v>93</v>
      </c>
    </row>
    <row r="566" spans="1:5">
      <c r="A566" s="68">
        <v>1556</v>
      </c>
      <c r="B566" s="68">
        <v>63</v>
      </c>
      <c r="C566" s="63">
        <v>642</v>
      </c>
      <c r="D566" s="63">
        <v>541</v>
      </c>
      <c r="E566" s="63" t="s">
        <v>93</v>
      </c>
    </row>
    <row r="567" spans="1:5">
      <c r="A567" s="68">
        <v>1557</v>
      </c>
      <c r="B567" s="68">
        <v>63</v>
      </c>
      <c r="C567" s="63">
        <v>642</v>
      </c>
      <c r="D567" s="63">
        <v>541</v>
      </c>
      <c r="E567" s="63" t="s">
        <v>93</v>
      </c>
    </row>
    <row r="568" spans="1:5">
      <c r="A568" s="68">
        <v>1558</v>
      </c>
      <c r="B568" s="68">
        <v>63</v>
      </c>
      <c r="C568" s="63">
        <v>642</v>
      </c>
      <c r="D568" s="63">
        <v>541</v>
      </c>
      <c r="E568" s="63" t="s">
        <v>93</v>
      </c>
    </row>
    <row r="569" spans="1:5">
      <c r="A569" s="68">
        <v>1559</v>
      </c>
      <c r="B569" s="68">
        <v>63</v>
      </c>
      <c r="C569" s="63">
        <v>642</v>
      </c>
      <c r="D569" s="63">
        <v>541</v>
      </c>
      <c r="E569" s="63" t="s">
        <v>93</v>
      </c>
    </row>
    <row r="570" spans="1:5">
      <c r="A570" s="68">
        <v>1560</v>
      </c>
      <c r="B570" s="68">
        <v>63</v>
      </c>
      <c r="C570" s="63">
        <v>642</v>
      </c>
      <c r="D570" s="63">
        <v>541</v>
      </c>
      <c r="E570" s="63" t="s">
        <v>93</v>
      </c>
    </row>
    <row r="571" spans="1:5">
      <c r="A571" s="68">
        <v>1565</v>
      </c>
      <c r="B571" s="68">
        <v>63</v>
      </c>
      <c r="C571" s="63">
        <v>642</v>
      </c>
      <c r="D571" s="63">
        <v>541</v>
      </c>
      <c r="E571" s="63" t="s">
        <v>93</v>
      </c>
    </row>
    <row r="572" spans="1:5">
      <c r="A572" s="68">
        <v>1570</v>
      </c>
      <c r="B572" s="68">
        <v>63</v>
      </c>
      <c r="C572" s="63">
        <v>642</v>
      </c>
      <c r="D572" s="63">
        <v>541</v>
      </c>
      <c r="E572" s="63" t="s">
        <v>93</v>
      </c>
    </row>
    <row r="573" spans="1:5">
      <c r="A573" s="68">
        <v>1571</v>
      </c>
      <c r="B573" s="68">
        <v>63</v>
      </c>
      <c r="C573" s="63">
        <v>642</v>
      </c>
      <c r="D573" s="63">
        <v>541</v>
      </c>
      <c r="E573" s="63" t="s">
        <v>93</v>
      </c>
    </row>
    <row r="574" spans="1:5">
      <c r="A574" s="68">
        <v>1581</v>
      </c>
      <c r="B574" s="68">
        <v>63</v>
      </c>
      <c r="C574" s="63">
        <v>642</v>
      </c>
      <c r="D574" s="63">
        <v>541</v>
      </c>
      <c r="E574" s="63" t="s">
        <v>93</v>
      </c>
    </row>
    <row r="575" spans="1:5">
      <c r="A575" s="68">
        <v>1582</v>
      </c>
      <c r="B575" s="68">
        <v>63</v>
      </c>
      <c r="C575" s="63">
        <v>642</v>
      </c>
      <c r="D575" s="63">
        <v>541</v>
      </c>
      <c r="E575" s="63" t="s">
        <v>93</v>
      </c>
    </row>
    <row r="576" spans="1:5">
      <c r="A576" s="68">
        <v>1583</v>
      </c>
      <c r="B576" s="68">
        <v>63</v>
      </c>
      <c r="C576" s="63">
        <v>642</v>
      </c>
      <c r="D576" s="63">
        <v>541</v>
      </c>
      <c r="E576" s="63" t="s">
        <v>93</v>
      </c>
    </row>
    <row r="577" spans="1:5">
      <c r="A577" s="68">
        <v>1584</v>
      </c>
      <c r="B577" s="68">
        <v>63</v>
      </c>
      <c r="C577" s="63">
        <v>642</v>
      </c>
      <c r="D577" s="63">
        <v>541</v>
      </c>
      <c r="E577" s="63" t="s">
        <v>93</v>
      </c>
    </row>
    <row r="578" spans="1:5">
      <c r="A578" s="68">
        <v>1585</v>
      </c>
      <c r="B578" s="68">
        <v>63</v>
      </c>
      <c r="C578" s="63">
        <v>642</v>
      </c>
      <c r="D578" s="63">
        <v>541</v>
      </c>
      <c r="E578" s="63" t="s">
        <v>93</v>
      </c>
    </row>
    <row r="579" spans="1:5">
      <c r="A579" s="68">
        <v>1586</v>
      </c>
      <c r="B579" s="68">
        <v>63</v>
      </c>
      <c r="C579" s="63">
        <v>642</v>
      </c>
      <c r="D579" s="63">
        <v>541</v>
      </c>
      <c r="E579" s="63" t="s">
        <v>93</v>
      </c>
    </row>
    <row r="580" spans="1:5">
      <c r="A580" s="68">
        <v>1587</v>
      </c>
      <c r="B580" s="68">
        <v>63</v>
      </c>
      <c r="C580" s="63">
        <v>642</v>
      </c>
      <c r="D580" s="63">
        <v>541</v>
      </c>
      <c r="E580" s="63" t="s">
        <v>93</v>
      </c>
    </row>
    <row r="581" spans="1:5">
      <c r="A581" s="68">
        <v>1588</v>
      </c>
      <c r="B581" s="68">
        <v>63</v>
      </c>
      <c r="C581" s="63">
        <v>642</v>
      </c>
      <c r="D581" s="63">
        <v>541</v>
      </c>
      <c r="E581" s="63" t="s">
        <v>93</v>
      </c>
    </row>
    <row r="582" spans="1:5">
      <c r="A582" s="68">
        <v>1589</v>
      </c>
      <c r="B582" s="68">
        <v>63</v>
      </c>
      <c r="C582" s="63">
        <v>642</v>
      </c>
      <c r="D582" s="63">
        <v>541</v>
      </c>
      <c r="E582" s="63" t="s">
        <v>93</v>
      </c>
    </row>
    <row r="583" spans="1:5">
      <c r="A583" s="68">
        <v>1590</v>
      </c>
      <c r="B583" s="68">
        <v>63</v>
      </c>
      <c r="C583" s="63">
        <v>642</v>
      </c>
      <c r="D583" s="63">
        <v>541</v>
      </c>
      <c r="E583" s="63" t="s">
        <v>93</v>
      </c>
    </row>
    <row r="584" spans="1:5">
      <c r="A584" s="68">
        <v>1595</v>
      </c>
      <c r="B584" s="68">
        <v>63</v>
      </c>
      <c r="C584" s="63">
        <v>642</v>
      </c>
      <c r="D584" s="63">
        <v>541</v>
      </c>
      <c r="E584" s="63" t="s">
        <v>93</v>
      </c>
    </row>
    <row r="585" spans="1:5">
      <c r="A585" s="68">
        <v>1596</v>
      </c>
      <c r="B585" s="68">
        <v>63</v>
      </c>
      <c r="C585" s="63">
        <v>642</v>
      </c>
      <c r="D585" s="63">
        <v>541</v>
      </c>
      <c r="E585" s="63" t="s">
        <v>93</v>
      </c>
    </row>
    <row r="586" spans="1:5">
      <c r="A586" s="68">
        <v>1597</v>
      </c>
      <c r="B586" s="68">
        <v>63</v>
      </c>
      <c r="C586" s="63">
        <v>642</v>
      </c>
      <c r="D586" s="63">
        <v>541</v>
      </c>
      <c r="E586" s="63" t="s">
        <v>93</v>
      </c>
    </row>
    <row r="587" spans="1:5">
      <c r="A587" s="68">
        <v>1598</v>
      </c>
      <c r="B587" s="68">
        <v>63</v>
      </c>
      <c r="C587" s="63">
        <v>642</v>
      </c>
      <c r="D587" s="63">
        <v>541</v>
      </c>
      <c r="E587" s="63" t="s">
        <v>93</v>
      </c>
    </row>
    <row r="588" spans="1:5">
      <c r="A588" s="68">
        <v>1599</v>
      </c>
      <c r="B588" s="68">
        <v>63</v>
      </c>
      <c r="C588" s="63">
        <v>642</v>
      </c>
      <c r="D588" s="63">
        <v>541</v>
      </c>
      <c r="E588" s="63" t="s">
        <v>93</v>
      </c>
    </row>
    <row r="589" spans="1:5">
      <c r="A589" s="68">
        <v>1600</v>
      </c>
      <c r="B589" s="68">
        <v>63</v>
      </c>
      <c r="C589" s="63">
        <v>642</v>
      </c>
      <c r="D589" s="63">
        <v>541</v>
      </c>
      <c r="E589" s="63" t="s">
        <v>93</v>
      </c>
    </row>
    <row r="590" spans="1:5">
      <c r="A590" s="68">
        <v>1601</v>
      </c>
      <c r="B590" s="68">
        <v>63</v>
      </c>
      <c r="C590" s="63">
        <v>642</v>
      </c>
      <c r="D590" s="63">
        <v>541</v>
      </c>
      <c r="E590" s="63" t="s">
        <v>93</v>
      </c>
    </row>
    <row r="591" spans="1:5">
      <c r="A591" s="68">
        <v>1602</v>
      </c>
      <c r="B591" s="68">
        <v>63</v>
      </c>
      <c r="C591" s="63">
        <v>642</v>
      </c>
      <c r="D591" s="63">
        <v>541</v>
      </c>
      <c r="E591" s="63" t="s">
        <v>93</v>
      </c>
    </row>
    <row r="592" spans="1:5">
      <c r="A592" s="68">
        <v>1603</v>
      </c>
      <c r="B592" s="68">
        <v>63</v>
      </c>
      <c r="C592" s="63">
        <v>642</v>
      </c>
      <c r="D592" s="63">
        <v>541</v>
      </c>
      <c r="E592" s="63" t="s">
        <v>93</v>
      </c>
    </row>
    <row r="593" spans="1:5">
      <c r="A593" s="68">
        <v>1604</v>
      </c>
      <c r="B593" s="68">
        <v>63</v>
      </c>
      <c r="C593" s="63">
        <v>642</v>
      </c>
      <c r="D593" s="63">
        <v>541</v>
      </c>
      <c r="E593" s="63" t="s">
        <v>93</v>
      </c>
    </row>
    <row r="594" spans="1:5">
      <c r="A594" s="68">
        <v>1605</v>
      </c>
      <c r="B594" s="68">
        <v>63</v>
      </c>
      <c r="C594" s="63">
        <v>642</v>
      </c>
      <c r="D594" s="63">
        <v>541</v>
      </c>
      <c r="E594" s="63" t="s">
        <v>93</v>
      </c>
    </row>
    <row r="595" spans="1:5">
      <c r="A595" s="68">
        <v>1606</v>
      </c>
      <c r="B595" s="68">
        <v>63</v>
      </c>
      <c r="C595" s="63">
        <v>642</v>
      </c>
      <c r="D595" s="63">
        <v>541</v>
      </c>
      <c r="E595" s="63" t="s">
        <v>93</v>
      </c>
    </row>
    <row r="596" spans="1:5">
      <c r="A596" s="68">
        <v>1607</v>
      </c>
      <c r="B596" s="68">
        <v>63</v>
      </c>
      <c r="C596" s="63">
        <v>642</v>
      </c>
      <c r="D596" s="63">
        <v>541</v>
      </c>
      <c r="E596" s="63" t="s">
        <v>93</v>
      </c>
    </row>
    <row r="597" spans="1:5">
      <c r="A597" s="68">
        <v>1608</v>
      </c>
      <c r="B597" s="68">
        <v>63</v>
      </c>
      <c r="C597" s="63">
        <v>642</v>
      </c>
      <c r="D597" s="63">
        <v>541</v>
      </c>
      <c r="E597" s="63" t="s">
        <v>93</v>
      </c>
    </row>
    <row r="598" spans="1:5">
      <c r="A598" s="68">
        <v>1609</v>
      </c>
      <c r="B598" s="68">
        <v>63</v>
      </c>
      <c r="C598" s="63">
        <v>642</v>
      </c>
      <c r="D598" s="63">
        <v>541</v>
      </c>
      <c r="E598" s="63" t="s">
        <v>93</v>
      </c>
    </row>
    <row r="599" spans="1:5">
      <c r="A599" s="68">
        <v>1610</v>
      </c>
      <c r="B599" s="68">
        <v>63</v>
      </c>
      <c r="C599" s="63">
        <v>642</v>
      </c>
      <c r="D599" s="63">
        <v>541</v>
      </c>
      <c r="E599" s="63" t="s">
        <v>93</v>
      </c>
    </row>
    <row r="600" spans="1:5">
      <c r="A600" s="68">
        <v>1611</v>
      </c>
      <c r="B600" s="68">
        <v>63</v>
      </c>
      <c r="C600" s="63">
        <v>642</v>
      </c>
      <c r="D600" s="63">
        <v>541</v>
      </c>
      <c r="E600" s="63" t="s">
        <v>93</v>
      </c>
    </row>
    <row r="601" spans="1:5">
      <c r="A601" s="68">
        <v>1627</v>
      </c>
      <c r="B601" s="68">
        <v>63</v>
      </c>
      <c r="C601" s="63">
        <v>642</v>
      </c>
      <c r="D601" s="63">
        <v>541</v>
      </c>
      <c r="E601" s="63" t="s">
        <v>93</v>
      </c>
    </row>
    <row r="602" spans="1:5">
      <c r="A602" s="68">
        <v>1628</v>
      </c>
      <c r="B602" s="68">
        <v>63</v>
      </c>
      <c r="C602" s="63">
        <v>642</v>
      </c>
      <c r="D602" s="63">
        <v>541</v>
      </c>
      <c r="E602" s="63" t="s">
        <v>93</v>
      </c>
    </row>
    <row r="603" spans="1:5">
      <c r="A603" s="68">
        <v>1629</v>
      </c>
      <c r="B603" s="68">
        <v>63</v>
      </c>
      <c r="C603" s="63">
        <v>642</v>
      </c>
      <c r="D603" s="63">
        <v>541</v>
      </c>
      <c r="E603" s="63" t="s">
        <v>93</v>
      </c>
    </row>
    <row r="604" spans="1:5">
      <c r="A604" s="68">
        <v>1630</v>
      </c>
      <c r="B604" s="68">
        <v>63</v>
      </c>
      <c r="C604" s="63">
        <v>642</v>
      </c>
      <c r="D604" s="63">
        <v>541</v>
      </c>
      <c r="E604" s="63" t="s">
        <v>93</v>
      </c>
    </row>
    <row r="605" spans="1:5">
      <c r="A605" s="68">
        <v>1631</v>
      </c>
      <c r="B605" s="68">
        <v>63</v>
      </c>
      <c r="C605" s="63">
        <v>642</v>
      </c>
      <c r="D605" s="63">
        <v>541</v>
      </c>
      <c r="E605" s="63" t="s">
        <v>93</v>
      </c>
    </row>
    <row r="606" spans="1:5">
      <c r="A606" s="68">
        <v>1632</v>
      </c>
      <c r="B606" s="68">
        <v>63</v>
      </c>
      <c r="C606" s="63">
        <v>642</v>
      </c>
      <c r="D606" s="63">
        <v>541</v>
      </c>
      <c r="E606" s="63" t="s">
        <v>93</v>
      </c>
    </row>
    <row r="607" spans="1:5">
      <c r="A607" s="68">
        <v>1633</v>
      </c>
      <c r="B607" s="68">
        <v>63</v>
      </c>
      <c r="C607" s="63">
        <v>642</v>
      </c>
      <c r="D607" s="63">
        <v>541</v>
      </c>
      <c r="E607" s="63" t="s">
        <v>93</v>
      </c>
    </row>
    <row r="608" spans="1:5">
      <c r="A608" s="68">
        <v>1635</v>
      </c>
      <c r="B608" s="68">
        <v>63</v>
      </c>
      <c r="C608" s="63">
        <v>642</v>
      </c>
      <c r="D608" s="63">
        <v>541</v>
      </c>
      <c r="E608" s="63" t="s">
        <v>93</v>
      </c>
    </row>
    <row r="609" spans="1:5">
      <c r="A609" s="68">
        <v>1636</v>
      </c>
      <c r="B609" s="68">
        <v>63</v>
      </c>
      <c r="C609" s="63">
        <v>642</v>
      </c>
      <c r="D609" s="63">
        <v>541</v>
      </c>
      <c r="E609" s="63" t="s">
        <v>93</v>
      </c>
    </row>
    <row r="610" spans="1:5">
      <c r="A610" s="68">
        <v>1639</v>
      </c>
      <c r="B610" s="68">
        <v>63</v>
      </c>
      <c r="C610" s="63">
        <v>642</v>
      </c>
      <c r="D610" s="63">
        <v>541</v>
      </c>
      <c r="E610" s="63" t="s">
        <v>93</v>
      </c>
    </row>
    <row r="611" spans="1:5">
      <c r="A611" s="68">
        <v>1640</v>
      </c>
      <c r="B611" s="68">
        <v>63</v>
      </c>
      <c r="C611" s="63">
        <v>642</v>
      </c>
      <c r="D611" s="63">
        <v>541</v>
      </c>
      <c r="E611" s="63" t="s">
        <v>93</v>
      </c>
    </row>
    <row r="612" spans="1:5">
      <c r="A612" s="68">
        <v>1646</v>
      </c>
      <c r="B612" s="68">
        <v>63</v>
      </c>
      <c r="C612" s="63">
        <v>642</v>
      </c>
      <c r="D612" s="63">
        <v>541</v>
      </c>
      <c r="E612" s="63" t="s">
        <v>93</v>
      </c>
    </row>
    <row r="613" spans="1:5">
      <c r="A613" s="68">
        <v>1648</v>
      </c>
      <c r="B613" s="68">
        <v>63</v>
      </c>
      <c r="C613" s="63">
        <v>642</v>
      </c>
      <c r="D613" s="63">
        <v>541</v>
      </c>
      <c r="E613" s="63" t="s">
        <v>93</v>
      </c>
    </row>
    <row r="614" spans="1:5">
      <c r="A614" s="68">
        <v>1650</v>
      </c>
      <c r="B614" s="68">
        <v>63</v>
      </c>
      <c r="C614" s="63">
        <v>642</v>
      </c>
      <c r="D614" s="63">
        <v>541</v>
      </c>
      <c r="E614" s="63" t="s">
        <v>93</v>
      </c>
    </row>
    <row r="615" spans="1:5">
      <c r="A615" s="68">
        <v>1651</v>
      </c>
      <c r="B615" s="68">
        <v>63</v>
      </c>
      <c r="C615" s="63">
        <v>642</v>
      </c>
      <c r="D615" s="63">
        <v>541</v>
      </c>
      <c r="E615" s="63" t="s">
        <v>93</v>
      </c>
    </row>
    <row r="616" spans="1:5">
      <c r="A616" s="68">
        <v>1652</v>
      </c>
      <c r="B616" s="68">
        <v>63</v>
      </c>
      <c r="C616" s="63">
        <v>642</v>
      </c>
      <c r="D616" s="63">
        <v>541</v>
      </c>
      <c r="E616" s="63" t="s">
        <v>93</v>
      </c>
    </row>
    <row r="617" spans="1:5">
      <c r="A617" s="68">
        <v>1653</v>
      </c>
      <c r="B617" s="68">
        <v>63</v>
      </c>
      <c r="C617" s="63">
        <v>642</v>
      </c>
      <c r="D617" s="63">
        <v>541</v>
      </c>
      <c r="E617" s="63" t="s">
        <v>93</v>
      </c>
    </row>
    <row r="618" spans="1:5">
      <c r="A618" s="68">
        <v>1654</v>
      </c>
      <c r="B618" s="68">
        <v>63</v>
      </c>
      <c r="C618" s="63">
        <v>642</v>
      </c>
      <c r="D618" s="63">
        <v>541</v>
      </c>
      <c r="E618" s="63" t="s">
        <v>93</v>
      </c>
    </row>
    <row r="619" spans="1:5">
      <c r="A619" s="68">
        <v>1655</v>
      </c>
      <c r="B619" s="68">
        <v>63</v>
      </c>
      <c r="C619" s="63">
        <v>642</v>
      </c>
      <c r="D619" s="63">
        <v>541</v>
      </c>
      <c r="E619" s="63" t="s">
        <v>93</v>
      </c>
    </row>
    <row r="620" spans="1:5">
      <c r="A620" s="68">
        <v>1656</v>
      </c>
      <c r="B620" s="68">
        <v>63</v>
      </c>
      <c r="C620" s="63">
        <v>642</v>
      </c>
      <c r="D620" s="63">
        <v>541</v>
      </c>
      <c r="E620" s="63" t="s">
        <v>93</v>
      </c>
    </row>
    <row r="621" spans="1:5">
      <c r="A621" s="68">
        <v>1657</v>
      </c>
      <c r="B621" s="68">
        <v>63</v>
      </c>
      <c r="C621" s="63">
        <v>642</v>
      </c>
      <c r="D621" s="63">
        <v>541</v>
      </c>
      <c r="E621" s="63" t="s">
        <v>93</v>
      </c>
    </row>
    <row r="622" spans="1:5">
      <c r="A622" s="68">
        <v>1658</v>
      </c>
      <c r="B622" s="68">
        <v>63</v>
      </c>
      <c r="C622" s="63">
        <v>642</v>
      </c>
      <c r="D622" s="63">
        <v>541</v>
      </c>
      <c r="E622" s="63" t="s">
        <v>93</v>
      </c>
    </row>
    <row r="623" spans="1:5">
      <c r="A623" s="68">
        <v>1659</v>
      </c>
      <c r="B623" s="68">
        <v>63</v>
      </c>
      <c r="C623" s="63">
        <v>642</v>
      </c>
      <c r="D623" s="63">
        <v>541</v>
      </c>
      <c r="E623" s="63" t="s">
        <v>93</v>
      </c>
    </row>
    <row r="624" spans="1:5">
      <c r="A624" s="68">
        <v>1660</v>
      </c>
      <c r="B624" s="68">
        <v>63</v>
      </c>
      <c r="C624" s="63">
        <v>642</v>
      </c>
      <c r="D624" s="63">
        <v>541</v>
      </c>
      <c r="E624" s="63" t="s">
        <v>93</v>
      </c>
    </row>
    <row r="625" spans="1:5">
      <c r="A625" s="68">
        <v>1670</v>
      </c>
      <c r="B625" s="68">
        <v>63</v>
      </c>
      <c r="C625" s="63">
        <v>642</v>
      </c>
      <c r="D625" s="63">
        <v>541</v>
      </c>
      <c r="E625" s="63" t="s">
        <v>93</v>
      </c>
    </row>
    <row r="626" spans="1:5">
      <c r="A626" s="68">
        <v>1671</v>
      </c>
      <c r="B626" s="68">
        <v>63</v>
      </c>
      <c r="C626" s="63">
        <v>642</v>
      </c>
      <c r="D626" s="63">
        <v>541</v>
      </c>
      <c r="E626" s="63" t="s">
        <v>93</v>
      </c>
    </row>
    <row r="627" spans="1:5">
      <c r="A627" s="68">
        <v>1672</v>
      </c>
      <c r="B627" s="68">
        <v>63</v>
      </c>
      <c r="C627" s="63">
        <v>642</v>
      </c>
      <c r="D627" s="63">
        <v>541</v>
      </c>
      <c r="E627" s="63" t="s">
        <v>93</v>
      </c>
    </row>
    <row r="628" spans="1:5">
      <c r="A628" s="68">
        <v>1673</v>
      </c>
      <c r="B628" s="68">
        <v>63</v>
      </c>
      <c r="C628" s="63">
        <v>642</v>
      </c>
      <c r="D628" s="63">
        <v>541</v>
      </c>
      <c r="E628" s="63" t="s">
        <v>93</v>
      </c>
    </row>
    <row r="629" spans="1:5">
      <c r="A629" s="68">
        <v>1674</v>
      </c>
      <c r="B629" s="68">
        <v>63</v>
      </c>
      <c r="C629" s="63">
        <v>642</v>
      </c>
      <c r="D629" s="63">
        <v>541</v>
      </c>
      <c r="E629" s="63" t="s">
        <v>93</v>
      </c>
    </row>
    <row r="630" spans="1:5">
      <c r="A630" s="68">
        <v>1675</v>
      </c>
      <c r="B630" s="68">
        <v>63</v>
      </c>
      <c r="C630" s="63">
        <v>642</v>
      </c>
      <c r="D630" s="63">
        <v>541</v>
      </c>
      <c r="E630" s="63" t="s">
        <v>93</v>
      </c>
    </row>
    <row r="631" spans="1:5">
      <c r="A631" s="68">
        <v>1676</v>
      </c>
      <c r="B631" s="68">
        <v>63</v>
      </c>
      <c r="C631" s="63">
        <v>642</v>
      </c>
      <c r="D631" s="63">
        <v>541</v>
      </c>
      <c r="E631" s="63" t="s">
        <v>93</v>
      </c>
    </row>
    <row r="632" spans="1:5">
      <c r="A632" s="68">
        <v>1677</v>
      </c>
      <c r="B632" s="68">
        <v>63</v>
      </c>
      <c r="C632" s="63">
        <v>642</v>
      </c>
      <c r="D632" s="63">
        <v>541</v>
      </c>
      <c r="E632" s="63" t="s">
        <v>93</v>
      </c>
    </row>
    <row r="633" spans="1:5">
      <c r="A633" s="68">
        <v>1678</v>
      </c>
      <c r="B633" s="68">
        <v>63</v>
      </c>
      <c r="C633" s="63">
        <v>642</v>
      </c>
      <c r="D633" s="63">
        <v>541</v>
      </c>
      <c r="E633" s="63" t="s">
        <v>93</v>
      </c>
    </row>
    <row r="634" spans="1:5">
      <c r="A634" s="68">
        <v>1679</v>
      </c>
      <c r="B634" s="68">
        <v>63</v>
      </c>
      <c r="C634" s="63">
        <v>642</v>
      </c>
      <c r="D634" s="63">
        <v>541</v>
      </c>
      <c r="E634" s="63" t="s">
        <v>93</v>
      </c>
    </row>
    <row r="635" spans="1:5">
      <c r="A635" s="68">
        <v>1680</v>
      </c>
      <c r="B635" s="68">
        <v>63</v>
      </c>
      <c r="C635" s="63">
        <v>642</v>
      </c>
      <c r="D635" s="63">
        <v>541</v>
      </c>
      <c r="E635" s="63" t="s">
        <v>93</v>
      </c>
    </row>
    <row r="636" spans="1:5">
      <c r="A636" s="68">
        <v>1681</v>
      </c>
      <c r="B636" s="68">
        <v>63</v>
      </c>
      <c r="C636" s="63">
        <v>642</v>
      </c>
      <c r="D636" s="63">
        <v>541</v>
      </c>
      <c r="E636" s="63" t="s">
        <v>93</v>
      </c>
    </row>
    <row r="637" spans="1:5">
      <c r="A637" s="68">
        <v>1682</v>
      </c>
      <c r="B637" s="68">
        <v>63</v>
      </c>
      <c r="C637" s="63">
        <v>642</v>
      </c>
      <c r="D637" s="63">
        <v>541</v>
      </c>
      <c r="E637" s="63" t="s">
        <v>93</v>
      </c>
    </row>
    <row r="638" spans="1:5">
      <c r="A638" s="68">
        <v>1683</v>
      </c>
      <c r="B638" s="68">
        <v>63</v>
      </c>
      <c r="C638" s="63">
        <v>642</v>
      </c>
      <c r="D638" s="63">
        <v>541</v>
      </c>
      <c r="E638" s="63" t="s">
        <v>93</v>
      </c>
    </row>
    <row r="639" spans="1:5">
      <c r="A639" s="68">
        <v>1684</v>
      </c>
      <c r="B639" s="68">
        <v>63</v>
      </c>
      <c r="C639" s="63">
        <v>642</v>
      </c>
      <c r="D639" s="63">
        <v>541</v>
      </c>
      <c r="E639" s="63" t="s">
        <v>93</v>
      </c>
    </row>
    <row r="640" spans="1:5">
      <c r="A640" s="68">
        <v>1685</v>
      </c>
      <c r="B640" s="68">
        <v>63</v>
      </c>
      <c r="C640" s="63">
        <v>642</v>
      </c>
      <c r="D640" s="63">
        <v>541</v>
      </c>
      <c r="E640" s="63" t="s">
        <v>93</v>
      </c>
    </row>
    <row r="641" spans="1:5">
      <c r="A641" s="68">
        <v>1686</v>
      </c>
      <c r="B641" s="68">
        <v>63</v>
      </c>
      <c r="C641" s="63">
        <v>642</v>
      </c>
      <c r="D641" s="63">
        <v>541</v>
      </c>
      <c r="E641" s="63" t="s">
        <v>93</v>
      </c>
    </row>
    <row r="642" spans="1:5">
      <c r="A642" s="68">
        <v>1687</v>
      </c>
      <c r="B642" s="68">
        <v>63</v>
      </c>
      <c r="C642" s="63">
        <v>642</v>
      </c>
      <c r="D642" s="63">
        <v>541</v>
      </c>
      <c r="E642" s="63" t="s">
        <v>93</v>
      </c>
    </row>
    <row r="643" spans="1:5">
      <c r="A643" s="68">
        <v>1688</v>
      </c>
      <c r="B643" s="68">
        <v>63</v>
      </c>
      <c r="C643" s="63">
        <v>642</v>
      </c>
      <c r="D643" s="63">
        <v>541</v>
      </c>
      <c r="E643" s="63" t="s">
        <v>93</v>
      </c>
    </row>
    <row r="644" spans="1:5">
      <c r="A644" s="68">
        <v>1689</v>
      </c>
      <c r="B644" s="68">
        <v>63</v>
      </c>
      <c r="C644" s="63">
        <v>642</v>
      </c>
      <c r="D644" s="63">
        <v>541</v>
      </c>
      <c r="E644" s="63" t="s">
        <v>93</v>
      </c>
    </row>
    <row r="645" spans="1:5">
      <c r="A645" s="68">
        <v>1690</v>
      </c>
      <c r="B645" s="68">
        <v>63</v>
      </c>
      <c r="C645" s="63">
        <v>642</v>
      </c>
      <c r="D645" s="63">
        <v>541</v>
      </c>
      <c r="E645" s="63" t="s">
        <v>93</v>
      </c>
    </row>
    <row r="646" spans="1:5">
      <c r="A646" s="68">
        <v>1691</v>
      </c>
      <c r="B646" s="68">
        <v>63</v>
      </c>
      <c r="C646" s="63">
        <v>642</v>
      </c>
      <c r="D646" s="63">
        <v>541</v>
      </c>
      <c r="E646" s="63" t="s">
        <v>93</v>
      </c>
    </row>
    <row r="647" spans="1:5">
      <c r="A647" s="68">
        <v>1692</v>
      </c>
      <c r="B647" s="68">
        <v>63</v>
      </c>
      <c r="C647" s="63">
        <v>642</v>
      </c>
      <c r="D647" s="63">
        <v>541</v>
      </c>
      <c r="E647" s="63" t="s">
        <v>93</v>
      </c>
    </row>
    <row r="648" spans="1:5">
      <c r="A648" s="68">
        <v>1693</v>
      </c>
      <c r="B648" s="68">
        <v>63</v>
      </c>
      <c r="C648" s="63">
        <v>642</v>
      </c>
      <c r="D648" s="63">
        <v>541</v>
      </c>
      <c r="E648" s="63" t="s">
        <v>93</v>
      </c>
    </row>
    <row r="649" spans="1:5">
      <c r="A649" s="68">
        <v>1694</v>
      </c>
      <c r="B649" s="68">
        <v>63</v>
      </c>
      <c r="C649" s="63">
        <v>642</v>
      </c>
      <c r="D649" s="63">
        <v>541</v>
      </c>
      <c r="E649" s="63" t="s">
        <v>93</v>
      </c>
    </row>
    <row r="650" spans="1:5">
      <c r="A650" s="68">
        <v>1695</v>
      </c>
      <c r="B650" s="68">
        <v>63</v>
      </c>
      <c r="C650" s="63">
        <v>642</v>
      </c>
      <c r="D650" s="63">
        <v>541</v>
      </c>
      <c r="E650" s="63" t="s">
        <v>93</v>
      </c>
    </row>
    <row r="651" spans="1:5">
      <c r="A651" s="68">
        <v>1696</v>
      </c>
      <c r="B651" s="68">
        <v>63</v>
      </c>
      <c r="C651" s="63">
        <v>642</v>
      </c>
      <c r="D651" s="63">
        <v>541</v>
      </c>
      <c r="E651" s="63" t="s">
        <v>93</v>
      </c>
    </row>
    <row r="652" spans="1:5">
      <c r="A652" s="68">
        <v>1697</v>
      </c>
      <c r="B652" s="68">
        <v>63</v>
      </c>
      <c r="C652" s="63">
        <v>642</v>
      </c>
      <c r="D652" s="63">
        <v>541</v>
      </c>
      <c r="E652" s="63" t="s">
        <v>93</v>
      </c>
    </row>
    <row r="653" spans="1:5">
      <c r="A653" s="68">
        <v>1698</v>
      </c>
      <c r="B653" s="68">
        <v>63</v>
      </c>
      <c r="C653" s="63">
        <v>642</v>
      </c>
      <c r="D653" s="63">
        <v>541</v>
      </c>
      <c r="E653" s="63" t="s">
        <v>93</v>
      </c>
    </row>
    <row r="654" spans="1:5">
      <c r="A654" s="68">
        <v>1699</v>
      </c>
      <c r="B654" s="68">
        <v>63</v>
      </c>
      <c r="C654" s="63">
        <v>642</v>
      </c>
      <c r="D654" s="63">
        <v>541</v>
      </c>
      <c r="E654" s="63" t="s">
        <v>93</v>
      </c>
    </row>
    <row r="655" spans="1:5">
      <c r="A655" s="68">
        <v>1700</v>
      </c>
      <c r="B655" s="68">
        <v>63</v>
      </c>
      <c r="C655" s="63">
        <v>642</v>
      </c>
      <c r="D655" s="63">
        <v>541</v>
      </c>
      <c r="E655" s="63" t="s">
        <v>93</v>
      </c>
    </row>
    <row r="656" spans="1:5">
      <c r="A656" s="68">
        <v>1701</v>
      </c>
      <c r="B656" s="68">
        <v>63</v>
      </c>
      <c r="C656" s="63">
        <v>642</v>
      </c>
      <c r="D656" s="63">
        <v>541</v>
      </c>
      <c r="E656" s="63" t="s">
        <v>93</v>
      </c>
    </row>
    <row r="657" spans="1:5">
      <c r="A657" s="68">
        <v>1707</v>
      </c>
      <c r="B657" s="68">
        <v>63</v>
      </c>
      <c r="C657" s="63">
        <v>642</v>
      </c>
      <c r="D657" s="63">
        <v>541</v>
      </c>
      <c r="E657" s="63" t="s">
        <v>93</v>
      </c>
    </row>
    <row r="658" spans="1:5">
      <c r="A658" s="68">
        <v>1708</v>
      </c>
      <c r="B658" s="68">
        <v>63</v>
      </c>
      <c r="C658" s="63">
        <v>642</v>
      </c>
      <c r="D658" s="63">
        <v>541</v>
      </c>
      <c r="E658" s="63" t="s">
        <v>93</v>
      </c>
    </row>
    <row r="659" spans="1:5">
      <c r="A659" s="68">
        <v>1709</v>
      </c>
      <c r="B659" s="68">
        <v>63</v>
      </c>
      <c r="C659" s="63">
        <v>642</v>
      </c>
      <c r="D659" s="63">
        <v>541</v>
      </c>
      <c r="E659" s="63" t="s">
        <v>93</v>
      </c>
    </row>
    <row r="660" spans="1:5">
      <c r="A660" s="68">
        <v>1710</v>
      </c>
      <c r="B660" s="68">
        <v>63</v>
      </c>
      <c r="C660" s="63">
        <v>642</v>
      </c>
      <c r="D660" s="63">
        <v>541</v>
      </c>
      <c r="E660" s="63" t="s">
        <v>93</v>
      </c>
    </row>
    <row r="661" spans="1:5">
      <c r="A661" s="68">
        <v>1711</v>
      </c>
      <c r="B661" s="68">
        <v>63</v>
      </c>
      <c r="C661" s="63">
        <v>642</v>
      </c>
      <c r="D661" s="63">
        <v>541</v>
      </c>
      <c r="E661" s="63" t="s">
        <v>93</v>
      </c>
    </row>
    <row r="662" spans="1:5">
      <c r="A662" s="68">
        <v>1712</v>
      </c>
      <c r="B662" s="68">
        <v>63</v>
      </c>
      <c r="C662" s="63">
        <v>642</v>
      </c>
      <c r="D662" s="63">
        <v>541</v>
      </c>
      <c r="E662" s="63" t="s">
        <v>93</v>
      </c>
    </row>
    <row r="663" spans="1:5">
      <c r="A663" s="68">
        <v>1713</v>
      </c>
      <c r="B663" s="68">
        <v>63</v>
      </c>
      <c r="C663" s="63">
        <v>642</v>
      </c>
      <c r="D663" s="63">
        <v>541</v>
      </c>
      <c r="E663" s="63" t="s">
        <v>93</v>
      </c>
    </row>
    <row r="664" spans="1:5">
      <c r="A664" s="68">
        <v>1714</v>
      </c>
      <c r="B664" s="68">
        <v>63</v>
      </c>
      <c r="C664" s="63">
        <v>642</v>
      </c>
      <c r="D664" s="63">
        <v>541</v>
      </c>
      <c r="E664" s="63" t="s">
        <v>93</v>
      </c>
    </row>
    <row r="665" spans="1:5">
      <c r="A665" s="68">
        <v>1715</v>
      </c>
      <c r="B665" s="68">
        <v>63</v>
      </c>
      <c r="C665" s="63">
        <v>642</v>
      </c>
      <c r="D665" s="63">
        <v>541</v>
      </c>
      <c r="E665" s="63" t="s">
        <v>93</v>
      </c>
    </row>
    <row r="666" spans="1:5">
      <c r="A666" s="68">
        <v>1725</v>
      </c>
      <c r="B666" s="68">
        <v>63</v>
      </c>
      <c r="C666" s="63">
        <v>642</v>
      </c>
      <c r="D666" s="63">
        <v>541</v>
      </c>
      <c r="E666" s="63" t="s">
        <v>93</v>
      </c>
    </row>
    <row r="667" spans="1:5">
      <c r="A667" s="68">
        <v>1726</v>
      </c>
      <c r="B667" s="68">
        <v>63</v>
      </c>
      <c r="C667" s="63">
        <v>642</v>
      </c>
      <c r="D667" s="63">
        <v>541</v>
      </c>
      <c r="E667" s="63" t="s">
        <v>93</v>
      </c>
    </row>
    <row r="668" spans="1:5">
      <c r="A668" s="68">
        <v>1727</v>
      </c>
      <c r="B668" s="68">
        <v>63</v>
      </c>
      <c r="C668" s="63">
        <v>642</v>
      </c>
      <c r="D668" s="63">
        <v>541</v>
      </c>
      <c r="E668" s="63" t="s">
        <v>93</v>
      </c>
    </row>
    <row r="669" spans="1:5">
      <c r="A669" s="68">
        <v>1728</v>
      </c>
      <c r="B669" s="68">
        <v>63</v>
      </c>
      <c r="C669" s="63">
        <v>642</v>
      </c>
      <c r="D669" s="63">
        <v>541</v>
      </c>
      <c r="E669" s="63" t="s">
        <v>93</v>
      </c>
    </row>
    <row r="670" spans="1:5">
      <c r="A670" s="68">
        <v>1730</v>
      </c>
      <c r="B670" s="68">
        <v>63</v>
      </c>
      <c r="C670" s="63">
        <v>642</v>
      </c>
      <c r="D670" s="63">
        <v>541</v>
      </c>
      <c r="E670" s="63" t="s">
        <v>93</v>
      </c>
    </row>
    <row r="671" spans="1:5">
      <c r="A671" s="68">
        <v>1738</v>
      </c>
      <c r="B671" s="68">
        <v>63</v>
      </c>
      <c r="C671" s="63">
        <v>642</v>
      </c>
      <c r="D671" s="63">
        <v>541</v>
      </c>
      <c r="E671" s="63" t="s">
        <v>93</v>
      </c>
    </row>
    <row r="672" spans="1:5">
      <c r="A672" s="68">
        <v>1739</v>
      </c>
      <c r="B672" s="68">
        <v>63</v>
      </c>
      <c r="C672" s="63">
        <v>642</v>
      </c>
      <c r="D672" s="63">
        <v>541</v>
      </c>
      <c r="E672" s="63" t="s">
        <v>93</v>
      </c>
    </row>
    <row r="673" spans="1:5">
      <c r="A673" s="68">
        <v>1740</v>
      </c>
      <c r="B673" s="68">
        <v>63</v>
      </c>
      <c r="C673" s="63">
        <v>642</v>
      </c>
      <c r="D673" s="63">
        <v>541</v>
      </c>
      <c r="E673" s="63" t="s">
        <v>93</v>
      </c>
    </row>
    <row r="674" spans="1:5">
      <c r="A674" s="68">
        <v>1741</v>
      </c>
      <c r="B674" s="68">
        <v>63</v>
      </c>
      <c r="C674" s="63">
        <v>642</v>
      </c>
      <c r="D674" s="63">
        <v>541</v>
      </c>
      <c r="E674" s="63" t="s">
        <v>93</v>
      </c>
    </row>
    <row r="675" spans="1:5">
      <c r="A675" s="68">
        <v>1742</v>
      </c>
      <c r="B675" s="68">
        <v>63</v>
      </c>
      <c r="C675" s="63">
        <v>642</v>
      </c>
      <c r="D675" s="63">
        <v>541</v>
      </c>
      <c r="E675" s="63" t="s">
        <v>93</v>
      </c>
    </row>
    <row r="676" spans="1:5">
      <c r="A676" s="68">
        <v>1743</v>
      </c>
      <c r="B676" s="68">
        <v>63</v>
      </c>
      <c r="C676" s="63">
        <v>642</v>
      </c>
      <c r="D676" s="63">
        <v>541</v>
      </c>
      <c r="E676" s="63" t="s">
        <v>93</v>
      </c>
    </row>
    <row r="677" spans="1:5">
      <c r="A677" s="68">
        <v>1744</v>
      </c>
      <c r="B677" s="68">
        <v>63</v>
      </c>
      <c r="C677" s="63">
        <v>642</v>
      </c>
      <c r="D677" s="63">
        <v>541</v>
      </c>
      <c r="E677" s="63" t="s">
        <v>93</v>
      </c>
    </row>
    <row r="678" spans="1:5">
      <c r="A678" s="68">
        <v>1745</v>
      </c>
      <c r="B678" s="68">
        <v>63</v>
      </c>
      <c r="C678" s="63">
        <v>642</v>
      </c>
      <c r="D678" s="63">
        <v>541</v>
      </c>
      <c r="E678" s="63" t="s">
        <v>93</v>
      </c>
    </row>
    <row r="679" spans="1:5">
      <c r="A679" s="68">
        <v>1746</v>
      </c>
      <c r="B679" s="68">
        <v>63</v>
      </c>
      <c r="C679" s="63">
        <v>642</v>
      </c>
      <c r="D679" s="63">
        <v>541</v>
      </c>
      <c r="E679" s="63" t="s">
        <v>93</v>
      </c>
    </row>
    <row r="680" spans="1:5">
      <c r="A680" s="68">
        <v>1747</v>
      </c>
      <c r="B680" s="68">
        <v>63</v>
      </c>
      <c r="C680" s="63">
        <v>642</v>
      </c>
      <c r="D680" s="63">
        <v>541</v>
      </c>
      <c r="E680" s="63" t="s">
        <v>93</v>
      </c>
    </row>
    <row r="681" spans="1:5">
      <c r="A681" s="68">
        <v>1748</v>
      </c>
      <c r="B681" s="68">
        <v>63</v>
      </c>
      <c r="C681" s="63">
        <v>642</v>
      </c>
      <c r="D681" s="63">
        <v>541</v>
      </c>
      <c r="E681" s="63" t="s">
        <v>93</v>
      </c>
    </row>
    <row r="682" spans="1:5">
      <c r="A682" s="68">
        <v>1749</v>
      </c>
      <c r="B682" s="68">
        <v>63</v>
      </c>
      <c r="C682" s="63">
        <v>642</v>
      </c>
      <c r="D682" s="63">
        <v>541</v>
      </c>
      <c r="E682" s="63" t="s">
        <v>93</v>
      </c>
    </row>
    <row r="683" spans="1:5">
      <c r="A683" s="68">
        <v>1750</v>
      </c>
      <c r="B683" s="68">
        <v>63</v>
      </c>
      <c r="C683" s="63">
        <v>642</v>
      </c>
      <c r="D683" s="63">
        <v>541</v>
      </c>
      <c r="E683" s="63" t="s">
        <v>93</v>
      </c>
    </row>
    <row r="684" spans="1:5">
      <c r="A684" s="68">
        <v>1755</v>
      </c>
      <c r="B684" s="68">
        <v>63</v>
      </c>
      <c r="C684" s="63">
        <v>642</v>
      </c>
      <c r="D684" s="63">
        <v>541</v>
      </c>
      <c r="E684" s="63" t="s">
        <v>93</v>
      </c>
    </row>
    <row r="685" spans="1:5">
      <c r="A685" s="68">
        <v>1764</v>
      </c>
      <c r="B685" s="68">
        <v>63</v>
      </c>
      <c r="C685" s="63">
        <v>642</v>
      </c>
      <c r="D685" s="63">
        <v>541</v>
      </c>
      <c r="E685" s="63" t="s">
        <v>93</v>
      </c>
    </row>
    <row r="686" spans="1:5">
      <c r="A686" s="68">
        <v>1765</v>
      </c>
      <c r="B686" s="68">
        <v>63</v>
      </c>
      <c r="C686" s="63">
        <v>642</v>
      </c>
      <c r="D686" s="63">
        <v>541</v>
      </c>
      <c r="E686" s="63" t="s">
        <v>93</v>
      </c>
    </row>
    <row r="687" spans="1:5">
      <c r="A687" s="68">
        <v>1771</v>
      </c>
      <c r="B687" s="68">
        <v>63</v>
      </c>
      <c r="C687" s="63">
        <v>642</v>
      </c>
      <c r="D687" s="63">
        <v>541</v>
      </c>
      <c r="E687" s="63" t="s">
        <v>93</v>
      </c>
    </row>
    <row r="688" spans="1:5">
      <c r="A688" s="68">
        <v>1772</v>
      </c>
      <c r="B688" s="68">
        <v>63</v>
      </c>
      <c r="C688" s="63">
        <v>642</v>
      </c>
      <c r="D688" s="63">
        <v>541</v>
      </c>
      <c r="E688" s="63" t="s">
        <v>93</v>
      </c>
    </row>
    <row r="689" spans="1:5">
      <c r="A689" s="68">
        <v>1773</v>
      </c>
      <c r="B689" s="68">
        <v>63</v>
      </c>
      <c r="C689" s="63">
        <v>642</v>
      </c>
      <c r="D689" s="63">
        <v>541</v>
      </c>
      <c r="E689" s="63" t="s">
        <v>93</v>
      </c>
    </row>
    <row r="690" spans="1:5">
      <c r="A690" s="68">
        <v>1774</v>
      </c>
      <c r="B690" s="68">
        <v>63</v>
      </c>
      <c r="C690" s="63">
        <v>642</v>
      </c>
      <c r="D690" s="63">
        <v>541</v>
      </c>
      <c r="E690" s="63" t="s">
        <v>93</v>
      </c>
    </row>
    <row r="691" spans="1:5">
      <c r="A691" s="68">
        <v>1775</v>
      </c>
      <c r="B691" s="68">
        <v>63</v>
      </c>
      <c r="C691" s="63">
        <v>642</v>
      </c>
      <c r="D691" s="63">
        <v>541</v>
      </c>
      <c r="E691" s="63" t="s">
        <v>93</v>
      </c>
    </row>
    <row r="692" spans="1:5">
      <c r="A692" s="68">
        <v>1776</v>
      </c>
      <c r="B692" s="68">
        <v>63</v>
      </c>
      <c r="C692" s="63">
        <v>642</v>
      </c>
      <c r="D692" s="63">
        <v>541</v>
      </c>
      <c r="E692" s="63" t="s">
        <v>93</v>
      </c>
    </row>
    <row r="693" spans="1:5">
      <c r="A693" s="68">
        <v>1777</v>
      </c>
      <c r="B693" s="68">
        <v>63</v>
      </c>
      <c r="C693" s="63">
        <v>642</v>
      </c>
      <c r="D693" s="63">
        <v>541</v>
      </c>
      <c r="E693" s="63" t="s">
        <v>93</v>
      </c>
    </row>
    <row r="694" spans="1:5">
      <c r="A694" s="68">
        <v>1778</v>
      </c>
      <c r="B694" s="68">
        <v>63</v>
      </c>
      <c r="C694" s="63">
        <v>642</v>
      </c>
      <c r="D694" s="63">
        <v>541</v>
      </c>
      <c r="E694" s="63" t="s">
        <v>93</v>
      </c>
    </row>
    <row r="695" spans="1:5">
      <c r="A695" s="68">
        <v>1779</v>
      </c>
      <c r="B695" s="68">
        <v>63</v>
      </c>
      <c r="C695" s="63">
        <v>642</v>
      </c>
      <c r="D695" s="63">
        <v>541</v>
      </c>
      <c r="E695" s="63" t="s">
        <v>93</v>
      </c>
    </row>
    <row r="696" spans="1:5">
      <c r="A696" s="68">
        <v>1780</v>
      </c>
      <c r="B696" s="68">
        <v>63</v>
      </c>
      <c r="C696" s="63">
        <v>642</v>
      </c>
      <c r="D696" s="63">
        <v>541</v>
      </c>
      <c r="E696" s="63" t="s">
        <v>93</v>
      </c>
    </row>
    <row r="697" spans="1:5">
      <c r="A697" s="68">
        <v>1781</v>
      </c>
      <c r="B697" s="68">
        <v>63</v>
      </c>
      <c r="C697" s="63">
        <v>642</v>
      </c>
      <c r="D697" s="63">
        <v>541</v>
      </c>
      <c r="E697" s="63" t="s">
        <v>93</v>
      </c>
    </row>
    <row r="698" spans="1:5">
      <c r="A698" s="68">
        <v>1783</v>
      </c>
      <c r="B698" s="68">
        <v>63</v>
      </c>
      <c r="C698" s="63">
        <v>642</v>
      </c>
      <c r="D698" s="63">
        <v>541</v>
      </c>
      <c r="E698" s="63" t="s">
        <v>93</v>
      </c>
    </row>
    <row r="699" spans="1:5">
      <c r="A699" s="68">
        <v>1784</v>
      </c>
      <c r="B699" s="68">
        <v>63</v>
      </c>
      <c r="C699" s="63">
        <v>642</v>
      </c>
      <c r="D699" s="63">
        <v>541</v>
      </c>
      <c r="E699" s="63" t="s">
        <v>93</v>
      </c>
    </row>
    <row r="700" spans="1:5">
      <c r="A700" s="68">
        <v>1785</v>
      </c>
      <c r="B700" s="68">
        <v>63</v>
      </c>
      <c r="C700" s="63">
        <v>642</v>
      </c>
      <c r="D700" s="63">
        <v>541</v>
      </c>
      <c r="E700" s="63" t="s">
        <v>93</v>
      </c>
    </row>
    <row r="701" spans="1:5">
      <c r="A701" s="68">
        <v>1786</v>
      </c>
      <c r="B701" s="68">
        <v>63</v>
      </c>
      <c r="C701" s="63">
        <v>642</v>
      </c>
      <c r="D701" s="63">
        <v>541</v>
      </c>
      <c r="E701" s="63" t="s">
        <v>93</v>
      </c>
    </row>
    <row r="702" spans="1:5">
      <c r="A702" s="68">
        <v>1787</v>
      </c>
      <c r="B702" s="68">
        <v>63</v>
      </c>
      <c r="C702" s="63">
        <v>642</v>
      </c>
      <c r="D702" s="63">
        <v>541</v>
      </c>
      <c r="E702" s="63" t="s">
        <v>93</v>
      </c>
    </row>
    <row r="703" spans="1:5">
      <c r="A703" s="68">
        <v>1788</v>
      </c>
      <c r="B703" s="68">
        <v>63</v>
      </c>
      <c r="C703" s="63">
        <v>642</v>
      </c>
      <c r="D703" s="63">
        <v>541</v>
      </c>
      <c r="E703" s="63" t="s">
        <v>93</v>
      </c>
    </row>
    <row r="704" spans="1:5">
      <c r="A704" s="68">
        <v>1789</v>
      </c>
      <c r="B704" s="68">
        <v>63</v>
      </c>
      <c r="C704" s="63">
        <v>642</v>
      </c>
      <c r="D704" s="63">
        <v>541</v>
      </c>
      <c r="E704" s="63" t="s">
        <v>93</v>
      </c>
    </row>
    <row r="705" spans="1:5">
      <c r="A705" s="68">
        <v>1790</v>
      </c>
      <c r="B705" s="68">
        <v>63</v>
      </c>
      <c r="C705" s="63">
        <v>642</v>
      </c>
      <c r="D705" s="63">
        <v>541</v>
      </c>
      <c r="E705" s="63" t="s">
        <v>93</v>
      </c>
    </row>
    <row r="706" spans="1:5">
      <c r="A706" s="68">
        <v>1795</v>
      </c>
      <c r="B706" s="68">
        <v>63</v>
      </c>
      <c r="C706" s="63">
        <v>642</v>
      </c>
      <c r="D706" s="63">
        <v>541</v>
      </c>
      <c r="E706" s="63" t="s">
        <v>93</v>
      </c>
    </row>
    <row r="707" spans="1:5">
      <c r="A707" s="68">
        <v>1796</v>
      </c>
      <c r="B707" s="68">
        <v>63</v>
      </c>
      <c r="C707" s="63">
        <v>642</v>
      </c>
      <c r="D707" s="63">
        <v>541</v>
      </c>
      <c r="E707" s="63" t="s">
        <v>93</v>
      </c>
    </row>
    <row r="708" spans="1:5">
      <c r="A708" s="68">
        <v>1797</v>
      </c>
      <c r="B708" s="68">
        <v>63</v>
      </c>
      <c r="C708" s="63">
        <v>642</v>
      </c>
      <c r="D708" s="63">
        <v>541</v>
      </c>
      <c r="E708" s="63" t="s">
        <v>93</v>
      </c>
    </row>
    <row r="709" spans="1:5">
      <c r="A709" s="68">
        <v>1798</v>
      </c>
      <c r="B709" s="68">
        <v>63</v>
      </c>
      <c r="C709" s="63">
        <v>642</v>
      </c>
      <c r="D709" s="63">
        <v>541</v>
      </c>
      <c r="E709" s="63" t="s">
        <v>93</v>
      </c>
    </row>
    <row r="710" spans="1:5">
      <c r="A710" s="68">
        <v>1800</v>
      </c>
      <c r="B710" s="68">
        <v>63</v>
      </c>
      <c r="C710" s="63">
        <v>642</v>
      </c>
      <c r="D710" s="63">
        <v>541</v>
      </c>
      <c r="E710" s="63" t="s">
        <v>93</v>
      </c>
    </row>
    <row r="711" spans="1:5">
      <c r="A711" s="68">
        <v>1801</v>
      </c>
      <c r="B711" s="68">
        <v>63</v>
      </c>
      <c r="C711" s="63">
        <v>642</v>
      </c>
      <c r="D711" s="63">
        <v>541</v>
      </c>
      <c r="E711" s="63" t="s">
        <v>93</v>
      </c>
    </row>
    <row r="712" spans="1:5">
      <c r="A712" s="68">
        <v>1802</v>
      </c>
      <c r="B712" s="68">
        <v>63</v>
      </c>
      <c r="C712" s="63">
        <v>642</v>
      </c>
      <c r="D712" s="63">
        <v>541</v>
      </c>
      <c r="E712" s="63" t="s">
        <v>93</v>
      </c>
    </row>
    <row r="713" spans="1:5">
      <c r="A713" s="68">
        <v>1803</v>
      </c>
      <c r="B713" s="68">
        <v>63</v>
      </c>
      <c r="C713" s="63">
        <v>642</v>
      </c>
      <c r="D713" s="63">
        <v>541</v>
      </c>
      <c r="E713" s="63" t="s">
        <v>93</v>
      </c>
    </row>
    <row r="714" spans="1:5">
      <c r="A714" s="68">
        <v>1804</v>
      </c>
      <c r="B714" s="68">
        <v>63</v>
      </c>
      <c r="C714" s="63">
        <v>642</v>
      </c>
      <c r="D714" s="63">
        <v>541</v>
      </c>
      <c r="E714" s="63" t="s">
        <v>93</v>
      </c>
    </row>
    <row r="715" spans="1:5">
      <c r="A715" s="68">
        <v>1805</v>
      </c>
      <c r="B715" s="68">
        <v>63</v>
      </c>
      <c r="C715" s="63">
        <v>642</v>
      </c>
      <c r="D715" s="63">
        <v>541</v>
      </c>
      <c r="E715" s="63" t="s">
        <v>93</v>
      </c>
    </row>
    <row r="716" spans="1:5">
      <c r="A716" s="68">
        <v>1806</v>
      </c>
      <c r="B716" s="68">
        <v>63</v>
      </c>
      <c r="C716" s="63">
        <v>642</v>
      </c>
      <c r="D716" s="63">
        <v>541</v>
      </c>
      <c r="E716" s="63" t="s">
        <v>93</v>
      </c>
    </row>
    <row r="717" spans="1:5">
      <c r="A717" s="68">
        <v>1807</v>
      </c>
      <c r="B717" s="68">
        <v>63</v>
      </c>
      <c r="C717" s="63">
        <v>642</v>
      </c>
      <c r="D717" s="63">
        <v>541</v>
      </c>
      <c r="E717" s="63" t="s">
        <v>93</v>
      </c>
    </row>
    <row r="718" spans="1:5">
      <c r="A718" s="68">
        <v>1808</v>
      </c>
      <c r="B718" s="68">
        <v>63</v>
      </c>
      <c r="C718" s="63">
        <v>642</v>
      </c>
      <c r="D718" s="63">
        <v>541</v>
      </c>
      <c r="E718" s="63" t="s">
        <v>93</v>
      </c>
    </row>
    <row r="719" spans="1:5">
      <c r="A719" s="68">
        <v>1809</v>
      </c>
      <c r="B719" s="68">
        <v>63</v>
      </c>
      <c r="C719" s="63">
        <v>642</v>
      </c>
      <c r="D719" s="63">
        <v>541</v>
      </c>
      <c r="E719" s="63" t="s">
        <v>93</v>
      </c>
    </row>
    <row r="720" spans="1:5">
      <c r="A720" s="68">
        <v>1811</v>
      </c>
      <c r="B720" s="68">
        <v>63</v>
      </c>
      <c r="C720" s="63">
        <v>642</v>
      </c>
      <c r="D720" s="63">
        <v>541</v>
      </c>
      <c r="E720" s="63" t="s">
        <v>93</v>
      </c>
    </row>
    <row r="721" spans="1:5">
      <c r="A721" s="68">
        <v>1812</v>
      </c>
      <c r="B721" s="68">
        <v>63</v>
      </c>
      <c r="C721" s="63">
        <v>642</v>
      </c>
      <c r="D721" s="63">
        <v>541</v>
      </c>
      <c r="E721" s="63" t="s">
        <v>93</v>
      </c>
    </row>
    <row r="722" spans="1:5">
      <c r="A722" s="68">
        <v>1813</v>
      </c>
      <c r="B722" s="68">
        <v>63</v>
      </c>
      <c r="C722" s="63">
        <v>642</v>
      </c>
      <c r="D722" s="63">
        <v>541</v>
      </c>
      <c r="E722" s="63" t="s">
        <v>93</v>
      </c>
    </row>
    <row r="723" spans="1:5">
      <c r="A723" s="68">
        <v>1814</v>
      </c>
      <c r="B723" s="68">
        <v>63</v>
      </c>
      <c r="C723" s="63">
        <v>642</v>
      </c>
      <c r="D723" s="63">
        <v>541</v>
      </c>
      <c r="E723" s="63" t="s">
        <v>93</v>
      </c>
    </row>
    <row r="724" spans="1:5">
      <c r="A724" s="68">
        <v>1815</v>
      </c>
      <c r="B724" s="68">
        <v>63</v>
      </c>
      <c r="C724" s="63">
        <v>642</v>
      </c>
      <c r="D724" s="63">
        <v>541</v>
      </c>
      <c r="E724" s="63" t="s">
        <v>93</v>
      </c>
    </row>
    <row r="725" spans="1:5">
      <c r="A725" s="68">
        <v>1816</v>
      </c>
      <c r="B725" s="68">
        <v>63</v>
      </c>
      <c r="C725" s="63">
        <v>642</v>
      </c>
      <c r="D725" s="63">
        <v>541</v>
      </c>
      <c r="E725" s="63" t="s">
        <v>93</v>
      </c>
    </row>
    <row r="726" spans="1:5">
      <c r="A726" s="68">
        <v>1817</v>
      </c>
      <c r="B726" s="68">
        <v>63</v>
      </c>
      <c r="C726" s="63">
        <v>642</v>
      </c>
      <c r="D726" s="63">
        <v>541</v>
      </c>
      <c r="E726" s="63" t="s">
        <v>93</v>
      </c>
    </row>
    <row r="727" spans="1:5">
      <c r="A727" s="68">
        <v>1818</v>
      </c>
      <c r="B727" s="68">
        <v>63</v>
      </c>
      <c r="C727" s="63">
        <v>642</v>
      </c>
      <c r="D727" s="63">
        <v>541</v>
      </c>
      <c r="E727" s="63" t="s">
        <v>93</v>
      </c>
    </row>
    <row r="728" spans="1:5">
      <c r="A728" s="68">
        <v>1819</v>
      </c>
      <c r="B728" s="68">
        <v>63</v>
      </c>
      <c r="C728" s="63">
        <v>642</v>
      </c>
      <c r="D728" s="63">
        <v>541</v>
      </c>
      <c r="E728" s="63" t="s">
        <v>93</v>
      </c>
    </row>
    <row r="729" spans="1:5">
      <c r="A729" s="68">
        <v>1820</v>
      </c>
      <c r="B729" s="68">
        <v>63</v>
      </c>
      <c r="C729" s="63">
        <v>642</v>
      </c>
      <c r="D729" s="63">
        <v>541</v>
      </c>
      <c r="E729" s="63" t="s">
        <v>93</v>
      </c>
    </row>
    <row r="730" spans="1:5">
      <c r="A730" s="68">
        <v>1821</v>
      </c>
      <c r="B730" s="68">
        <v>63</v>
      </c>
      <c r="C730" s="63">
        <v>642</v>
      </c>
      <c r="D730" s="63">
        <v>541</v>
      </c>
      <c r="E730" s="63" t="s">
        <v>93</v>
      </c>
    </row>
    <row r="731" spans="1:5">
      <c r="A731" s="68">
        <v>1822</v>
      </c>
      <c r="B731" s="68">
        <v>63</v>
      </c>
      <c r="C731" s="63">
        <v>642</v>
      </c>
      <c r="D731" s="63">
        <v>541</v>
      </c>
      <c r="E731" s="63" t="s">
        <v>93</v>
      </c>
    </row>
    <row r="732" spans="1:5">
      <c r="A732" s="68">
        <v>1823</v>
      </c>
      <c r="B732" s="68">
        <v>63</v>
      </c>
      <c r="C732" s="63">
        <v>642</v>
      </c>
      <c r="D732" s="63">
        <v>541</v>
      </c>
      <c r="E732" s="63" t="s">
        <v>93</v>
      </c>
    </row>
    <row r="733" spans="1:5">
      <c r="A733" s="68">
        <v>1824</v>
      </c>
      <c r="B733" s="68">
        <v>63</v>
      </c>
      <c r="C733" s="63">
        <v>642</v>
      </c>
      <c r="D733" s="63">
        <v>541</v>
      </c>
      <c r="E733" s="63" t="s">
        <v>93</v>
      </c>
    </row>
    <row r="734" spans="1:5">
      <c r="A734" s="68">
        <v>1825</v>
      </c>
      <c r="B734" s="68">
        <v>63</v>
      </c>
      <c r="C734" s="63">
        <v>642</v>
      </c>
      <c r="D734" s="63">
        <v>541</v>
      </c>
      <c r="E734" s="63" t="s">
        <v>93</v>
      </c>
    </row>
    <row r="735" spans="1:5">
      <c r="A735" s="68">
        <v>1826</v>
      </c>
      <c r="B735" s="68">
        <v>63</v>
      </c>
      <c r="C735" s="63">
        <v>642</v>
      </c>
      <c r="D735" s="63">
        <v>541</v>
      </c>
      <c r="E735" s="63" t="s">
        <v>93</v>
      </c>
    </row>
    <row r="736" spans="1:5">
      <c r="A736" s="68">
        <v>1827</v>
      </c>
      <c r="B736" s="68">
        <v>63</v>
      </c>
      <c r="C736" s="63">
        <v>642</v>
      </c>
      <c r="D736" s="63">
        <v>541</v>
      </c>
      <c r="E736" s="63" t="s">
        <v>93</v>
      </c>
    </row>
    <row r="737" spans="1:5">
      <c r="A737" s="68">
        <v>1828</v>
      </c>
      <c r="B737" s="68">
        <v>63</v>
      </c>
      <c r="C737" s="63">
        <v>642</v>
      </c>
      <c r="D737" s="63">
        <v>541</v>
      </c>
      <c r="E737" s="63" t="s">
        <v>93</v>
      </c>
    </row>
    <row r="738" spans="1:5">
      <c r="A738" s="68">
        <v>1829</v>
      </c>
      <c r="B738" s="68">
        <v>63</v>
      </c>
      <c r="C738" s="63">
        <v>642</v>
      </c>
      <c r="D738" s="63">
        <v>541</v>
      </c>
      <c r="E738" s="63" t="s">
        <v>93</v>
      </c>
    </row>
    <row r="739" spans="1:5">
      <c r="A739" s="68">
        <v>1830</v>
      </c>
      <c r="B739" s="68">
        <v>63</v>
      </c>
      <c r="C739" s="63">
        <v>642</v>
      </c>
      <c r="D739" s="63">
        <v>541</v>
      </c>
      <c r="E739" s="63" t="s">
        <v>93</v>
      </c>
    </row>
    <row r="740" spans="1:5">
      <c r="A740" s="68">
        <v>1831</v>
      </c>
      <c r="B740" s="68">
        <v>63</v>
      </c>
      <c r="C740" s="63">
        <v>642</v>
      </c>
      <c r="D740" s="63">
        <v>541</v>
      </c>
      <c r="E740" s="63" t="s">
        <v>93</v>
      </c>
    </row>
    <row r="741" spans="1:5">
      <c r="A741" s="68">
        <v>1832</v>
      </c>
      <c r="B741" s="68">
        <v>63</v>
      </c>
      <c r="C741" s="63">
        <v>642</v>
      </c>
      <c r="D741" s="63">
        <v>541</v>
      </c>
      <c r="E741" s="63" t="s">
        <v>93</v>
      </c>
    </row>
    <row r="742" spans="1:5">
      <c r="A742" s="68">
        <v>1833</v>
      </c>
      <c r="B742" s="68">
        <v>63</v>
      </c>
      <c r="C742" s="63">
        <v>642</v>
      </c>
      <c r="D742" s="63">
        <v>541</v>
      </c>
      <c r="E742" s="63" t="s">
        <v>93</v>
      </c>
    </row>
    <row r="743" spans="1:5">
      <c r="A743" s="68">
        <v>1834</v>
      </c>
      <c r="B743" s="68">
        <v>63</v>
      </c>
      <c r="C743" s="63">
        <v>642</v>
      </c>
      <c r="D743" s="63">
        <v>541</v>
      </c>
      <c r="E743" s="63" t="s">
        <v>93</v>
      </c>
    </row>
    <row r="744" spans="1:5">
      <c r="A744" s="68">
        <v>1835</v>
      </c>
      <c r="B744" s="68">
        <v>63</v>
      </c>
      <c r="C744" s="63">
        <v>642</v>
      </c>
      <c r="D744" s="63">
        <v>541</v>
      </c>
      <c r="E744" s="63" t="s">
        <v>93</v>
      </c>
    </row>
    <row r="745" spans="1:5">
      <c r="A745" s="68">
        <v>1836</v>
      </c>
      <c r="B745" s="68">
        <v>63</v>
      </c>
      <c r="C745" s="63">
        <v>642</v>
      </c>
      <c r="D745" s="63">
        <v>541</v>
      </c>
      <c r="E745" s="63" t="s">
        <v>93</v>
      </c>
    </row>
    <row r="746" spans="1:5">
      <c r="A746" s="68">
        <v>1837</v>
      </c>
      <c r="B746" s="68">
        <v>63</v>
      </c>
      <c r="C746" s="63">
        <v>642</v>
      </c>
      <c r="D746" s="63">
        <v>541</v>
      </c>
      <c r="E746" s="63" t="s">
        <v>93</v>
      </c>
    </row>
    <row r="747" spans="1:5">
      <c r="A747" s="68">
        <v>1838</v>
      </c>
      <c r="B747" s="68">
        <v>63</v>
      </c>
      <c r="C747" s="63">
        <v>642</v>
      </c>
      <c r="D747" s="63">
        <v>541</v>
      </c>
      <c r="E747" s="63" t="s">
        <v>93</v>
      </c>
    </row>
    <row r="748" spans="1:5">
      <c r="A748" s="68">
        <v>1839</v>
      </c>
      <c r="B748" s="68">
        <v>63</v>
      </c>
      <c r="C748" s="63">
        <v>642</v>
      </c>
      <c r="D748" s="63">
        <v>541</v>
      </c>
      <c r="E748" s="63" t="s">
        <v>93</v>
      </c>
    </row>
    <row r="749" spans="1:5">
      <c r="A749" s="68">
        <v>1842</v>
      </c>
      <c r="B749" s="68">
        <v>63</v>
      </c>
      <c r="C749" s="63">
        <v>642</v>
      </c>
      <c r="D749" s="63">
        <v>541</v>
      </c>
      <c r="E749" s="63" t="s">
        <v>93</v>
      </c>
    </row>
    <row r="750" spans="1:5">
      <c r="A750" s="68">
        <v>1843</v>
      </c>
      <c r="B750" s="68">
        <v>63</v>
      </c>
      <c r="C750" s="63">
        <v>642</v>
      </c>
      <c r="D750" s="63">
        <v>541</v>
      </c>
      <c r="E750" s="63" t="s">
        <v>93</v>
      </c>
    </row>
    <row r="751" spans="1:5">
      <c r="A751" s="68">
        <v>1844</v>
      </c>
      <c r="B751" s="68">
        <v>63</v>
      </c>
      <c r="C751" s="63">
        <v>642</v>
      </c>
      <c r="D751" s="63">
        <v>541</v>
      </c>
      <c r="E751" s="63" t="s">
        <v>93</v>
      </c>
    </row>
    <row r="752" spans="1:5">
      <c r="A752" s="68">
        <v>1845</v>
      </c>
      <c r="B752" s="68">
        <v>63</v>
      </c>
      <c r="C752" s="63">
        <v>642</v>
      </c>
      <c r="D752" s="63">
        <v>541</v>
      </c>
      <c r="E752" s="63" t="s">
        <v>93</v>
      </c>
    </row>
    <row r="753" spans="1:5">
      <c r="A753" s="68">
        <v>1846</v>
      </c>
      <c r="B753" s="68">
        <v>63</v>
      </c>
      <c r="C753" s="63">
        <v>642</v>
      </c>
      <c r="D753" s="63">
        <v>541</v>
      </c>
      <c r="E753" s="63" t="s">
        <v>93</v>
      </c>
    </row>
    <row r="754" spans="1:5">
      <c r="A754" s="68">
        <v>1847</v>
      </c>
      <c r="B754" s="68">
        <v>63</v>
      </c>
      <c r="C754" s="63">
        <v>642</v>
      </c>
      <c r="D754" s="63">
        <v>541</v>
      </c>
      <c r="E754" s="63" t="s">
        <v>93</v>
      </c>
    </row>
    <row r="755" spans="1:5">
      <c r="A755" s="68">
        <v>1848</v>
      </c>
      <c r="B755" s="68">
        <v>63</v>
      </c>
      <c r="C755" s="63">
        <v>642</v>
      </c>
      <c r="D755" s="63">
        <v>541</v>
      </c>
      <c r="E755" s="63" t="s">
        <v>93</v>
      </c>
    </row>
    <row r="756" spans="1:5">
      <c r="A756" s="68">
        <v>1849</v>
      </c>
      <c r="B756" s="68">
        <v>63</v>
      </c>
      <c r="C756" s="63">
        <v>642</v>
      </c>
      <c r="D756" s="63">
        <v>541</v>
      </c>
      <c r="E756" s="63" t="s">
        <v>93</v>
      </c>
    </row>
    <row r="757" spans="1:5">
      <c r="A757" s="68">
        <v>1850</v>
      </c>
      <c r="B757" s="68">
        <v>63</v>
      </c>
      <c r="C757" s="63">
        <v>642</v>
      </c>
      <c r="D757" s="63">
        <v>541</v>
      </c>
      <c r="E757" s="63" t="s">
        <v>93</v>
      </c>
    </row>
    <row r="758" spans="1:5">
      <c r="A758" s="68">
        <v>1851</v>
      </c>
      <c r="B758" s="68">
        <v>63</v>
      </c>
      <c r="C758" s="63">
        <v>642</v>
      </c>
      <c r="D758" s="63">
        <v>541</v>
      </c>
      <c r="E758" s="63" t="s">
        <v>93</v>
      </c>
    </row>
    <row r="759" spans="1:5">
      <c r="A759" s="68">
        <v>1852</v>
      </c>
      <c r="B759" s="68">
        <v>63</v>
      </c>
      <c r="C759" s="63">
        <v>642</v>
      </c>
      <c r="D759" s="63">
        <v>541</v>
      </c>
      <c r="E759" s="63" t="s">
        <v>93</v>
      </c>
    </row>
    <row r="760" spans="1:5">
      <c r="A760" s="68">
        <v>1853</v>
      </c>
      <c r="B760" s="68">
        <v>63</v>
      </c>
      <c r="C760" s="63">
        <v>642</v>
      </c>
      <c r="D760" s="63">
        <v>541</v>
      </c>
      <c r="E760" s="63" t="s">
        <v>93</v>
      </c>
    </row>
    <row r="761" spans="1:5">
      <c r="A761" s="68">
        <v>1854</v>
      </c>
      <c r="B761" s="68">
        <v>63</v>
      </c>
      <c r="C761" s="63">
        <v>642</v>
      </c>
      <c r="D761" s="63">
        <v>541</v>
      </c>
      <c r="E761" s="63" t="s">
        <v>93</v>
      </c>
    </row>
    <row r="762" spans="1:5">
      <c r="A762" s="68">
        <v>1855</v>
      </c>
      <c r="B762" s="68">
        <v>63</v>
      </c>
      <c r="C762" s="63">
        <v>642</v>
      </c>
      <c r="D762" s="63">
        <v>541</v>
      </c>
      <c r="E762" s="63" t="s">
        <v>93</v>
      </c>
    </row>
    <row r="763" spans="1:5">
      <c r="A763" s="68">
        <v>1856</v>
      </c>
      <c r="B763" s="68">
        <v>63</v>
      </c>
      <c r="C763" s="63">
        <v>642</v>
      </c>
      <c r="D763" s="63">
        <v>541</v>
      </c>
      <c r="E763" s="63" t="s">
        <v>93</v>
      </c>
    </row>
    <row r="764" spans="1:5">
      <c r="A764" s="68">
        <v>1857</v>
      </c>
      <c r="B764" s="68">
        <v>63</v>
      </c>
      <c r="C764" s="63">
        <v>642</v>
      </c>
      <c r="D764" s="63">
        <v>541</v>
      </c>
      <c r="E764" s="63" t="s">
        <v>93</v>
      </c>
    </row>
    <row r="765" spans="1:5">
      <c r="A765" s="68">
        <v>1858</v>
      </c>
      <c r="B765" s="68">
        <v>63</v>
      </c>
      <c r="C765" s="63">
        <v>642</v>
      </c>
      <c r="D765" s="63">
        <v>541</v>
      </c>
      <c r="E765" s="63" t="s">
        <v>93</v>
      </c>
    </row>
    <row r="766" spans="1:5">
      <c r="A766" s="68">
        <v>1859</v>
      </c>
      <c r="B766" s="68">
        <v>63</v>
      </c>
      <c r="C766" s="63">
        <v>642</v>
      </c>
      <c r="D766" s="63">
        <v>541</v>
      </c>
      <c r="E766" s="63" t="s">
        <v>93</v>
      </c>
    </row>
    <row r="767" spans="1:5">
      <c r="A767" s="68">
        <v>1860</v>
      </c>
      <c r="B767" s="68">
        <v>63</v>
      </c>
      <c r="C767" s="63">
        <v>642</v>
      </c>
      <c r="D767" s="63">
        <v>541</v>
      </c>
      <c r="E767" s="63" t="s">
        <v>93</v>
      </c>
    </row>
    <row r="768" spans="1:5">
      <c r="A768" s="68">
        <v>1861</v>
      </c>
      <c r="B768" s="68">
        <v>63</v>
      </c>
      <c r="C768" s="63">
        <v>642</v>
      </c>
      <c r="D768" s="63">
        <v>541</v>
      </c>
      <c r="E768" s="63" t="s">
        <v>93</v>
      </c>
    </row>
    <row r="769" spans="1:5">
      <c r="A769" s="68">
        <v>1862</v>
      </c>
      <c r="B769" s="68">
        <v>63</v>
      </c>
      <c r="C769" s="63">
        <v>642</v>
      </c>
      <c r="D769" s="63">
        <v>541</v>
      </c>
      <c r="E769" s="63" t="s">
        <v>93</v>
      </c>
    </row>
    <row r="770" spans="1:5">
      <c r="A770" s="68">
        <v>1863</v>
      </c>
      <c r="B770" s="68">
        <v>63</v>
      </c>
      <c r="C770" s="63">
        <v>642</v>
      </c>
      <c r="D770" s="63">
        <v>541</v>
      </c>
      <c r="E770" s="63" t="s">
        <v>93</v>
      </c>
    </row>
    <row r="771" spans="1:5">
      <c r="A771" s="68">
        <v>1864</v>
      </c>
      <c r="B771" s="68">
        <v>63</v>
      </c>
      <c r="C771" s="63">
        <v>642</v>
      </c>
      <c r="D771" s="63">
        <v>541</v>
      </c>
      <c r="E771" s="63" t="s">
        <v>93</v>
      </c>
    </row>
    <row r="772" spans="1:5">
      <c r="A772" s="68">
        <v>1867</v>
      </c>
      <c r="B772" s="68">
        <v>63</v>
      </c>
      <c r="C772" s="63">
        <v>642</v>
      </c>
      <c r="D772" s="63">
        <v>541</v>
      </c>
      <c r="E772" s="63" t="s">
        <v>93</v>
      </c>
    </row>
    <row r="773" spans="1:5">
      <c r="A773" s="68">
        <v>1868</v>
      </c>
      <c r="B773" s="68">
        <v>63</v>
      </c>
      <c r="C773" s="63">
        <v>642</v>
      </c>
      <c r="D773" s="63">
        <v>541</v>
      </c>
      <c r="E773" s="63" t="s">
        <v>93</v>
      </c>
    </row>
    <row r="774" spans="1:5">
      <c r="A774" s="68">
        <v>1869</v>
      </c>
      <c r="B774" s="68">
        <v>63</v>
      </c>
      <c r="C774" s="63">
        <v>642</v>
      </c>
      <c r="D774" s="63">
        <v>541</v>
      </c>
      <c r="E774" s="63" t="s">
        <v>93</v>
      </c>
    </row>
    <row r="775" spans="1:5">
      <c r="A775" s="68">
        <v>1870</v>
      </c>
      <c r="B775" s="68">
        <v>63</v>
      </c>
      <c r="C775" s="63">
        <v>642</v>
      </c>
      <c r="D775" s="63">
        <v>541</v>
      </c>
      <c r="E775" s="63" t="s">
        <v>93</v>
      </c>
    </row>
    <row r="776" spans="1:5">
      <c r="A776" s="68">
        <v>1871</v>
      </c>
      <c r="B776" s="68">
        <v>63</v>
      </c>
      <c r="C776" s="63">
        <v>642</v>
      </c>
      <c r="D776" s="63">
        <v>541</v>
      </c>
      <c r="E776" s="63" t="s">
        <v>93</v>
      </c>
    </row>
    <row r="777" spans="1:5">
      <c r="A777" s="68">
        <v>1872</v>
      </c>
      <c r="B777" s="68">
        <v>63</v>
      </c>
      <c r="C777" s="63">
        <v>642</v>
      </c>
      <c r="D777" s="63">
        <v>541</v>
      </c>
      <c r="E777" s="63" t="s">
        <v>93</v>
      </c>
    </row>
    <row r="778" spans="1:5">
      <c r="A778" s="68">
        <v>1873</v>
      </c>
      <c r="B778" s="68">
        <v>63</v>
      </c>
      <c r="C778" s="63">
        <v>642</v>
      </c>
      <c r="D778" s="63">
        <v>541</v>
      </c>
      <c r="E778" s="63" t="s">
        <v>93</v>
      </c>
    </row>
    <row r="779" spans="1:5">
      <c r="A779" s="68">
        <v>1874</v>
      </c>
      <c r="B779" s="68">
        <v>63</v>
      </c>
      <c r="C779" s="63">
        <v>642</v>
      </c>
      <c r="D779" s="63">
        <v>541</v>
      </c>
      <c r="E779" s="63" t="s">
        <v>93</v>
      </c>
    </row>
    <row r="780" spans="1:5">
      <c r="A780" s="68">
        <v>1875</v>
      </c>
      <c r="B780" s="68">
        <v>63</v>
      </c>
      <c r="C780" s="63">
        <v>642</v>
      </c>
      <c r="D780" s="63">
        <v>541</v>
      </c>
      <c r="E780" s="63" t="s">
        <v>93</v>
      </c>
    </row>
    <row r="781" spans="1:5">
      <c r="A781" s="68">
        <v>1876</v>
      </c>
      <c r="B781" s="68">
        <v>63</v>
      </c>
      <c r="C781" s="63">
        <v>642</v>
      </c>
      <c r="D781" s="63">
        <v>541</v>
      </c>
      <c r="E781" s="63" t="s">
        <v>93</v>
      </c>
    </row>
    <row r="782" spans="1:5">
      <c r="A782" s="68">
        <v>1877</v>
      </c>
      <c r="B782" s="68">
        <v>63</v>
      </c>
      <c r="C782" s="63">
        <v>642</v>
      </c>
      <c r="D782" s="63">
        <v>541</v>
      </c>
      <c r="E782" s="63" t="s">
        <v>93</v>
      </c>
    </row>
    <row r="783" spans="1:5">
      <c r="A783" s="68">
        <v>1878</v>
      </c>
      <c r="B783" s="68">
        <v>63</v>
      </c>
      <c r="C783" s="63">
        <v>642</v>
      </c>
      <c r="D783" s="63">
        <v>541</v>
      </c>
      <c r="E783" s="63" t="s">
        <v>93</v>
      </c>
    </row>
    <row r="784" spans="1:5">
      <c r="A784" s="68">
        <v>1879</v>
      </c>
      <c r="B784" s="68">
        <v>63</v>
      </c>
      <c r="C784" s="63">
        <v>642</v>
      </c>
      <c r="D784" s="63">
        <v>541</v>
      </c>
      <c r="E784" s="63" t="s">
        <v>93</v>
      </c>
    </row>
    <row r="785" spans="1:5">
      <c r="A785" s="68">
        <v>1880</v>
      </c>
      <c r="B785" s="68">
        <v>63</v>
      </c>
      <c r="C785" s="63">
        <v>642</v>
      </c>
      <c r="D785" s="63">
        <v>541</v>
      </c>
      <c r="E785" s="63" t="s">
        <v>93</v>
      </c>
    </row>
    <row r="786" spans="1:5">
      <c r="A786" s="68">
        <v>1881</v>
      </c>
      <c r="B786" s="68">
        <v>63</v>
      </c>
      <c r="C786" s="63">
        <v>642</v>
      </c>
      <c r="D786" s="63">
        <v>541</v>
      </c>
      <c r="E786" s="63" t="s">
        <v>93</v>
      </c>
    </row>
    <row r="787" spans="1:5">
      <c r="A787" s="68">
        <v>1882</v>
      </c>
      <c r="B787" s="68">
        <v>63</v>
      </c>
      <c r="C787" s="63">
        <v>642</v>
      </c>
      <c r="D787" s="63">
        <v>541</v>
      </c>
      <c r="E787" s="63" t="s">
        <v>93</v>
      </c>
    </row>
    <row r="788" spans="1:5">
      <c r="A788" s="68">
        <v>1883</v>
      </c>
      <c r="B788" s="68">
        <v>63</v>
      </c>
      <c r="C788" s="63">
        <v>642</v>
      </c>
      <c r="D788" s="63">
        <v>541</v>
      </c>
      <c r="E788" s="63" t="s">
        <v>93</v>
      </c>
    </row>
    <row r="789" spans="1:5">
      <c r="A789" s="68">
        <v>1884</v>
      </c>
      <c r="B789" s="68">
        <v>63</v>
      </c>
      <c r="C789" s="63">
        <v>642</v>
      </c>
      <c r="D789" s="63">
        <v>541</v>
      </c>
      <c r="E789" s="63" t="s">
        <v>93</v>
      </c>
    </row>
    <row r="790" spans="1:5">
      <c r="A790" s="68">
        <v>1885</v>
      </c>
      <c r="B790" s="68">
        <v>63</v>
      </c>
      <c r="C790" s="63">
        <v>642</v>
      </c>
      <c r="D790" s="63">
        <v>541</v>
      </c>
      <c r="E790" s="63" t="s">
        <v>93</v>
      </c>
    </row>
    <row r="791" spans="1:5">
      <c r="A791" s="68">
        <v>1886</v>
      </c>
      <c r="B791" s="68">
        <v>63</v>
      </c>
      <c r="C791" s="63">
        <v>642</v>
      </c>
      <c r="D791" s="63">
        <v>541</v>
      </c>
      <c r="E791" s="63" t="s">
        <v>93</v>
      </c>
    </row>
    <row r="792" spans="1:5">
      <c r="A792" s="68">
        <v>1887</v>
      </c>
      <c r="B792" s="68">
        <v>63</v>
      </c>
      <c r="C792" s="63">
        <v>642</v>
      </c>
      <c r="D792" s="63">
        <v>541</v>
      </c>
      <c r="E792" s="63" t="s">
        <v>93</v>
      </c>
    </row>
    <row r="793" spans="1:5">
      <c r="A793" s="68">
        <v>1888</v>
      </c>
      <c r="B793" s="68">
        <v>63</v>
      </c>
      <c r="C793" s="63">
        <v>642</v>
      </c>
      <c r="D793" s="63">
        <v>541</v>
      </c>
      <c r="E793" s="63" t="s">
        <v>93</v>
      </c>
    </row>
    <row r="794" spans="1:5">
      <c r="A794" s="68">
        <v>1890</v>
      </c>
      <c r="B794" s="68">
        <v>63</v>
      </c>
      <c r="C794" s="63">
        <v>642</v>
      </c>
      <c r="D794" s="63">
        <v>541</v>
      </c>
      <c r="E794" s="63" t="s">
        <v>93</v>
      </c>
    </row>
    <row r="795" spans="1:5">
      <c r="A795" s="68">
        <v>1891</v>
      </c>
      <c r="B795" s="68">
        <v>63</v>
      </c>
      <c r="C795" s="63">
        <v>642</v>
      </c>
      <c r="D795" s="63">
        <v>541</v>
      </c>
      <c r="E795" s="63" t="s">
        <v>93</v>
      </c>
    </row>
    <row r="796" spans="1:5">
      <c r="A796" s="68">
        <v>1894</v>
      </c>
      <c r="B796" s="68">
        <v>63</v>
      </c>
      <c r="C796" s="63">
        <v>642</v>
      </c>
      <c r="D796" s="63">
        <v>541</v>
      </c>
      <c r="E796" s="63" t="s">
        <v>93</v>
      </c>
    </row>
    <row r="797" spans="1:5">
      <c r="A797" s="68">
        <v>1895</v>
      </c>
      <c r="B797" s="68">
        <v>63</v>
      </c>
      <c r="C797" s="63">
        <v>642</v>
      </c>
      <c r="D797" s="63">
        <v>541</v>
      </c>
      <c r="E797" s="63" t="s">
        <v>93</v>
      </c>
    </row>
    <row r="798" spans="1:5">
      <c r="A798" s="68">
        <v>1896</v>
      </c>
      <c r="B798" s="68">
        <v>63</v>
      </c>
      <c r="C798" s="63">
        <v>642</v>
      </c>
      <c r="D798" s="63">
        <v>541</v>
      </c>
      <c r="E798" s="63" t="s">
        <v>93</v>
      </c>
    </row>
    <row r="799" spans="1:5">
      <c r="A799" s="68">
        <v>1897</v>
      </c>
      <c r="B799" s="68">
        <v>63</v>
      </c>
      <c r="C799" s="63">
        <v>642</v>
      </c>
      <c r="D799" s="63">
        <v>541</v>
      </c>
      <c r="E799" s="63" t="s">
        <v>93</v>
      </c>
    </row>
    <row r="800" spans="1:5">
      <c r="A800" s="68">
        <v>1898</v>
      </c>
      <c r="B800" s="68">
        <v>63</v>
      </c>
      <c r="C800" s="63">
        <v>642</v>
      </c>
      <c r="D800" s="63">
        <v>541</v>
      </c>
      <c r="E800" s="63" t="s">
        <v>93</v>
      </c>
    </row>
    <row r="801" spans="1:5">
      <c r="A801" s="68">
        <v>1900</v>
      </c>
      <c r="B801" s="68">
        <v>63</v>
      </c>
      <c r="C801" s="63">
        <v>642</v>
      </c>
      <c r="D801" s="63">
        <v>541</v>
      </c>
      <c r="E801" s="63" t="s">
        <v>93</v>
      </c>
    </row>
    <row r="802" spans="1:5">
      <c r="A802" s="68">
        <v>1902</v>
      </c>
      <c r="B802" s="68">
        <v>63</v>
      </c>
      <c r="C802" s="63">
        <v>642</v>
      </c>
      <c r="D802" s="63">
        <v>541</v>
      </c>
      <c r="E802" s="63" t="s">
        <v>93</v>
      </c>
    </row>
    <row r="803" spans="1:5">
      <c r="A803" s="68">
        <v>1903</v>
      </c>
      <c r="B803" s="68">
        <v>63</v>
      </c>
      <c r="C803" s="63">
        <v>642</v>
      </c>
      <c r="D803" s="63">
        <v>541</v>
      </c>
      <c r="E803" s="63" t="s">
        <v>93</v>
      </c>
    </row>
    <row r="804" spans="1:5">
      <c r="A804" s="68">
        <v>1920</v>
      </c>
      <c r="B804" s="68">
        <v>63</v>
      </c>
      <c r="C804" s="63">
        <v>642</v>
      </c>
      <c r="D804" s="63">
        <v>541</v>
      </c>
      <c r="E804" s="63" t="s">
        <v>93</v>
      </c>
    </row>
    <row r="805" spans="1:5">
      <c r="A805" s="68">
        <v>2000</v>
      </c>
      <c r="B805" s="68">
        <v>63</v>
      </c>
      <c r="C805" s="63">
        <v>642</v>
      </c>
      <c r="D805" s="63">
        <v>541</v>
      </c>
      <c r="E805" s="63" t="s">
        <v>93</v>
      </c>
    </row>
    <row r="806" spans="1:5">
      <c r="A806" s="68">
        <v>2001</v>
      </c>
      <c r="B806" s="68">
        <v>63</v>
      </c>
      <c r="C806" s="63">
        <v>642</v>
      </c>
      <c r="D806" s="63">
        <v>541</v>
      </c>
      <c r="E806" s="63" t="s">
        <v>93</v>
      </c>
    </row>
    <row r="807" spans="1:5">
      <c r="A807" s="68">
        <v>2004</v>
      </c>
      <c r="B807" s="68">
        <v>63</v>
      </c>
      <c r="C807" s="63">
        <v>642</v>
      </c>
      <c r="D807" s="63">
        <v>541</v>
      </c>
      <c r="E807" s="63" t="s">
        <v>93</v>
      </c>
    </row>
    <row r="808" spans="1:5">
      <c r="A808" s="68">
        <v>2005</v>
      </c>
      <c r="B808" s="68">
        <v>63</v>
      </c>
      <c r="C808" s="63">
        <v>642</v>
      </c>
      <c r="D808" s="63">
        <v>541</v>
      </c>
      <c r="E808" s="63" t="s">
        <v>93</v>
      </c>
    </row>
    <row r="809" spans="1:5">
      <c r="A809" s="68">
        <v>2006</v>
      </c>
      <c r="B809" s="68">
        <v>63</v>
      </c>
      <c r="C809" s="63">
        <v>642</v>
      </c>
      <c r="D809" s="63">
        <v>541</v>
      </c>
      <c r="E809" s="63" t="s">
        <v>93</v>
      </c>
    </row>
    <row r="810" spans="1:5">
      <c r="A810" s="68">
        <v>2007</v>
      </c>
      <c r="B810" s="68">
        <v>63</v>
      </c>
      <c r="C810" s="63">
        <v>642</v>
      </c>
      <c r="D810" s="63">
        <v>541</v>
      </c>
      <c r="E810" s="63" t="s">
        <v>93</v>
      </c>
    </row>
    <row r="811" spans="1:5">
      <c r="A811" s="68">
        <v>2008</v>
      </c>
      <c r="B811" s="68">
        <v>63</v>
      </c>
      <c r="C811" s="63">
        <v>642</v>
      </c>
      <c r="D811" s="63">
        <v>541</v>
      </c>
      <c r="E811" s="63" t="s">
        <v>93</v>
      </c>
    </row>
    <row r="812" spans="1:5">
      <c r="A812" s="68">
        <v>2009</v>
      </c>
      <c r="B812" s="68">
        <v>63</v>
      </c>
      <c r="C812" s="63">
        <v>642</v>
      </c>
      <c r="D812" s="63">
        <v>541</v>
      </c>
      <c r="E812" s="63" t="s">
        <v>93</v>
      </c>
    </row>
    <row r="813" spans="1:5">
      <c r="A813" s="68">
        <v>2010</v>
      </c>
      <c r="B813" s="68">
        <v>63</v>
      </c>
      <c r="C813" s="63">
        <v>642</v>
      </c>
      <c r="D813" s="63">
        <v>541</v>
      </c>
      <c r="E813" s="63" t="s">
        <v>93</v>
      </c>
    </row>
    <row r="814" spans="1:5">
      <c r="A814" s="68">
        <v>2011</v>
      </c>
      <c r="B814" s="68">
        <v>63</v>
      </c>
      <c r="C814" s="63">
        <v>642</v>
      </c>
      <c r="D814" s="63">
        <v>541</v>
      </c>
      <c r="E814" s="63" t="s">
        <v>93</v>
      </c>
    </row>
    <row r="815" spans="1:5">
      <c r="A815" s="68">
        <v>2012</v>
      </c>
      <c r="B815" s="68">
        <v>63</v>
      </c>
      <c r="C815" s="63">
        <v>642</v>
      </c>
      <c r="D815" s="63">
        <v>541</v>
      </c>
      <c r="E815" s="63" t="s">
        <v>93</v>
      </c>
    </row>
    <row r="816" spans="1:5">
      <c r="A816" s="68">
        <v>2013</v>
      </c>
      <c r="B816" s="68">
        <v>63</v>
      </c>
      <c r="C816" s="63">
        <v>642</v>
      </c>
      <c r="D816" s="63">
        <v>541</v>
      </c>
      <c r="E816" s="63" t="s">
        <v>93</v>
      </c>
    </row>
    <row r="817" spans="1:5">
      <c r="A817" s="68">
        <v>2014</v>
      </c>
      <c r="B817" s="68">
        <v>63</v>
      </c>
      <c r="C817" s="63">
        <v>642</v>
      </c>
      <c r="D817" s="63">
        <v>541</v>
      </c>
      <c r="E817" s="63" t="s">
        <v>93</v>
      </c>
    </row>
    <row r="818" spans="1:5">
      <c r="A818" s="68">
        <v>2015</v>
      </c>
      <c r="B818" s="68">
        <v>63</v>
      </c>
      <c r="C818" s="63">
        <v>642</v>
      </c>
      <c r="D818" s="63">
        <v>541</v>
      </c>
      <c r="E818" s="63" t="s">
        <v>93</v>
      </c>
    </row>
    <row r="819" spans="1:5">
      <c r="A819" s="68">
        <v>2016</v>
      </c>
      <c r="B819" s="68">
        <v>63</v>
      </c>
      <c r="C819" s="63">
        <v>642</v>
      </c>
      <c r="D819" s="63">
        <v>541</v>
      </c>
      <c r="E819" s="63" t="s">
        <v>93</v>
      </c>
    </row>
    <row r="820" spans="1:5">
      <c r="A820" s="68">
        <v>2017</v>
      </c>
      <c r="B820" s="68">
        <v>63</v>
      </c>
      <c r="C820" s="63">
        <v>642</v>
      </c>
      <c r="D820" s="63">
        <v>541</v>
      </c>
      <c r="E820" s="63" t="s">
        <v>93</v>
      </c>
    </row>
    <row r="821" spans="1:5">
      <c r="A821" s="68">
        <v>2018</v>
      </c>
      <c r="B821" s="68">
        <v>63</v>
      </c>
      <c r="C821" s="63">
        <v>642</v>
      </c>
      <c r="D821" s="63">
        <v>541</v>
      </c>
      <c r="E821" s="63" t="s">
        <v>93</v>
      </c>
    </row>
    <row r="822" spans="1:5">
      <c r="A822" s="68">
        <v>2019</v>
      </c>
      <c r="B822" s="68">
        <v>63</v>
      </c>
      <c r="C822" s="63">
        <v>642</v>
      </c>
      <c r="D822" s="63">
        <v>541</v>
      </c>
      <c r="E822" s="63" t="s">
        <v>93</v>
      </c>
    </row>
    <row r="823" spans="1:5">
      <c r="A823" s="68">
        <v>2020</v>
      </c>
      <c r="B823" s="68">
        <v>63</v>
      </c>
      <c r="C823" s="63">
        <v>642</v>
      </c>
      <c r="D823" s="63">
        <v>541</v>
      </c>
      <c r="E823" s="63" t="s">
        <v>93</v>
      </c>
    </row>
    <row r="824" spans="1:5">
      <c r="A824" s="68">
        <v>2021</v>
      </c>
      <c r="B824" s="68">
        <v>63</v>
      </c>
      <c r="C824" s="63">
        <v>642</v>
      </c>
      <c r="D824" s="63">
        <v>541</v>
      </c>
      <c r="E824" s="63" t="s">
        <v>93</v>
      </c>
    </row>
    <row r="825" spans="1:5">
      <c r="A825" s="68">
        <v>2022</v>
      </c>
      <c r="B825" s="68">
        <v>63</v>
      </c>
      <c r="C825" s="63">
        <v>642</v>
      </c>
      <c r="D825" s="63">
        <v>541</v>
      </c>
      <c r="E825" s="63" t="s">
        <v>93</v>
      </c>
    </row>
    <row r="826" spans="1:5">
      <c r="A826" s="68">
        <v>2023</v>
      </c>
      <c r="B826" s="68">
        <v>63</v>
      </c>
      <c r="C826" s="63">
        <v>642</v>
      </c>
      <c r="D826" s="63">
        <v>541</v>
      </c>
      <c r="E826" s="63" t="s">
        <v>93</v>
      </c>
    </row>
    <row r="827" spans="1:5">
      <c r="A827" s="68">
        <v>2024</v>
      </c>
      <c r="B827" s="68">
        <v>63</v>
      </c>
      <c r="C827" s="63">
        <v>642</v>
      </c>
      <c r="D827" s="63">
        <v>541</v>
      </c>
      <c r="E827" s="63" t="s">
        <v>93</v>
      </c>
    </row>
    <row r="828" spans="1:5">
      <c r="A828" s="68">
        <v>2025</v>
      </c>
      <c r="B828" s="68">
        <v>63</v>
      </c>
      <c r="C828" s="63">
        <v>642</v>
      </c>
      <c r="D828" s="63">
        <v>541</v>
      </c>
      <c r="E828" s="63" t="s">
        <v>93</v>
      </c>
    </row>
    <row r="829" spans="1:5">
      <c r="A829" s="68">
        <v>2026</v>
      </c>
      <c r="B829" s="68">
        <v>63</v>
      </c>
      <c r="C829" s="63">
        <v>642</v>
      </c>
      <c r="D829" s="63">
        <v>541</v>
      </c>
      <c r="E829" s="63" t="s">
        <v>93</v>
      </c>
    </row>
    <row r="830" spans="1:5">
      <c r="A830" s="68">
        <v>2027</v>
      </c>
      <c r="B830" s="68">
        <v>63</v>
      </c>
      <c r="C830" s="63">
        <v>642</v>
      </c>
      <c r="D830" s="63">
        <v>541</v>
      </c>
      <c r="E830" s="63" t="s">
        <v>93</v>
      </c>
    </row>
    <row r="831" spans="1:5">
      <c r="A831" s="68">
        <v>2028</v>
      </c>
      <c r="B831" s="68">
        <v>63</v>
      </c>
      <c r="C831" s="63">
        <v>642</v>
      </c>
      <c r="D831" s="63">
        <v>541</v>
      </c>
      <c r="E831" s="63" t="s">
        <v>93</v>
      </c>
    </row>
    <row r="832" spans="1:5">
      <c r="A832" s="68">
        <v>2029</v>
      </c>
      <c r="B832" s="68">
        <v>63</v>
      </c>
      <c r="C832" s="63">
        <v>642</v>
      </c>
      <c r="D832" s="63">
        <v>541</v>
      </c>
      <c r="E832" s="63" t="s">
        <v>93</v>
      </c>
    </row>
    <row r="833" spans="1:5">
      <c r="A833" s="68">
        <v>2030</v>
      </c>
      <c r="B833" s="68">
        <v>63</v>
      </c>
      <c r="C833" s="63">
        <v>642</v>
      </c>
      <c r="D833" s="63">
        <v>541</v>
      </c>
      <c r="E833" s="63" t="s">
        <v>93</v>
      </c>
    </row>
    <row r="834" spans="1:5">
      <c r="A834" s="68">
        <v>2031</v>
      </c>
      <c r="B834" s="68">
        <v>63</v>
      </c>
      <c r="C834" s="63">
        <v>642</v>
      </c>
      <c r="D834" s="63">
        <v>541</v>
      </c>
      <c r="E834" s="63" t="s">
        <v>93</v>
      </c>
    </row>
    <row r="835" spans="1:5">
      <c r="A835" s="68">
        <v>2032</v>
      </c>
      <c r="B835" s="68">
        <v>63</v>
      </c>
      <c r="C835" s="63">
        <v>642</v>
      </c>
      <c r="D835" s="63">
        <v>541</v>
      </c>
      <c r="E835" s="63" t="s">
        <v>93</v>
      </c>
    </row>
    <row r="836" spans="1:5">
      <c r="A836" s="68">
        <v>2033</v>
      </c>
      <c r="B836" s="68">
        <v>63</v>
      </c>
      <c r="C836" s="63">
        <v>642</v>
      </c>
      <c r="D836" s="63">
        <v>541</v>
      </c>
      <c r="E836" s="63" t="s">
        <v>93</v>
      </c>
    </row>
    <row r="837" spans="1:5">
      <c r="A837" s="68">
        <v>2034</v>
      </c>
      <c r="B837" s="68">
        <v>63</v>
      </c>
      <c r="C837" s="63">
        <v>642</v>
      </c>
      <c r="D837" s="63">
        <v>541</v>
      </c>
      <c r="E837" s="63" t="s">
        <v>93</v>
      </c>
    </row>
    <row r="838" spans="1:5">
      <c r="A838" s="68">
        <v>2035</v>
      </c>
      <c r="B838" s="68">
        <v>63</v>
      </c>
      <c r="C838" s="63">
        <v>642</v>
      </c>
      <c r="D838" s="63">
        <v>541</v>
      </c>
      <c r="E838" s="63" t="s">
        <v>93</v>
      </c>
    </row>
    <row r="839" spans="1:5">
      <c r="A839" s="68">
        <v>2036</v>
      </c>
      <c r="B839" s="68">
        <v>63</v>
      </c>
      <c r="C839" s="63">
        <v>642</v>
      </c>
      <c r="D839" s="63">
        <v>541</v>
      </c>
      <c r="E839" s="63" t="s">
        <v>93</v>
      </c>
    </row>
    <row r="840" spans="1:5">
      <c r="A840" s="68">
        <v>2037</v>
      </c>
      <c r="B840" s="68">
        <v>63</v>
      </c>
      <c r="C840" s="63">
        <v>642</v>
      </c>
      <c r="D840" s="63">
        <v>541</v>
      </c>
      <c r="E840" s="63" t="s">
        <v>93</v>
      </c>
    </row>
    <row r="841" spans="1:5">
      <c r="A841" s="68">
        <v>2038</v>
      </c>
      <c r="B841" s="68">
        <v>63</v>
      </c>
      <c r="C841" s="63">
        <v>642</v>
      </c>
      <c r="D841" s="63">
        <v>541</v>
      </c>
      <c r="E841" s="63" t="s">
        <v>93</v>
      </c>
    </row>
    <row r="842" spans="1:5">
      <c r="A842" s="68">
        <v>2039</v>
      </c>
      <c r="B842" s="68">
        <v>63</v>
      </c>
      <c r="C842" s="63">
        <v>642</v>
      </c>
      <c r="D842" s="63">
        <v>541</v>
      </c>
      <c r="E842" s="63" t="s">
        <v>93</v>
      </c>
    </row>
    <row r="843" spans="1:5">
      <c r="A843" s="68">
        <v>2040</v>
      </c>
      <c r="B843" s="68">
        <v>63</v>
      </c>
      <c r="C843" s="63">
        <v>642</v>
      </c>
      <c r="D843" s="63">
        <v>541</v>
      </c>
      <c r="E843" s="63" t="s">
        <v>93</v>
      </c>
    </row>
    <row r="844" spans="1:5">
      <c r="A844" s="68">
        <v>2041</v>
      </c>
      <c r="B844" s="68">
        <v>63</v>
      </c>
      <c r="C844" s="63">
        <v>642</v>
      </c>
      <c r="D844" s="63">
        <v>541</v>
      </c>
      <c r="E844" s="63" t="s">
        <v>93</v>
      </c>
    </row>
    <row r="845" spans="1:5">
      <c r="A845" s="68">
        <v>2042</v>
      </c>
      <c r="B845" s="68">
        <v>63</v>
      </c>
      <c r="C845" s="63">
        <v>642</v>
      </c>
      <c r="D845" s="63">
        <v>541</v>
      </c>
      <c r="E845" s="63" t="s">
        <v>93</v>
      </c>
    </row>
    <row r="846" spans="1:5">
      <c r="A846" s="68">
        <v>2043</v>
      </c>
      <c r="B846" s="68">
        <v>63</v>
      </c>
      <c r="C846" s="63">
        <v>642</v>
      </c>
      <c r="D846" s="63">
        <v>541</v>
      </c>
      <c r="E846" s="63" t="s">
        <v>93</v>
      </c>
    </row>
    <row r="847" spans="1:5">
      <c r="A847" s="68">
        <v>2044</v>
      </c>
      <c r="B847" s="68">
        <v>63</v>
      </c>
      <c r="C847" s="63">
        <v>642</v>
      </c>
      <c r="D847" s="63">
        <v>541</v>
      </c>
      <c r="E847" s="63" t="s">
        <v>93</v>
      </c>
    </row>
    <row r="848" spans="1:5">
      <c r="A848" s="68">
        <v>2045</v>
      </c>
      <c r="B848" s="68">
        <v>63</v>
      </c>
      <c r="C848" s="63">
        <v>642</v>
      </c>
      <c r="D848" s="63">
        <v>541</v>
      </c>
      <c r="E848" s="63" t="s">
        <v>93</v>
      </c>
    </row>
    <row r="849" spans="1:5">
      <c r="A849" s="68">
        <v>2046</v>
      </c>
      <c r="B849" s="68">
        <v>63</v>
      </c>
      <c r="C849" s="63">
        <v>642</v>
      </c>
      <c r="D849" s="63">
        <v>541</v>
      </c>
      <c r="E849" s="63" t="s">
        <v>93</v>
      </c>
    </row>
    <row r="850" spans="1:5">
      <c r="A850" s="68">
        <v>2047</v>
      </c>
      <c r="B850" s="68">
        <v>63</v>
      </c>
      <c r="C850" s="63">
        <v>642</v>
      </c>
      <c r="D850" s="63">
        <v>541</v>
      </c>
      <c r="E850" s="63" t="s">
        <v>93</v>
      </c>
    </row>
    <row r="851" spans="1:5">
      <c r="A851" s="68">
        <v>2048</v>
      </c>
      <c r="B851" s="68">
        <v>63</v>
      </c>
      <c r="C851" s="63">
        <v>642</v>
      </c>
      <c r="D851" s="63">
        <v>541</v>
      </c>
      <c r="E851" s="63" t="s">
        <v>93</v>
      </c>
    </row>
    <row r="852" spans="1:5">
      <c r="A852" s="68">
        <v>2049</v>
      </c>
      <c r="B852" s="68">
        <v>63</v>
      </c>
      <c r="C852" s="63">
        <v>642</v>
      </c>
      <c r="D852" s="63">
        <v>541</v>
      </c>
      <c r="E852" s="63" t="s">
        <v>93</v>
      </c>
    </row>
    <row r="853" spans="1:5">
      <c r="A853" s="68">
        <v>2050</v>
      </c>
      <c r="B853" s="68">
        <v>63</v>
      </c>
      <c r="C853" s="63">
        <v>642</v>
      </c>
      <c r="D853" s="63">
        <v>541</v>
      </c>
      <c r="E853" s="63" t="s">
        <v>93</v>
      </c>
    </row>
    <row r="854" spans="1:5">
      <c r="A854" s="68">
        <v>2051</v>
      </c>
      <c r="B854" s="68">
        <v>63</v>
      </c>
      <c r="C854" s="63">
        <v>642</v>
      </c>
      <c r="D854" s="63">
        <v>541</v>
      </c>
      <c r="E854" s="63" t="s">
        <v>93</v>
      </c>
    </row>
    <row r="855" spans="1:5">
      <c r="A855" s="68">
        <v>2052</v>
      </c>
      <c r="B855" s="68">
        <v>63</v>
      </c>
      <c r="C855" s="63">
        <v>642</v>
      </c>
      <c r="D855" s="63">
        <v>541</v>
      </c>
      <c r="E855" s="63" t="s">
        <v>93</v>
      </c>
    </row>
    <row r="856" spans="1:5">
      <c r="A856" s="68">
        <v>2055</v>
      </c>
      <c r="B856" s="68">
        <v>63</v>
      </c>
      <c r="C856" s="63">
        <v>642</v>
      </c>
      <c r="D856" s="63">
        <v>541</v>
      </c>
      <c r="E856" s="63" t="s">
        <v>93</v>
      </c>
    </row>
    <row r="857" spans="1:5">
      <c r="A857" s="68">
        <v>2056</v>
      </c>
      <c r="B857" s="68">
        <v>63</v>
      </c>
      <c r="C857" s="63">
        <v>642</v>
      </c>
      <c r="D857" s="63">
        <v>541</v>
      </c>
      <c r="E857" s="63" t="s">
        <v>93</v>
      </c>
    </row>
    <row r="858" spans="1:5">
      <c r="A858" s="68">
        <v>2057</v>
      </c>
      <c r="B858" s="68">
        <v>63</v>
      </c>
      <c r="C858" s="63">
        <v>642</v>
      </c>
      <c r="D858" s="63">
        <v>541</v>
      </c>
      <c r="E858" s="63" t="s">
        <v>93</v>
      </c>
    </row>
    <row r="859" spans="1:5">
      <c r="A859" s="68">
        <v>2058</v>
      </c>
      <c r="B859" s="68">
        <v>63</v>
      </c>
      <c r="C859" s="63">
        <v>642</v>
      </c>
      <c r="D859" s="63">
        <v>541</v>
      </c>
      <c r="E859" s="63" t="s">
        <v>93</v>
      </c>
    </row>
    <row r="860" spans="1:5">
      <c r="A860" s="68">
        <v>2059</v>
      </c>
      <c r="B860" s="68">
        <v>63</v>
      </c>
      <c r="C860" s="63">
        <v>642</v>
      </c>
      <c r="D860" s="63">
        <v>541</v>
      </c>
      <c r="E860" s="63" t="s">
        <v>93</v>
      </c>
    </row>
    <row r="861" spans="1:5">
      <c r="A861" s="68">
        <v>2060</v>
      </c>
      <c r="B861" s="68">
        <v>63</v>
      </c>
      <c r="C861" s="63">
        <v>642</v>
      </c>
      <c r="D861" s="63">
        <v>541</v>
      </c>
      <c r="E861" s="63" t="s">
        <v>93</v>
      </c>
    </row>
    <row r="862" spans="1:5">
      <c r="A862" s="68">
        <v>2061</v>
      </c>
      <c r="B862" s="68">
        <v>63</v>
      </c>
      <c r="C862" s="63">
        <v>642</v>
      </c>
      <c r="D862" s="63">
        <v>541</v>
      </c>
      <c r="E862" s="63" t="s">
        <v>93</v>
      </c>
    </row>
    <row r="863" spans="1:5">
      <c r="A863" s="68">
        <v>2062</v>
      </c>
      <c r="B863" s="68">
        <v>63</v>
      </c>
      <c r="C863" s="63">
        <v>642</v>
      </c>
      <c r="D863" s="63">
        <v>541</v>
      </c>
      <c r="E863" s="63" t="s">
        <v>93</v>
      </c>
    </row>
    <row r="864" spans="1:5">
      <c r="A864" s="68">
        <v>2063</v>
      </c>
      <c r="B864" s="68">
        <v>63</v>
      </c>
      <c r="C864" s="63">
        <v>642</v>
      </c>
      <c r="D864" s="63">
        <v>541</v>
      </c>
      <c r="E864" s="63" t="s">
        <v>93</v>
      </c>
    </row>
    <row r="865" spans="1:5">
      <c r="A865" s="68">
        <v>2064</v>
      </c>
      <c r="B865" s="68">
        <v>63</v>
      </c>
      <c r="C865" s="63">
        <v>642</v>
      </c>
      <c r="D865" s="63">
        <v>541</v>
      </c>
      <c r="E865" s="63" t="s">
        <v>93</v>
      </c>
    </row>
    <row r="866" spans="1:5">
      <c r="A866" s="68">
        <v>2065</v>
      </c>
      <c r="B866" s="68">
        <v>63</v>
      </c>
      <c r="C866" s="63">
        <v>642</v>
      </c>
      <c r="D866" s="63">
        <v>541</v>
      </c>
      <c r="E866" s="63" t="s">
        <v>93</v>
      </c>
    </row>
    <row r="867" spans="1:5">
      <c r="A867" s="68">
        <v>2066</v>
      </c>
      <c r="B867" s="68">
        <v>63</v>
      </c>
      <c r="C867" s="63">
        <v>642</v>
      </c>
      <c r="D867" s="63">
        <v>541</v>
      </c>
      <c r="E867" s="63" t="s">
        <v>93</v>
      </c>
    </row>
    <row r="868" spans="1:5">
      <c r="A868" s="68">
        <v>2067</v>
      </c>
      <c r="B868" s="68">
        <v>63</v>
      </c>
      <c r="C868" s="63">
        <v>642</v>
      </c>
      <c r="D868" s="63">
        <v>541</v>
      </c>
      <c r="E868" s="63" t="s">
        <v>93</v>
      </c>
    </row>
    <row r="869" spans="1:5">
      <c r="A869" s="68">
        <v>2068</v>
      </c>
      <c r="B869" s="68">
        <v>63</v>
      </c>
      <c r="C869" s="63">
        <v>642</v>
      </c>
      <c r="D869" s="63">
        <v>541</v>
      </c>
      <c r="E869" s="63" t="s">
        <v>93</v>
      </c>
    </row>
    <row r="870" spans="1:5">
      <c r="A870" s="68">
        <v>2069</v>
      </c>
      <c r="B870" s="68">
        <v>63</v>
      </c>
      <c r="C870" s="63">
        <v>642</v>
      </c>
      <c r="D870" s="63">
        <v>541</v>
      </c>
      <c r="E870" s="63" t="s">
        <v>93</v>
      </c>
    </row>
    <row r="871" spans="1:5">
      <c r="A871" s="68">
        <v>2070</v>
      </c>
      <c r="B871" s="68">
        <v>63</v>
      </c>
      <c r="C871" s="63">
        <v>642</v>
      </c>
      <c r="D871" s="63">
        <v>541</v>
      </c>
      <c r="E871" s="63" t="s">
        <v>93</v>
      </c>
    </row>
    <row r="872" spans="1:5">
      <c r="A872" s="68">
        <v>2071</v>
      </c>
      <c r="B872" s="68">
        <v>63</v>
      </c>
      <c r="C872" s="63">
        <v>642</v>
      </c>
      <c r="D872" s="63">
        <v>541</v>
      </c>
      <c r="E872" s="63" t="s">
        <v>93</v>
      </c>
    </row>
    <row r="873" spans="1:5">
      <c r="A873" s="68">
        <v>2072</v>
      </c>
      <c r="B873" s="68">
        <v>63</v>
      </c>
      <c r="C873" s="63">
        <v>642</v>
      </c>
      <c r="D873" s="63">
        <v>541</v>
      </c>
      <c r="E873" s="63" t="s">
        <v>93</v>
      </c>
    </row>
    <row r="874" spans="1:5">
      <c r="A874" s="68">
        <v>2073</v>
      </c>
      <c r="B874" s="68">
        <v>63</v>
      </c>
      <c r="C874" s="63">
        <v>642</v>
      </c>
      <c r="D874" s="63">
        <v>541</v>
      </c>
      <c r="E874" s="63" t="s">
        <v>93</v>
      </c>
    </row>
    <row r="875" spans="1:5">
      <c r="A875" s="68">
        <v>2074</v>
      </c>
      <c r="B875" s="68">
        <v>63</v>
      </c>
      <c r="C875" s="63">
        <v>642</v>
      </c>
      <c r="D875" s="63">
        <v>541</v>
      </c>
      <c r="E875" s="63" t="s">
        <v>93</v>
      </c>
    </row>
    <row r="876" spans="1:5">
      <c r="A876" s="68">
        <v>2075</v>
      </c>
      <c r="B876" s="68">
        <v>63</v>
      </c>
      <c r="C876" s="63">
        <v>642</v>
      </c>
      <c r="D876" s="63">
        <v>541</v>
      </c>
      <c r="E876" s="63" t="s">
        <v>93</v>
      </c>
    </row>
    <row r="877" spans="1:5">
      <c r="A877" s="68">
        <v>2076</v>
      </c>
      <c r="B877" s="68">
        <v>63</v>
      </c>
      <c r="C877" s="63">
        <v>642</v>
      </c>
      <c r="D877" s="63">
        <v>541</v>
      </c>
      <c r="E877" s="63" t="s">
        <v>93</v>
      </c>
    </row>
    <row r="878" spans="1:5">
      <c r="A878" s="68">
        <v>2077</v>
      </c>
      <c r="B878" s="68">
        <v>63</v>
      </c>
      <c r="C878" s="63">
        <v>642</v>
      </c>
      <c r="D878" s="63">
        <v>541</v>
      </c>
      <c r="E878" s="63" t="s">
        <v>93</v>
      </c>
    </row>
    <row r="879" spans="1:5">
      <c r="A879" s="68">
        <v>2079</v>
      </c>
      <c r="B879" s="68">
        <v>63</v>
      </c>
      <c r="C879" s="63">
        <v>642</v>
      </c>
      <c r="D879" s="63">
        <v>541</v>
      </c>
      <c r="E879" s="63" t="s">
        <v>93</v>
      </c>
    </row>
    <row r="880" spans="1:5">
      <c r="A880" s="68">
        <v>2080</v>
      </c>
      <c r="B880" s="68">
        <v>63</v>
      </c>
      <c r="C880" s="63">
        <v>642</v>
      </c>
      <c r="D880" s="63">
        <v>541</v>
      </c>
      <c r="E880" s="63" t="s">
        <v>93</v>
      </c>
    </row>
    <row r="881" spans="1:5">
      <c r="A881" s="68">
        <v>2081</v>
      </c>
      <c r="B881" s="68">
        <v>63</v>
      </c>
      <c r="C881" s="63">
        <v>642</v>
      </c>
      <c r="D881" s="63">
        <v>541</v>
      </c>
      <c r="E881" s="63" t="s">
        <v>93</v>
      </c>
    </row>
    <row r="882" spans="1:5">
      <c r="A882" s="68">
        <v>2082</v>
      </c>
      <c r="B882" s="68">
        <v>63</v>
      </c>
      <c r="C882" s="63">
        <v>642</v>
      </c>
      <c r="D882" s="63">
        <v>541</v>
      </c>
      <c r="E882" s="63" t="s">
        <v>93</v>
      </c>
    </row>
    <row r="883" spans="1:5">
      <c r="A883" s="68">
        <v>2083</v>
      </c>
      <c r="B883" s="68">
        <v>63</v>
      </c>
      <c r="C883" s="63">
        <v>642</v>
      </c>
      <c r="D883" s="63">
        <v>541</v>
      </c>
      <c r="E883" s="63" t="s">
        <v>93</v>
      </c>
    </row>
    <row r="884" spans="1:5">
      <c r="A884" s="68">
        <v>2084</v>
      </c>
      <c r="B884" s="68">
        <v>63</v>
      </c>
      <c r="C884" s="63">
        <v>642</v>
      </c>
      <c r="D884" s="63">
        <v>541</v>
      </c>
      <c r="E884" s="63" t="s">
        <v>93</v>
      </c>
    </row>
    <row r="885" spans="1:5">
      <c r="A885" s="68">
        <v>2085</v>
      </c>
      <c r="B885" s="68">
        <v>63</v>
      </c>
      <c r="C885" s="63">
        <v>642</v>
      </c>
      <c r="D885" s="63">
        <v>541</v>
      </c>
      <c r="E885" s="63" t="s">
        <v>93</v>
      </c>
    </row>
    <row r="886" spans="1:5">
      <c r="A886" s="68">
        <v>2086</v>
      </c>
      <c r="B886" s="68">
        <v>63</v>
      </c>
      <c r="C886" s="63">
        <v>642</v>
      </c>
      <c r="D886" s="63">
        <v>541</v>
      </c>
      <c r="E886" s="63" t="s">
        <v>93</v>
      </c>
    </row>
    <row r="887" spans="1:5">
      <c r="A887" s="68">
        <v>2087</v>
      </c>
      <c r="B887" s="68">
        <v>63</v>
      </c>
      <c r="C887" s="63">
        <v>642</v>
      </c>
      <c r="D887" s="63">
        <v>541</v>
      </c>
      <c r="E887" s="63" t="s">
        <v>93</v>
      </c>
    </row>
    <row r="888" spans="1:5">
      <c r="A888" s="68">
        <v>2088</v>
      </c>
      <c r="B888" s="68">
        <v>63</v>
      </c>
      <c r="C888" s="63">
        <v>642</v>
      </c>
      <c r="D888" s="63">
        <v>541</v>
      </c>
      <c r="E888" s="63" t="s">
        <v>93</v>
      </c>
    </row>
    <row r="889" spans="1:5">
      <c r="A889" s="68">
        <v>2089</v>
      </c>
      <c r="B889" s="68">
        <v>63</v>
      </c>
      <c r="C889" s="63">
        <v>642</v>
      </c>
      <c r="D889" s="63">
        <v>541</v>
      </c>
      <c r="E889" s="63" t="s">
        <v>93</v>
      </c>
    </row>
    <row r="890" spans="1:5">
      <c r="A890" s="68">
        <v>2090</v>
      </c>
      <c r="B890" s="68">
        <v>63</v>
      </c>
      <c r="C890" s="63">
        <v>642</v>
      </c>
      <c r="D890" s="63">
        <v>541</v>
      </c>
      <c r="E890" s="63" t="s">
        <v>93</v>
      </c>
    </row>
    <row r="891" spans="1:5">
      <c r="A891" s="68">
        <v>2091</v>
      </c>
      <c r="B891" s="68">
        <v>63</v>
      </c>
      <c r="C891" s="63">
        <v>642</v>
      </c>
      <c r="D891" s="63">
        <v>541</v>
      </c>
      <c r="E891" s="63" t="s">
        <v>93</v>
      </c>
    </row>
    <row r="892" spans="1:5">
      <c r="A892" s="68">
        <v>2092</v>
      </c>
      <c r="B892" s="68">
        <v>63</v>
      </c>
      <c r="C892" s="63">
        <v>642</v>
      </c>
      <c r="D892" s="63">
        <v>541</v>
      </c>
      <c r="E892" s="63" t="s">
        <v>93</v>
      </c>
    </row>
    <row r="893" spans="1:5">
      <c r="A893" s="68">
        <v>2093</v>
      </c>
      <c r="B893" s="68">
        <v>63</v>
      </c>
      <c r="C893" s="63">
        <v>642</v>
      </c>
      <c r="D893" s="63">
        <v>541</v>
      </c>
      <c r="E893" s="63" t="s">
        <v>93</v>
      </c>
    </row>
    <row r="894" spans="1:5">
      <c r="A894" s="68">
        <v>2094</v>
      </c>
      <c r="B894" s="68">
        <v>63</v>
      </c>
      <c r="C894" s="63">
        <v>642</v>
      </c>
      <c r="D894" s="63">
        <v>541</v>
      </c>
      <c r="E894" s="63" t="s">
        <v>93</v>
      </c>
    </row>
    <row r="895" spans="1:5">
      <c r="A895" s="68">
        <v>2095</v>
      </c>
      <c r="B895" s="68">
        <v>63</v>
      </c>
      <c r="C895" s="63">
        <v>642</v>
      </c>
      <c r="D895" s="63">
        <v>541</v>
      </c>
      <c r="E895" s="63" t="s">
        <v>93</v>
      </c>
    </row>
    <row r="896" spans="1:5">
      <c r="A896" s="68">
        <v>2096</v>
      </c>
      <c r="B896" s="68">
        <v>63</v>
      </c>
      <c r="C896" s="63">
        <v>642</v>
      </c>
      <c r="D896" s="63">
        <v>541</v>
      </c>
      <c r="E896" s="63" t="s">
        <v>93</v>
      </c>
    </row>
    <row r="897" spans="1:5">
      <c r="A897" s="68">
        <v>2097</v>
      </c>
      <c r="B897" s="68">
        <v>63</v>
      </c>
      <c r="C897" s="63">
        <v>642</v>
      </c>
      <c r="D897" s="63">
        <v>541</v>
      </c>
      <c r="E897" s="63" t="s">
        <v>93</v>
      </c>
    </row>
    <row r="898" spans="1:5">
      <c r="A898" s="68">
        <v>2099</v>
      </c>
      <c r="B898" s="68">
        <v>63</v>
      </c>
      <c r="C898" s="63">
        <v>642</v>
      </c>
      <c r="D898" s="63">
        <v>541</v>
      </c>
      <c r="E898" s="63" t="s">
        <v>93</v>
      </c>
    </row>
    <row r="899" spans="1:5">
      <c r="A899" s="68">
        <v>2100</v>
      </c>
      <c r="B899" s="68">
        <v>63</v>
      </c>
      <c r="C899" s="63">
        <v>642</v>
      </c>
      <c r="D899" s="63">
        <v>541</v>
      </c>
      <c r="E899" s="63" t="s">
        <v>93</v>
      </c>
    </row>
    <row r="900" spans="1:5">
      <c r="A900" s="68">
        <v>2101</v>
      </c>
      <c r="B900" s="68">
        <v>63</v>
      </c>
      <c r="C900" s="63">
        <v>642</v>
      </c>
      <c r="D900" s="63">
        <v>541</v>
      </c>
      <c r="E900" s="63" t="s">
        <v>93</v>
      </c>
    </row>
    <row r="901" spans="1:5">
      <c r="A901" s="68">
        <v>2102</v>
      </c>
      <c r="B901" s="68">
        <v>63</v>
      </c>
      <c r="C901" s="63">
        <v>642</v>
      </c>
      <c r="D901" s="63">
        <v>541</v>
      </c>
      <c r="E901" s="63" t="s">
        <v>93</v>
      </c>
    </row>
    <row r="902" spans="1:5">
      <c r="A902" s="68">
        <v>2103</v>
      </c>
      <c r="B902" s="68">
        <v>63</v>
      </c>
      <c r="C902" s="63">
        <v>642</v>
      </c>
      <c r="D902" s="63">
        <v>541</v>
      </c>
      <c r="E902" s="63" t="s">
        <v>93</v>
      </c>
    </row>
    <row r="903" spans="1:5">
      <c r="A903" s="68">
        <v>2104</v>
      </c>
      <c r="B903" s="68">
        <v>63</v>
      </c>
      <c r="C903" s="63">
        <v>642</v>
      </c>
      <c r="D903" s="63">
        <v>541</v>
      </c>
      <c r="E903" s="63" t="s">
        <v>93</v>
      </c>
    </row>
    <row r="904" spans="1:5">
      <c r="A904" s="68">
        <v>2105</v>
      </c>
      <c r="B904" s="68">
        <v>63</v>
      </c>
      <c r="C904" s="63">
        <v>642</v>
      </c>
      <c r="D904" s="63">
        <v>541</v>
      </c>
      <c r="E904" s="63" t="s">
        <v>93</v>
      </c>
    </row>
    <row r="905" spans="1:5">
      <c r="A905" s="68">
        <v>2106</v>
      </c>
      <c r="B905" s="68">
        <v>63</v>
      </c>
      <c r="C905" s="63">
        <v>642</v>
      </c>
      <c r="D905" s="63">
        <v>541</v>
      </c>
      <c r="E905" s="63" t="s">
        <v>93</v>
      </c>
    </row>
    <row r="906" spans="1:5">
      <c r="A906" s="68">
        <v>2107</v>
      </c>
      <c r="B906" s="68">
        <v>63</v>
      </c>
      <c r="C906" s="63">
        <v>642</v>
      </c>
      <c r="D906" s="63">
        <v>541</v>
      </c>
      <c r="E906" s="63" t="s">
        <v>93</v>
      </c>
    </row>
    <row r="907" spans="1:5">
      <c r="A907" s="68">
        <v>2108</v>
      </c>
      <c r="B907" s="68">
        <v>63</v>
      </c>
      <c r="C907" s="63">
        <v>642</v>
      </c>
      <c r="D907" s="63">
        <v>541</v>
      </c>
      <c r="E907" s="63" t="s">
        <v>93</v>
      </c>
    </row>
    <row r="908" spans="1:5">
      <c r="A908" s="68">
        <v>2109</v>
      </c>
      <c r="B908" s="68">
        <v>63</v>
      </c>
      <c r="C908" s="63">
        <v>642</v>
      </c>
      <c r="D908" s="63">
        <v>541</v>
      </c>
      <c r="E908" s="63" t="s">
        <v>93</v>
      </c>
    </row>
    <row r="909" spans="1:5">
      <c r="A909" s="68">
        <v>2110</v>
      </c>
      <c r="B909" s="68">
        <v>63</v>
      </c>
      <c r="C909" s="63">
        <v>642</v>
      </c>
      <c r="D909" s="63">
        <v>541</v>
      </c>
      <c r="E909" s="63" t="s">
        <v>93</v>
      </c>
    </row>
    <row r="910" spans="1:5">
      <c r="A910" s="68">
        <v>2111</v>
      </c>
      <c r="B910" s="68">
        <v>63</v>
      </c>
      <c r="C910" s="63">
        <v>642</v>
      </c>
      <c r="D910" s="63">
        <v>541</v>
      </c>
      <c r="E910" s="63" t="s">
        <v>93</v>
      </c>
    </row>
    <row r="911" spans="1:5">
      <c r="A911" s="68">
        <v>2112</v>
      </c>
      <c r="B911" s="68">
        <v>63</v>
      </c>
      <c r="C911" s="63">
        <v>642</v>
      </c>
      <c r="D911" s="63">
        <v>541</v>
      </c>
      <c r="E911" s="63" t="s">
        <v>93</v>
      </c>
    </row>
    <row r="912" spans="1:5">
      <c r="A912" s="68">
        <v>2113</v>
      </c>
      <c r="B912" s="68">
        <v>63</v>
      </c>
      <c r="C912" s="63">
        <v>642</v>
      </c>
      <c r="D912" s="63">
        <v>541</v>
      </c>
      <c r="E912" s="63" t="s">
        <v>93</v>
      </c>
    </row>
    <row r="913" spans="1:5">
      <c r="A913" s="68">
        <v>2114</v>
      </c>
      <c r="B913" s="68">
        <v>63</v>
      </c>
      <c r="C913" s="63">
        <v>642</v>
      </c>
      <c r="D913" s="63">
        <v>541</v>
      </c>
      <c r="E913" s="63" t="s">
        <v>93</v>
      </c>
    </row>
    <row r="914" spans="1:5">
      <c r="A914" s="68">
        <v>2115</v>
      </c>
      <c r="B914" s="68">
        <v>63</v>
      </c>
      <c r="C914" s="63">
        <v>642</v>
      </c>
      <c r="D914" s="63">
        <v>541</v>
      </c>
      <c r="E914" s="63" t="s">
        <v>93</v>
      </c>
    </row>
    <row r="915" spans="1:5">
      <c r="A915" s="68">
        <v>2116</v>
      </c>
      <c r="B915" s="68">
        <v>63</v>
      </c>
      <c r="C915" s="63">
        <v>642</v>
      </c>
      <c r="D915" s="63">
        <v>541</v>
      </c>
      <c r="E915" s="63" t="s">
        <v>93</v>
      </c>
    </row>
    <row r="916" spans="1:5">
      <c r="A916" s="68">
        <v>2117</v>
      </c>
      <c r="B916" s="68">
        <v>63</v>
      </c>
      <c r="C916" s="63">
        <v>642</v>
      </c>
      <c r="D916" s="63">
        <v>541</v>
      </c>
      <c r="E916" s="63" t="s">
        <v>93</v>
      </c>
    </row>
    <row r="917" spans="1:5">
      <c r="A917" s="68">
        <v>2118</v>
      </c>
      <c r="B917" s="68">
        <v>63</v>
      </c>
      <c r="C917" s="63">
        <v>642</v>
      </c>
      <c r="D917" s="63">
        <v>541</v>
      </c>
      <c r="E917" s="63" t="s">
        <v>93</v>
      </c>
    </row>
    <row r="918" spans="1:5">
      <c r="A918" s="68">
        <v>2119</v>
      </c>
      <c r="B918" s="68">
        <v>63</v>
      </c>
      <c r="C918" s="63">
        <v>642</v>
      </c>
      <c r="D918" s="63">
        <v>541</v>
      </c>
      <c r="E918" s="63" t="s">
        <v>93</v>
      </c>
    </row>
    <row r="919" spans="1:5">
      <c r="A919" s="68">
        <v>2120</v>
      </c>
      <c r="B919" s="68">
        <v>63</v>
      </c>
      <c r="C919" s="63">
        <v>642</v>
      </c>
      <c r="D919" s="63">
        <v>541</v>
      </c>
      <c r="E919" s="63" t="s">
        <v>93</v>
      </c>
    </row>
    <row r="920" spans="1:5">
      <c r="A920" s="68">
        <v>2121</v>
      </c>
      <c r="B920" s="68">
        <v>63</v>
      </c>
      <c r="C920" s="63">
        <v>642</v>
      </c>
      <c r="D920" s="63">
        <v>541</v>
      </c>
      <c r="E920" s="63" t="s">
        <v>93</v>
      </c>
    </row>
    <row r="921" spans="1:5">
      <c r="A921" s="68">
        <v>2122</v>
      </c>
      <c r="B921" s="68">
        <v>63</v>
      </c>
      <c r="C921" s="63">
        <v>642</v>
      </c>
      <c r="D921" s="63">
        <v>541</v>
      </c>
      <c r="E921" s="63" t="s">
        <v>93</v>
      </c>
    </row>
    <row r="922" spans="1:5">
      <c r="A922" s="68">
        <v>2123</v>
      </c>
      <c r="B922" s="68">
        <v>63</v>
      </c>
      <c r="C922" s="63">
        <v>642</v>
      </c>
      <c r="D922" s="63">
        <v>541</v>
      </c>
      <c r="E922" s="63" t="s">
        <v>93</v>
      </c>
    </row>
    <row r="923" spans="1:5">
      <c r="A923" s="68">
        <v>2124</v>
      </c>
      <c r="B923" s="68">
        <v>63</v>
      </c>
      <c r="C923" s="63">
        <v>642</v>
      </c>
      <c r="D923" s="63">
        <v>541</v>
      </c>
      <c r="E923" s="63" t="s">
        <v>93</v>
      </c>
    </row>
    <row r="924" spans="1:5">
      <c r="A924" s="68">
        <v>2125</v>
      </c>
      <c r="B924" s="68">
        <v>63</v>
      </c>
      <c r="C924" s="63">
        <v>642</v>
      </c>
      <c r="D924" s="63">
        <v>541</v>
      </c>
      <c r="E924" s="63" t="s">
        <v>93</v>
      </c>
    </row>
    <row r="925" spans="1:5">
      <c r="A925" s="68">
        <v>2126</v>
      </c>
      <c r="B925" s="68">
        <v>63</v>
      </c>
      <c r="C925" s="63">
        <v>642</v>
      </c>
      <c r="D925" s="63">
        <v>541</v>
      </c>
      <c r="E925" s="63" t="s">
        <v>93</v>
      </c>
    </row>
    <row r="926" spans="1:5">
      <c r="A926" s="68">
        <v>2127</v>
      </c>
      <c r="B926" s="68">
        <v>63</v>
      </c>
      <c r="C926" s="63">
        <v>642</v>
      </c>
      <c r="D926" s="63">
        <v>541</v>
      </c>
      <c r="E926" s="63" t="s">
        <v>93</v>
      </c>
    </row>
    <row r="927" spans="1:5">
      <c r="A927" s="68">
        <v>2128</v>
      </c>
      <c r="B927" s="68">
        <v>63</v>
      </c>
      <c r="C927" s="63">
        <v>642</v>
      </c>
      <c r="D927" s="63">
        <v>541</v>
      </c>
      <c r="E927" s="63" t="s">
        <v>93</v>
      </c>
    </row>
    <row r="928" spans="1:5">
      <c r="A928" s="68">
        <v>2129</v>
      </c>
      <c r="B928" s="68">
        <v>63</v>
      </c>
      <c r="C928" s="63">
        <v>642</v>
      </c>
      <c r="D928" s="63">
        <v>541</v>
      </c>
      <c r="E928" s="63" t="s">
        <v>93</v>
      </c>
    </row>
    <row r="929" spans="1:5">
      <c r="A929" s="68">
        <v>2130</v>
      </c>
      <c r="B929" s="68">
        <v>63</v>
      </c>
      <c r="C929" s="63">
        <v>642</v>
      </c>
      <c r="D929" s="63">
        <v>541</v>
      </c>
      <c r="E929" s="63" t="s">
        <v>93</v>
      </c>
    </row>
    <row r="930" spans="1:5">
      <c r="A930" s="68">
        <v>2131</v>
      </c>
      <c r="B930" s="68">
        <v>63</v>
      </c>
      <c r="C930" s="63">
        <v>642</v>
      </c>
      <c r="D930" s="63">
        <v>541</v>
      </c>
      <c r="E930" s="63" t="s">
        <v>93</v>
      </c>
    </row>
    <row r="931" spans="1:5">
      <c r="A931" s="68">
        <v>2132</v>
      </c>
      <c r="B931" s="68">
        <v>63</v>
      </c>
      <c r="C931" s="63">
        <v>642</v>
      </c>
      <c r="D931" s="63">
        <v>541</v>
      </c>
      <c r="E931" s="63" t="s">
        <v>93</v>
      </c>
    </row>
    <row r="932" spans="1:5">
      <c r="A932" s="68">
        <v>2133</v>
      </c>
      <c r="B932" s="68">
        <v>63</v>
      </c>
      <c r="C932" s="63">
        <v>642</v>
      </c>
      <c r="D932" s="63">
        <v>541</v>
      </c>
      <c r="E932" s="63" t="s">
        <v>93</v>
      </c>
    </row>
    <row r="933" spans="1:5">
      <c r="A933" s="68">
        <v>2134</v>
      </c>
      <c r="B933" s="68">
        <v>63</v>
      </c>
      <c r="C933" s="63">
        <v>642</v>
      </c>
      <c r="D933" s="63">
        <v>541</v>
      </c>
      <c r="E933" s="63" t="s">
        <v>93</v>
      </c>
    </row>
    <row r="934" spans="1:5">
      <c r="A934" s="68">
        <v>2135</v>
      </c>
      <c r="B934" s="68">
        <v>63</v>
      </c>
      <c r="C934" s="63">
        <v>642</v>
      </c>
      <c r="D934" s="63">
        <v>541</v>
      </c>
      <c r="E934" s="63" t="s">
        <v>93</v>
      </c>
    </row>
    <row r="935" spans="1:5">
      <c r="A935" s="68">
        <v>2136</v>
      </c>
      <c r="B935" s="68">
        <v>63</v>
      </c>
      <c r="C935" s="63">
        <v>642</v>
      </c>
      <c r="D935" s="63">
        <v>541</v>
      </c>
      <c r="E935" s="63" t="s">
        <v>93</v>
      </c>
    </row>
    <row r="936" spans="1:5">
      <c r="A936" s="68">
        <v>2137</v>
      </c>
      <c r="B936" s="68">
        <v>63</v>
      </c>
      <c r="C936" s="63">
        <v>642</v>
      </c>
      <c r="D936" s="63">
        <v>541</v>
      </c>
      <c r="E936" s="63" t="s">
        <v>93</v>
      </c>
    </row>
    <row r="937" spans="1:5">
      <c r="A937" s="68">
        <v>2138</v>
      </c>
      <c r="B937" s="68">
        <v>63</v>
      </c>
      <c r="C937" s="63">
        <v>642</v>
      </c>
      <c r="D937" s="63">
        <v>541</v>
      </c>
      <c r="E937" s="63" t="s">
        <v>93</v>
      </c>
    </row>
    <row r="938" spans="1:5">
      <c r="A938" s="68">
        <v>2139</v>
      </c>
      <c r="B938" s="68">
        <v>63</v>
      </c>
      <c r="C938" s="63">
        <v>642</v>
      </c>
      <c r="D938" s="63">
        <v>541</v>
      </c>
      <c r="E938" s="63" t="s">
        <v>93</v>
      </c>
    </row>
    <row r="939" spans="1:5">
      <c r="A939" s="68">
        <v>2140</v>
      </c>
      <c r="B939" s="68">
        <v>63</v>
      </c>
      <c r="C939" s="63">
        <v>642</v>
      </c>
      <c r="D939" s="63">
        <v>541</v>
      </c>
      <c r="E939" s="63" t="s">
        <v>93</v>
      </c>
    </row>
    <row r="940" spans="1:5">
      <c r="A940" s="68">
        <v>2141</v>
      </c>
      <c r="B940" s="68">
        <v>63</v>
      </c>
      <c r="C940" s="63">
        <v>642</v>
      </c>
      <c r="D940" s="63">
        <v>541</v>
      </c>
      <c r="E940" s="63" t="s">
        <v>93</v>
      </c>
    </row>
    <row r="941" spans="1:5">
      <c r="A941" s="68">
        <v>2142</v>
      </c>
      <c r="B941" s="68">
        <v>63</v>
      </c>
      <c r="C941" s="63">
        <v>642</v>
      </c>
      <c r="D941" s="63">
        <v>541</v>
      </c>
      <c r="E941" s="63" t="s">
        <v>93</v>
      </c>
    </row>
    <row r="942" spans="1:5">
      <c r="A942" s="68">
        <v>2143</v>
      </c>
      <c r="B942" s="68">
        <v>63</v>
      </c>
      <c r="C942" s="63">
        <v>642</v>
      </c>
      <c r="D942" s="63">
        <v>541</v>
      </c>
      <c r="E942" s="63" t="s">
        <v>93</v>
      </c>
    </row>
    <row r="943" spans="1:5">
      <c r="A943" s="68">
        <v>2144</v>
      </c>
      <c r="B943" s="68">
        <v>63</v>
      </c>
      <c r="C943" s="63">
        <v>642</v>
      </c>
      <c r="D943" s="63">
        <v>541</v>
      </c>
      <c r="E943" s="63" t="s">
        <v>93</v>
      </c>
    </row>
    <row r="944" spans="1:5">
      <c r="A944" s="68">
        <v>2145</v>
      </c>
      <c r="B944" s="68">
        <v>63</v>
      </c>
      <c r="C944" s="63">
        <v>642</v>
      </c>
      <c r="D944" s="63">
        <v>541</v>
      </c>
      <c r="E944" s="63" t="s">
        <v>93</v>
      </c>
    </row>
    <row r="945" spans="1:5">
      <c r="A945" s="68">
        <v>2146</v>
      </c>
      <c r="B945" s="68">
        <v>63</v>
      </c>
      <c r="C945" s="63">
        <v>642</v>
      </c>
      <c r="D945" s="63">
        <v>541</v>
      </c>
      <c r="E945" s="63" t="s">
        <v>93</v>
      </c>
    </row>
    <row r="946" spans="1:5">
      <c r="A946" s="68">
        <v>2147</v>
      </c>
      <c r="B946" s="68">
        <v>63</v>
      </c>
      <c r="C946" s="63">
        <v>642</v>
      </c>
      <c r="D946" s="63">
        <v>541</v>
      </c>
      <c r="E946" s="63" t="s">
        <v>93</v>
      </c>
    </row>
    <row r="947" spans="1:5">
      <c r="A947" s="68">
        <v>2148</v>
      </c>
      <c r="B947" s="68">
        <v>63</v>
      </c>
      <c r="C947" s="63">
        <v>642</v>
      </c>
      <c r="D947" s="63">
        <v>541</v>
      </c>
      <c r="E947" s="63" t="s">
        <v>93</v>
      </c>
    </row>
    <row r="948" spans="1:5">
      <c r="A948" s="68">
        <v>2150</v>
      </c>
      <c r="B948" s="68">
        <v>63</v>
      </c>
      <c r="C948" s="63">
        <v>642</v>
      </c>
      <c r="D948" s="63">
        <v>541</v>
      </c>
      <c r="E948" s="63" t="s">
        <v>93</v>
      </c>
    </row>
    <row r="949" spans="1:5">
      <c r="A949" s="68">
        <v>2151</v>
      </c>
      <c r="B949" s="68">
        <v>63</v>
      </c>
      <c r="C949" s="63">
        <v>642</v>
      </c>
      <c r="D949" s="63">
        <v>541</v>
      </c>
      <c r="E949" s="63" t="s">
        <v>93</v>
      </c>
    </row>
    <row r="950" spans="1:5">
      <c r="A950" s="68">
        <v>2152</v>
      </c>
      <c r="B950" s="68">
        <v>63</v>
      </c>
      <c r="C950" s="63">
        <v>642</v>
      </c>
      <c r="D950" s="63">
        <v>541</v>
      </c>
      <c r="E950" s="63" t="s">
        <v>93</v>
      </c>
    </row>
    <row r="951" spans="1:5">
      <c r="A951" s="68">
        <v>2153</v>
      </c>
      <c r="B951" s="68">
        <v>63</v>
      </c>
      <c r="C951" s="63">
        <v>642</v>
      </c>
      <c r="D951" s="63">
        <v>541</v>
      </c>
      <c r="E951" s="63" t="s">
        <v>93</v>
      </c>
    </row>
    <row r="952" spans="1:5">
      <c r="A952" s="68">
        <v>2154</v>
      </c>
      <c r="B952" s="68">
        <v>63</v>
      </c>
      <c r="C952" s="63">
        <v>642</v>
      </c>
      <c r="D952" s="63">
        <v>541</v>
      </c>
      <c r="E952" s="63" t="s">
        <v>93</v>
      </c>
    </row>
    <row r="953" spans="1:5">
      <c r="A953" s="68">
        <v>2155</v>
      </c>
      <c r="B953" s="68">
        <v>63</v>
      </c>
      <c r="C953" s="63">
        <v>642</v>
      </c>
      <c r="D953" s="63">
        <v>541</v>
      </c>
      <c r="E953" s="63" t="s">
        <v>93</v>
      </c>
    </row>
    <row r="954" spans="1:5">
      <c r="A954" s="68">
        <v>2156</v>
      </c>
      <c r="B954" s="68">
        <v>63</v>
      </c>
      <c r="C954" s="63">
        <v>642</v>
      </c>
      <c r="D954" s="63">
        <v>541</v>
      </c>
      <c r="E954" s="63" t="s">
        <v>93</v>
      </c>
    </row>
    <row r="955" spans="1:5">
      <c r="A955" s="68">
        <v>2157</v>
      </c>
      <c r="B955" s="68">
        <v>63</v>
      </c>
      <c r="C955" s="63">
        <v>642</v>
      </c>
      <c r="D955" s="63">
        <v>541</v>
      </c>
      <c r="E955" s="63" t="s">
        <v>93</v>
      </c>
    </row>
    <row r="956" spans="1:5">
      <c r="A956" s="68">
        <v>2158</v>
      </c>
      <c r="B956" s="68">
        <v>63</v>
      </c>
      <c r="C956" s="63">
        <v>642</v>
      </c>
      <c r="D956" s="63">
        <v>541</v>
      </c>
      <c r="E956" s="63" t="s">
        <v>93</v>
      </c>
    </row>
    <row r="957" spans="1:5">
      <c r="A957" s="68">
        <v>2159</v>
      </c>
      <c r="B957" s="68">
        <v>63</v>
      </c>
      <c r="C957" s="63">
        <v>642</v>
      </c>
      <c r="D957" s="63">
        <v>541</v>
      </c>
      <c r="E957" s="63" t="s">
        <v>93</v>
      </c>
    </row>
    <row r="958" spans="1:5">
      <c r="A958" s="68">
        <v>2160</v>
      </c>
      <c r="B958" s="68">
        <v>63</v>
      </c>
      <c r="C958" s="63">
        <v>642</v>
      </c>
      <c r="D958" s="63">
        <v>541</v>
      </c>
      <c r="E958" s="63" t="s">
        <v>93</v>
      </c>
    </row>
    <row r="959" spans="1:5">
      <c r="A959" s="68">
        <v>2161</v>
      </c>
      <c r="B959" s="68">
        <v>63</v>
      </c>
      <c r="C959" s="63">
        <v>642</v>
      </c>
      <c r="D959" s="63">
        <v>541</v>
      </c>
      <c r="E959" s="63" t="s">
        <v>93</v>
      </c>
    </row>
    <row r="960" spans="1:5">
      <c r="A960" s="68">
        <v>2162</v>
      </c>
      <c r="B960" s="68">
        <v>63</v>
      </c>
      <c r="C960" s="63">
        <v>642</v>
      </c>
      <c r="D960" s="63">
        <v>541</v>
      </c>
      <c r="E960" s="63" t="s">
        <v>93</v>
      </c>
    </row>
    <row r="961" spans="1:5">
      <c r="A961" s="68">
        <v>2163</v>
      </c>
      <c r="B961" s="68">
        <v>63</v>
      </c>
      <c r="C961" s="63">
        <v>642</v>
      </c>
      <c r="D961" s="63">
        <v>541</v>
      </c>
      <c r="E961" s="63" t="s">
        <v>93</v>
      </c>
    </row>
    <row r="962" spans="1:5">
      <c r="A962" s="68">
        <v>2164</v>
      </c>
      <c r="B962" s="68">
        <v>63</v>
      </c>
      <c r="C962" s="63">
        <v>642</v>
      </c>
      <c r="D962" s="63">
        <v>541</v>
      </c>
      <c r="E962" s="63" t="s">
        <v>93</v>
      </c>
    </row>
    <row r="963" spans="1:5">
      <c r="A963" s="68">
        <v>2165</v>
      </c>
      <c r="B963" s="68">
        <v>63</v>
      </c>
      <c r="C963" s="63">
        <v>642</v>
      </c>
      <c r="D963" s="63">
        <v>541</v>
      </c>
      <c r="E963" s="63" t="s">
        <v>93</v>
      </c>
    </row>
    <row r="964" spans="1:5">
      <c r="A964" s="68">
        <v>2166</v>
      </c>
      <c r="B964" s="68">
        <v>63</v>
      </c>
      <c r="C964" s="63">
        <v>642</v>
      </c>
      <c r="D964" s="63">
        <v>541</v>
      </c>
      <c r="E964" s="63" t="s">
        <v>93</v>
      </c>
    </row>
    <row r="965" spans="1:5">
      <c r="A965" s="68">
        <v>2167</v>
      </c>
      <c r="B965" s="68">
        <v>63</v>
      </c>
      <c r="C965" s="63">
        <v>642</v>
      </c>
      <c r="D965" s="63">
        <v>541</v>
      </c>
      <c r="E965" s="63" t="s">
        <v>93</v>
      </c>
    </row>
    <row r="966" spans="1:5">
      <c r="A966" s="68">
        <v>2168</v>
      </c>
      <c r="B966" s="68">
        <v>63</v>
      </c>
      <c r="C966" s="63">
        <v>642</v>
      </c>
      <c r="D966" s="63">
        <v>541</v>
      </c>
      <c r="E966" s="63" t="s">
        <v>93</v>
      </c>
    </row>
    <row r="967" spans="1:5">
      <c r="A967" s="68">
        <v>2169</v>
      </c>
      <c r="B967" s="68">
        <v>63</v>
      </c>
      <c r="C967" s="63">
        <v>642</v>
      </c>
      <c r="D967" s="63">
        <v>541</v>
      </c>
      <c r="E967" s="63" t="s">
        <v>93</v>
      </c>
    </row>
    <row r="968" spans="1:5">
      <c r="A968" s="68">
        <v>2170</v>
      </c>
      <c r="B968" s="68">
        <v>63</v>
      </c>
      <c r="C968" s="63">
        <v>642</v>
      </c>
      <c r="D968" s="63">
        <v>541</v>
      </c>
      <c r="E968" s="63" t="s">
        <v>93</v>
      </c>
    </row>
    <row r="969" spans="1:5">
      <c r="A969" s="68">
        <v>2171</v>
      </c>
      <c r="B969" s="68">
        <v>63</v>
      </c>
      <c r="C969" s="63">
        <v>642</v>
      </c>
      <c r="D969" s="63">
        <v>541</v>
      </c>
      <c r="E969" s="63" t="s">
        <v>93</v>
      </c>
    </row>
    <row r="970" spans="1:5">
      <c r="A970" s="68">
        <v>2173</v>
      </c>
      <c r="B970" s="68">
        <v>63</v>
      </c>
      <c r="C970" s="63">
        <v>642</v>
      </c>
      <c r="D970" s="63">
        <v>541</v>
      </c>
      <c r="E970" s="63" t="s">
        <v>93</v>
      </c>
    </row>
    <row r="971" spans="1:5">
      <c r="A971" s="68">
        <v>2174</v>
      </c>
      <c r="B971" s="68">
        <v>63</v>
      </c>
      <c r="C971" s="63">
        <v>642</v>
      </c>
      <c r="D971" s="63">
        <v>541</v>
      </c>
      <c r="E971" s="63" t="s">
        <v>93</v>
      </c>
    </row>
    <row r="972" spans="1:5">
      <c r="A972" s="68">
        <v>2176</v>
      </c>
      <c r="B972" s="68">
        <v>63</v>
      </c>
      <c r="C972" s="63">
        <v>642</v>
      </c>
      <c r="D972" s="63">
        <v>541</v>
      </c>
      <c r="E972" s="63" t="s">
        <v>93</v>
      </c>
    </row>
    <row r="973" spans="1:5">
      <c r="A973" s="68">
        <v>2177</v>
      </c>
      <c r="B973" s="68">
        <v>63</v>
      </c>
      <c r="C973" s="63">
        <v>642</v>
      </c>
      <c r="D973" s="63">
        <v>541</v>
      </c>
      <c r="E973" s="63" t="s">
        <v>93</v>
      </c>
    </row>
    <row r="974" spans="1:5">
      <c r="A974" s="68">
        <v>2190</v>
      </c>
      <c r="B974" s="68">
        <v>63</v>
      </c>
      <c r="C974" s="63">
        <v>642</v>
      </c>
      <c r="D974" s="63">
        <v>541</v>
      </c>
      <c r="E974" s="63" t="s">
        <v>93</v>
      </c>
    </row>
    <row r="975" spans="1:5">
      <c r="A975" s="68">
        <v>2191</v>
      </c>
      <c r="B975" s="68">
        <v>63</v>
      </c>
      <c r="C975" s="63">
        <v>642</v>
      </c>
      <c r="D975" s="63">
        <v>541</v>
      </c>
      <c r="E975" s="63" t="s">
        <v>93</v>
      </c>
    </row>
    <row r="976" spans="1:5">
      <c r="A976" s="68">
        <v>2192</v>
      </c>
      <c r="B976" s="68">
        <v>63</v>
      </c>
      <c r="C976" s="63">
        <v>642</v>
      </c>
      <c r="D976" s="63">
        <v>541</v>
      </c>
      <c r="E976" s="63" t="s">
        <v>93</v>
      </c>
    </row>
    <row r="977" spans="1:5">
      <c r="A977" s="68">
        <v>2193</v>
      </c>
      <c r="B977" s="68">
        <v>63</v>
      </c>
      <c r="C977" s="63">
        <v>642</v>
      </c>
      <c r="D977" s="63">
        <v>541</v>
      </c>
      <c r="E977" s="63" t="s">
        <v>93</v>
      </c>
    </row>
    <row r="978" spans="1:5">
      <c r="A978" s="68">
        <v>2194</v>
      </c>
      <c r="B978" s="68">
        <v>63</v>
      </c>
      <c r="C978" s="63">
        <v>642</v>
      </c>
      <c r="D978" s="63">
        <v>541</v>
      </c>
      <c r="E978" s="63" t="s">
        <v>93</v>
      </c>
    </row>
    <row r="979" spans="1:5">
      <c r="A979" s="68">
        <v>2195</v>
      </c>
      <c r="B979" s="68">
        <v>63</v>
      </c>
      <c r="C979" s="63">
        <v>642</v>
      </c>
      <c r="D979" s="63">
        <v>541</v>
      </c>
      <c r="E979" s="63" t="s">
        <v>93</v>
      </c>
    </row>
    <row r="980" spans="1:5">
      <c r="A980" s="68">
        <v>2196</v>
      </c>
      <c r="B980" s="68">
        <v>63</v>
      </c>
      <c r="C980" s="63">
        <v>642</v>
      </c>
      <c r="D980" s="63">
        <v>541</v>
      </c>
      <c r="E980" s="63" t="s">
        <v>93</v>
      </c>
    </row>
    <row r="981" spans="1:5">
      <c r="A981" s="68">
        <v>2197</v>
      </c>
      <c r="B981" s="68">
        <v>63</v>
      </c>
      <c r="C981" s="63">
        <v>642</v>
      </c>
      <c r="D981" s="63">
        <v>541</v>
      </c>
      <c r="E981" s="63" t="s">
        <v>93</v>
      </c>
    </row>
    <row r="982" spans="1:5">
      <c r="A982" s="68">
        <v>2198</v>
      </c>
      <c r="B982" s="68">
        <v>63</v>
      </c>
      <c r="C982" s="63">
        <v>642</v>
      </c>
      <c r="D982" s="63">
        <v>541</v>
      </c>
      <c r="E982" s="63" t="s">
        <v>93</v>
      </c>
    </row>
    <row r="983" spans="1:5">
      <c r="A983" s="68">
        <v>2199</v>
      </c>
      <c r="B983" s="68">
        <v>63</v>
      </c>
      <c r="C983" s="63">
        <v>642</v>
      </c>
      <c r="D983" s="63">
        <v>541</v>
      </c>
      <c r="E983" s="63" t="s">
        <v>93</v>
      </c>
    </row>
    <row r="984" spans="1:5">
      <c r="A984" s="68">
        <v>2200</v>
      </c>
      <c r="B984" s="68">
        <v>63</v>
      </c>
      <c r="C984" s="63">
        <v>642</v>
      </c>
      <c r="D984" s="63">
        <v>541</v>
      </c>
      <c r="E984" s="63" t="s">
        <v>93</v>
      </c>
    </row>
    <row r="985" spans="1:5">
      <c r="A985" s="68">
        <v>2201</v>
      </c>
      <c r="B985" s="68">
        <v>63</v>
      </c>
      <c r="C985" s="63">
        <v>642</v>
      </c>
      <c r="D985" s="63">
        <v>541</v>
      </c>
      <c r="E985" s="63" t="s">
        <v>93</v>
      </c>
    </row>
    <row r="986" spans="1:5">
      <c r="A986" s="68">
        <v>2202</v>
      </c>
      <c r="B986" s="68">
        <v>63</v>
      </c>
      <c r="C986" s="63">
        <v>642</v>
      </c>
      <c r="D986" s="63">
        <v>541</v>
      </c>
      <c r="E986" s="63" t="s">
        <v>93</v>
      </c>
    </row>
    <row r="987" spans="1:5">
      <c r="A987" s="68">
        <v>2203</v>
      </c>
      <c r="B987" s="68">
        <v>63</v>
      </c>
      <c r="C987" s="63">
        <v>642</v>
      </c>
      <c r="D987" s="63">
        <v>541</v>
      </c>
      <c r="E987" s="63" t="s">
        <v>93</v>
      </c>
    </row>
    <row r="988" spans="1:5">
      <c r="A988" s="68">
        <v>2204</v>
      </c>
      <c r="B988" s="68">
        <v>63</v>
      </c>
      <c r="C988" s="63">
        <v>642</v>
      </c>
      <c r="D988" s="63">
        <v>541</v>
      </c>
      <c r="E988" s="63" t="s">
        <v>93</v>
      </c>
    </row>
    <row r="989" spans="1:5">
      <c r="A989" s="68">
        <v>2205</v>
      </c>
      <c r="B989" s="68">
        <v>63</v>
      </c>
      <c r="C989" s="63">
        <v>642</v>
      </c>
      <c r="D989" s="63">
        <v>541</v>
      </c>
      <c r="E989" s="63" t="s">
        <v>93</v>
      </c>
    </row>
    <row r="990" spans="1:5">
      <c r="A990" s="68">
        <v>2206</v>
      </c>
      <c r="B990" s="68">
        <v>63</v>
      </c>
      <c r="C990" s="63">
        <v>642</v>
      </c>
      <c r="D990" s="63">
        <v>541</v>
      </c>
      <c r="E990" s="63" t="s">
        <v>93</v>
      </c>
    </row>
    <row r="991" spans="1:5">
      <c r="A991" s="68">
        <v>2207</v>
      </c>
      <c r="B991" s="68">
        <v>63</v>
      </c>
      <c r="C991" s="63">
        <v>642</v>
      </c>
      <c r="D991" s="63">
        <v>541</v>
      </c>
      <c r="E991" s="63" t="s">
        <v>93</v>
      </c>
    </row>
    <row r="992" spans="1:5">
      <c r="A992" s="68">
        <v>2208</v>
      </c>
      <c r="B992" s="68">
        <v>63</v>
      </c>
      <c r="C992" s="63">
        <v>642</v>
      </c>
      <c r="D992" s="63">
        <v>541</v>
      </c>
      <c r="E992" s="63" t="s">
        <v>93</v>
      </c>
    </row>
    <row r="993" spans="1:5">
      <c r="A993" s="68">
        <v>2209</v>
      </c>
      <c r="B993" s="68">
        <v>63</v>
      </c>
      <c r="C993" s="63">
        <v>642</v>
      </c>
      <c r="D993" s="63">
        <v>541</v>
      </c>
      <c r="E993" s="63" t="s">
        <v>93</v>
      </c>
    </row>
    <row r="994" spans="1:5">
      <c r="A994" s="68">
        <v>2210</v>
      </c>
      <c r="B994" s="68">
        <v>63</v>
      </c>
      <c r="C994" s="63">
        <v>642</v>
      </c>
      <c r="D994" s="63">
        <v>541</v>
      </c>
      <c r="E994" s="63" t="s">
        <v>93</v>
      </c>
    </row>
    <row r="995" spans="1:5">
      <c r="A995" s="68">
        <v>2211</v>
      </c>
      <c r="B995" s="68">
        <v>63</v>
      </c>
      <c r="C995" s="63">
        <v>642</v>
      </c>
      <c r="D995" s="63">
        <v>541</v>
      </c>
      <c r="E995" s="63" t="s">
        <v>93</v>
      </c>
    </row>
    <row r="996" spans="1:5">
      <c r="A996" s="68">
        <v>2212</v>
      </c>
      <c r="B996" s="68">
        <v>63</v>
      </c>
      <c r="C996" s="63">
        <v>642</v>
      </c>
      <c r="D996" s="63">
        <v>541</v>
      </c>
      <c r="E996" s="63" t="s">
        <v>93</v>
      </c>
    </row>
    <row r="997" spans="1:5">
      <c r="A997" s="68">
        <v>2213</v>
      </c>
      <c r="B997" s="68">
        <v>63</v>
      </c>
      <c r="C997" s="63">
        <v>642</v>
      </c>
      <c r="D997" s="63">
        <v>541</v>
      </c>
      <c r="E997" s="63" t="s">
        <v>93</v>
      </c>
    </row>
    <row r="998" spans="1:5">
      <c r="A998" s="68">
        <v>2214</v>
      </c>
      <c r="B998" s="68">
        <v>63</v>
      </c>
      <c r="C998" s="63">
        <v>642</v>
      </c>
      <c r="D998" s="63">
        <v>541</v>
      </c>
      <c r="E998" s="63" t="s">
        <v>93</v>
      </c>
    </row>
    <row r="999" spans="1:5">
      <c r="A999" s="68">
        <v>2215</v>
      </c>
      <c r="B999" s="68">
        <v>63</v>
      </c>
      <c r="C999" s="63">
        <v>642</v>
      </c>
      <c r="D999" s="63">
        <v>541</v>
      </c>
      <c r="E999" s="63" t="s">
        <v>93</v>
      </c>
    </row>
    <row r="1000" spans="1:5">
      <c r="A1000" s="68">
        <v>2216</v>
      </c>
      <c r="B1000" s="68">
        <v>63</v>
      </c>
      <c r="C1000" s="63">
        <v>642</v>
      </c>
      <c r="D1000" s="63">
        <v>541</v>
      </c>
      <c r="E1000" s="63" t="s">
        <v>93</v>
      </c>
    </row>
    <row r="1001" spans="1:5">
      <c r="A1001" s="68">
        <v>2217</v>
      </c>
      <c r="B1001" s="68">
        <v>63</v>
      </c>
      <c r="C1001" s="63">
        <v>642</v>
      </c>
      <c r="D1001" s="63">
        <v>541</v>
      </c>
      <c r="E1001" s="63" t="s">
        <v>93</v>
      </c>
    </row>
    <row r="1002" spans="1:5">
      <c r="A1002" s="68">
        <v>2218</v>
      </c>
      <c r="B1002" s="68">
        <v>63</v>
      </c>
      <c r="C1002" s="63">
        <v>642</v>
      </c>
      <c r="D1002" s="63">
        <v>541</v>
      </c>
      <c r="E1002" s="63" t="s">
        <v>93</v>
      </c>
    </row>
    <row r="1003" spans="1:5">
      <c r="A1003" s="68">
        <v>2219</v>
      </c>
      <c r="B1003" s="68">
        <v>63</v>
      </c>
      <c r="C1003" s="63">
        <v>642</v>
      </c>
      <c r="D1003" s="63">
        <v>541</v>
      </c>
      <c r="E1003" s="63" t="s">
        <v>93</v>
      </c>
    </row>
    <row r="1004" spans="1:5">
      <c r="A1004" s="68">
        <v>2220</v>
      </c>
      <c r="B1004" s="68">
        <v>63</v>
      </c>
      <c r="C1004" s="63">
        <v>642</v>
      </c>
      <c r="D1004" s="63">
        <v>541</v>
      </c>
      <c r="E1004" s="63" t="s">
        <v>93</v>
      </c>
    </row>
    <row r="1005" spans="1:5">
      <c r="A1005" s="68">
        <v>2221</v>
      </c>
      <c r="B1005" s="68">
        <v>63</v>
      </c>
      <c r="C1005" s="63">
        <v>642</v>
      </c>
      <c r="D1005" s="63">
        <v>541</v>
      </c>
      <c r="E1005" s="63" t="s">
        <v>93</v>
      </c>
    </row>
    <row r="1006" spans="1:5">
      <c r="A1006" s="68">
        <v>2222</v>
      </c>
      <c r="B1006" s="68">
        <v>63</v>
      </c>
      <c r="C1006" s="63">
        <v>642</v>
      </c>
      <c r="D1006" s="63">
        <v>541</v>
      </c>
      <c r="E1006" s="63" t="s">
        <v>93</v>
      </c>
    </row>
    <row r="1007" spans="1:5">
      <c r="A1007" s="68">
        <v>2223</v>
      </c>
      <c r="B1007" s="68">
        <v>63</v>
      </c>
      <c r="C1007" s="63">
        <v>642</v>
      </c>
      <c r="D1007" s="63">
        <v>541</v>
      </c>
      <c r="E1007" s="63" t="s">
        <v>93</v>
      </c>
    </row>
    <row r="1008" spans="1:5">
      <c r="A1008" s="68">
        <v>2224</v>
      </c>
      <c r="B1008" s="68">
        <v>63</v>
      </c>
      <c r="C1008" s="63">
        <v>642</v>
      </c>
      <c r="D1008" s="63">
        <v>541</v>
      </c>
      <c r="E1008" s="63" t="s">
        <v>93</v>
      </c>
    </row>
    <row r="1009" spans="1:5">
      <c r="A1009" s="68">
        <v>2225</v>
      </c>
      <c r="B1009" s="68">
        <v>63</v>
      </c>
      <c r="C1009" s="63">
        <v>642</v>
      </c>
      <c r="D1009" s="63">
        <v>541</v>
      </c>
      <c r="E1009" s="63" t="s">
        <v>93</v>
      </c>
    </row>
    <row r="1010" spans="1:5">
      <c r="A1010" s="68">
        <v>2226</v>
      </c>
      <c r="B1010" s="68">
        <v>63</v>
      </c>
      <c r="C1010" s="63">
        <v>642</v>
      </c>
      <c r="D1010" s="63">
        <v>541</v>
      </c>
      <c r="E1010" s="63" t="s">
        <v>93</v>
      </c>
    </row>
    <row r="1011" spans="1:5">
      <c r="A1011" s="68">
        <v>2227</v>
      </c>
      <c r="B1011" s="68">
        <v>63</v>
      </c>
      <c r="C1011" s="63">
        <v>642</v>
      </c>
      <c r="D1011" s="63">
        <v>541</v>
      </c>
      <c r="E1011" s="63" t="s">
        <v>93</v>
      </c>
    </row>
    <row r="1012" spans="1:5">
      <c r="A1012" s="68">
        <v>2228</v>
      </c>
      <c r="B1012" s="68">
        <v>63</v>
      </c>
      <c r="C1012" s="63">
        <v>642</v>
      </c>
      <c r="D1012" s="63">
        <v>541</v>
      </c>
      <c r="E1012" s="63" t="s">
        <v>93</v>
      </c>
    </row>
    <row r="1013" spans="1:5">
      <c r="A1013" s="68">
        <v>2229</v>
      </c>
      <c r="B1013" s="68">
        <v>63</v>
      </c>
      <c r="C1013" s="63">
        <v>642</v>
      </c>
      <c r="D1013" s="63">
        <v>541</v>
      </c>
      <c r="E1013" s="63" t="s">
        <v>93</v>
      </c>
    </row>
    <row r="1014" spans="1:5">
      <c r="A1014" s="68">
        <v>2230</v>
      </c>
      <c r="B1014" s="68">
        <v>63</v>
      </c>
      <c r="C1014" s="63">
        <v>642</v>
      </c>
      <c r="D1014" s="63">
        <v>541</v>
      </c>
      <c r="E1014" s="63" t="s">
        <v>93</v>
      </c>
    </row>
    <row r="1015" spans="1:5">
      <c r="A1015" s="68">
        <v>2231</v>
      </c>
      <c r="B1015" s="68">
        <v>63</v>
      </c>
      <c r="C1015" s="63">
        <v>642</v>
      </c>
      <c r="D1015" s="63">
        <v>541</v>
      </c>
      <c r="E1015" s="63" t="s">
        <v>93</v>
      </c>
    </row>
    <row r="1016" spans="1:5">
      <c r="A1016" s="68">
        <v>2232</v>
      </c>
      <c r="B1016" s="68">
        <v>63</v>
      </c>
      <c r="C1016" s="63">
        <v>642</v>
      </c>
      <c r="D1016" s="63">
        <v>541</v>
      </c>
      <c r="E1016" s="63" t="s">
        <v>93</v>
      </c>
    </row>
    <row r="1017" spans="1:5">
      <c r="A1017" s="68">
        <v>2233</v>
      </c>
      <c r="B1017" s="68">
        <v>63</v>
      </c>
      <c r="C1017" s="63">
        <v>642</v>
      </c>
      <c r="D1017" s="63">
        <v>541</v>
      </c>
      <c r="E1017" s="63" t="s">
        <v>93</v>
      </c>
    </row>
    <row r="1018" spans="1:5">
      <c r="A1018" s="68">
        <v>2234</v>
      </c>
      <c r="B1018" s="68">
        <v>63</v>
      </c>
      <c r="C1018" s="63">
        <v>642</v>
      </c>
      <c r="D1018" s="63">
        <v>541</v>
      </c>
      <c r="E1018" s="63" t="s">
        <v>93</v>
      </c>
    </row>
    <row r="1019" spans="1:5">
      <c r="A1019" s="68">
        <v>2250</v>
      </c>
      <c r="B1019" s="68">
        <v>61</v>
      </c>
      <c r="C1019" s="63">
        <v>616</v>
      </c>
      <c r="D1019" s="63">
        <v>653</v>
      </c>
      <c r="E1019" s="63" t="s">
        <v>93</v>
      </c>
    </row>
    <row r="1020" spans="1:5">
      <c r="A1020" s="68">
        <v>2251</v>
      </c>
      <c r="B1020" s="68">
        <v>61</v>
      </c>
      <c r="C1020" s="63">
        <v>616</v>
      </c>
      <c r="D1020" s="63">
        <v>653</v>
      </c>
      <c r="E1020" s="63" t="s">
        <v>93</v>
      </c>
    </row>
    <row r="1021" spans="1:5">
      <c r="A1021" s="68">
        <v>2252</v>
      </c>
      <c r="B1021" s="68">
        <v>61</v>
      </c>
      <c r="C1021" s="63">
        <v>616</v>
      </c>
      <c r="D1021" s="63">
        <v>653</v>
      </c>
      <c r="E1021" s="63" t="s">
        <v>93</v>
      </c>
    </row>
    <row r="1022" spans="1:5">
      <c r="A1022" s="68">
        <v>2256</v>
      </c>
      <c r="B1022" s="68">
        <v>61</v>
      </c>
      <c r="C1022" s="63">
        <v>616</v>
      </c>
      <c r="D1022" s="63">
        <v>653</v>
      </c>
      <c r="E1022" s="63" t="s">
        <v>93</v>
      </c>
    </row>
    <row r="1023" spans="1:5">
      <c r="A1023" s="68">
        <v>2257</v>
      </c>
      <c r="B1023" s="68">
        <v>61</v>
      </c>
      <c r="C1023" s="63">
        <v>616</v>
      </c>
      <c r="D1023" s="63">
        <v>653</v>
      </c>
      <c r="E1023" s="63" t="s">
        <v>93</v>
      </c>
    </row>
    <row r="1024" spans="1:5">
      <c r="A1024" s="68">
        <v>2258</v>
      </c>
      <c r="B1024" s="68">
        <v>61</v>
      </c>
      <c r="C1024" s="63">
        <v>616</v>
      </c>
      <c r="D1024" s="63">
        <v>653</v>
      </c>
      <c r="E1024" s="63" t="s">
        <v>93</v>
      </c>
    </row>
    <row r="1025" spans="1:5">
      <c r="A1025" s="68">
        <v>2259</v>
      </c>
      <c r="B1025" s="68">
        <v>61</v>
      </c>
      <c r="C1025" s="63">
        <v>616</v>
      </c>
      <c r="D1025" s="63">
        <v>653</v>
      </c>
      <c r="E1025" s="63" t="s">
        <v>93</v>
      </c>
    </row>
    <row r="1026" spans="1:5">
      <c r="A1026" s="68">
        <v>2260</v>
      </c>
      <c r="B1026" s="68">
        <v>61</v>
      </c>
      <c r="C1026" s="63">
        <v>616</v>
      </c>
      <c r="D1026" s="63">
        <v>653</v>
      </c>
      <c r="E1026" s="63" t="s">
        <v>93</v>
      </c>
    </row>
    <row r="1027" spans="1:5">
      <c r="A1027" s="68">
        <v>2261</v>
      </c>
      <c r="B1027" s="68">
        <v>61</v>
      </c>
      <c r="C1027" s="63">
        <v>616</v>
      </c>
      <c r="D1027" s="63">
        <v>653</v>
      </c>
      <c r="E1027" s="63" t="s">
        <v>93</v>
      </c>
    </row>
    <row r="1028" spans="1:5">
      <c r="A1028" s="68">
        <v>2262</v>
      </c>
      <c r="B1028" s="68">
        <v>61</v>
      </c>
      <c r="C1028" s="63">
        <v>616</v>
      </c>
      <c r="D1028" s="63">
        <v>653</v>
      </c>
      <c r="E1028" s="63" t="s">
        <v>93</v>
      </c>
    </row>
    <row r="1029" spans="1:5">
      <c r="A1029" s="68">
        <v>2263</v>
      </c>
      <c r="B1029" s="68">
        <v>61</v>
      </c>
      <c r="C1029" s="63">
        <v>616</v>
      </c>
      <c r="D1029" s="63">
        <v>653</v>
      </c>
      <c r="E1029" s="63" t="s">
        <v>93</v>
      </c>
    </row>
    <row r="1030" spans="1:5">
      <c r="A1030" s="68">
        <v>2264</v>
      </c>
      <c r="B1030" s="68">
        <v>61</v>
      </c>
      <c r="C1030" s="63">
        <v>616</v>
      </c>
      <c r="D1030" s="63">
        <v>653</v>
      </c>
      <c r="E1030" s="63" t="s">
        <v>93</v>
      </c>
    </row>
    <row r="1031" spans="1:5">
      <c r="A1031" s="68">
        <v>2265</v>
      </c>
      <c r="B1031" s="68">
        <v>61</v>
      </c>
      <c r="C1031" s="63">
        <v>616</v>
      </c>
      <c r="D1031" s="63">
        <v>653</v>
      </c>
      <c r="E1031" s="63" t="s">
        <v>93</v>
      </c>
    </row>
    <row r="1032" spans="1:5">
      <c r="A1032" s="68">
        <v>2267</v>
      </c>
      <c r="B1032" s="68">
        <v>61</v>
      </c>
      <c r="C1032" s="63">
        <v>616</v>
      </c>
      <c r="D1032" s="63">
        <v>653</v>
      </c>
      <c r="E1032" s="63" t="s">
        <v>93</v>
      </c>
    </row>
    <row r="1033" spans="1:5">
      <c r="A1033" s="68">
        <v>2278</v>
      </c>
      <c r="B1033" s="68">
        <v>61</v>
      </c>
      <c r="C1033" s="63">
        <v>616</v>
      </c>
      <c r="D1033" s="63">
        <v>653</v>
      </c>
      <c r="E1033" s="63" t="s">
        <v>93</v>
      </c>
    </row>
    <row r="1034" spans="1:5">
      <c r="A1034" s="68">
        <v>2280</v>
      </c>
      <c r="B1034" s="68">
        <v>61</v>
      </c>
      <c r="C1034" s="63">
        <v>616</v>
      </c>
      <c r="D1034" s="63">
        <v>653</v>
      </c>
      <c r="E1034" s="63" t="s">
        <v>93</v>
      </c>
    </row>
    <row r="1035" spans="1:5">
      <c r="A1035" s="68">
        <v>2281</v>
      </c>
      <c r="B1035" s="68">
        <v>61</v>
      </c>
      <c r="C1035" s="63">
        <v>616</v>
      </c>
      <c r="D1035" s="63">
        <v>653</v>
      </c>
      <c r="E1035" s="63" t="s">
        <v>93</v>
      </c>
    </row>
    <row r="1036" spans="1:5">
      <c r="A1036" s="68">
        <v>2282</v>
      </c>
      <c r="B1036" s="68">
        <v>61</v>
      </c>
      <c r="C1036" s="63">
        <v>616</v>
      </c>
      <c r="D1036" s="63">
        <v>653</v>
      </c>
      <c r="E1036" s="63" t="s">
        <v>93</v>
      </c>
    </row>
    <row r="1037" spans="1:5">
      <c r="A1037" s="68">
        <v>2283</v>
      </c>
      <c r="B1037" s="68">
        <v>61</v>
      </c>
      <c r="C1037" s="63">
        <v>616</v>
      </c>
      <c r="D1037" s="63">
        <v>653</v>
      </c>
      <c r="E1037" s="63" t="s">
        <v>93</v>
      </c>
    </row>
    <row r="1038" spans="1:5">
      <c r="A1038" s="68">
        <v>2284</v>
      </c>
      <c r="B1038" s="68">
        <v>61</v>
      </c>
      <c r="C1038" s="63">
        <v>616</v>
      </c>
      <c r="D1038" s="63">
        <v>653</v>
      </c>
      <c r="E1038" s="63" t="s">
        <v>93</v>
      </c>
    </row>
    <row r="1039" spans="1:5">
      <c r="A1039" s="68">
        <v>2285</v>
      </c>
      <c r="B1039" s="68">
        <v>61</v>
      </c>
      <c r="C1039" s="63">
        <v>616</v>
      </c>
      <c r="D1039" s="63">
        <v>653</v>
      </c>
      <c r="E1039" s="63" t="s">
        <v>93</v>
      </c>
    </row>
    <row r="1040" spans="1:5">
      <c r="A1040" s="68">
        <v>2286</v>
      </c>
      <c r="B1040" s="68">
        <v>61</v>
      </c>
      <c r="C1040" s="63">
        <v>616</v>
      </c>
      <c r="D1040" s="63">
        <v>653</v>
      </c>
      <c r="E1040" s="63" t="s">
        <v>93</v>
      </c>
    </row>
    <row r="1041" spans="1:5">
      <c r="A1041" s="68">
        <v>2287</v>
      </c>
      <c r="B1041" s="68">
        <v>61</v>
      </c>
      <c r="C1041" s="63">
        <v>616</v>
      </c>
      <c r="D1041" s="63">
        <v>653</v>
      </c>
      <c r="E1041" s="63" t="s">
        <v>93</v>
      </c>
    </row>
    <row r="1042" spans="1:5">
      <c r="A1042" s="68">
        <v>2289</v>
      </c>
      <c r="B1042" s="68">
        <v>61</v>
      </c>
      <c r="C1042" s="63">
        <v>616</v>
      </c>
      <c r="D1042" s="63">
        <v>653</v>
      </c>
      <c r="E1042" s="63" t="s">
        <v>93</v>
      </c>
    </row>
    <row r="1043" spans="1:5">
      <c r="A1043" s="68">
        <v>2290</v>
      </c>
      <c r="B1043" s="68">
        <v>61</v>
      </c>
      <c r="C1043" s="63">
        <v>616</v>
      </c>
      <c r="D1043" s="63">
        <v>653</v>
      </c>
      <c r="E1043" s="63" t="s">
        <v>93</v>
      </c>
    </row>
    <row r="1044" spans="1:5">
      <c r="A1044" s="68">
        <v>2291</v>
      </c>
      <c r="B1044" s="68">
        <v>61</v>
      </c>
      <c r="C1044" s="63">
        <v>616</v>
      </c>
      <c r="D1044" s="63">
        <v>653</v>
      </c>
      <c r="E1044" s="63" t="s">
        <v>93</v>
      </c>
    </row>
    <row r="1045" spans="1:5">
      <c r="A1045" s="68">
        <v>2292</v>
      </c>
      <c r="B1045" s="68">
        <v>61</v>
      </c>
      <c r="C1045" s="63">
        <v>616</v>
      </c>
      <c r="D1045" s="63">
        <v>653</v>
      </c>
      <c r="E1045" s="63" t="s">
        <v>93</v>
      </c>
    </row>
    <row r="1046" spans="1:5">
      <c r="A1046" s="68">
        <v>2293</v>
      </c>
      <c r="B1046" s="68">
        <v>61</v>
      </c>
      <c r="C1046" s="63">
        <v>616</v>
      </c>
      <c r="D1046" s="63">
        <v>653</v>
      </c>
      <c r="E1046" s="63" t="s">
        <v>93</v>
      </c>
    </row>
    <row r="1047" spans="1:5">
      <c r="A1047" s="68">
        <v>2294</v>
      </c>
      <c r="B1047" s="68">
        <v>61</v>
      </c>
      <c r="C1047" s="63">
        <v>616</v>
      </c>
      <c r="D1047" s="63">
        <v>653</v>
      </c>
      <c r="E1047" s="63" t="s">
        <v>93</v>
      </c>
    </row>
    <row r="1048" spans="1:5">
      <c r="A1048" s="68">
        <v>2295</v>
      </c>
      <c r="B1048" s="68">
        <v>61</v>
      </c>
      <c r="C1048" s="63">
        <v>616</v>
      </c>
      <c r="D1048" s="63">
        <v>653</v>
      </c>
      <c r="E1048" s="63" t="s">
        <v>93</v>
      </c>
    </row>
    <row r="1049" spans="1:5">
      <c r="A1049" s="68">
        <v>2296</v>
      </c>
      <c r="B1049" s="68">
        <v>61</v>
      </c>
      <c r="C1049" s="63">
        <v>616</v>
      </c>
      <c r="D1049" s="63">
        <v>653</v>
      </c>
      <c r="E1049" s="63" t="s">
        <v>93</v>
      </c>
    </row>
    <row r="1050" spans="1:5">
      <c r="A1050" s="68">
        <v>2297</v>
      </c>
      <c r="B1050" s="68">
        <v>61</v>
      </c>
      <c r="C1050" s="63">
        <v>616</v>
      </c>
      <c r="D1050" s="63">
        <v>653</v>
      </c>
      <c r="E1050" s="63" t="s">
        <v>93</v>
      </c>
    </row>
    <row r="1051" spans="1:5">
      <c r="A1051" s="68">
        <v>2298</v>
      </c>
      <c r="B1051" s="68">
        <v>61</v>
      </c>
      <c r="C1051" s="63">
        <v>616</v>
      </c>
      <c r="D1051" s="63">
        <v>653</v>
      </c>
      <c r="E1051" s="63" t="s">
        <v>93</v>
      </c>
    </row>
    <row r="1052" spans="1:5">
      <c r="A1052" s="68">
        <v>2299</v>
      </c>
      <c r="B1052" s="68">
        <v>61</v>
      </c>
      <c r="C1052" s="63">
        <v>616</v>
      </c>
      <c r="D1052" s="63">
        <v>653</v>
      </c>
      <c r="E1052" s="63" t="s">
        <v>93</v>
      </c>
    </row>
    <row r="1053" spans="1:5">
      <c r="A1053" s="68">
        <v>2300</v>
      </c>
      <c r="B1053" s="68">
        <v>61</v>
      </c>
      <c r="C1053" s="63">
        <v>616</v>
      </c>
      <c r="D1053" s="63">
        <v>653</v>
      </c>
      <c r="E1053" s="63" t="s">
        <v>93</v>
      </c>
    </row>
    <row r="1054" spans="1:5">
      <c r="A1054" s="68">
        <v>2302</v>
      </c>
      <c r="B1054" s="68">
        <v>61</v>
      </c>
      <c r="C1054" s="63">
        <v>616</v>
      </c>
      <c r="D1054" s="63">
        <v>653</v>
      </c>
      <c r="E1054" s="63" t="s">
        <v>93</v>
      </c>
    </row>
    <row r="1055" spans="1:5">
      <c r="A1055" s="68">
        <v>2303</v>
      </c>
      <c r="B1055" s="68">
        <v>61</v>
      </c>
      <c r="C1055" s="63">
        <v>616</v>
      </c>
      <c r="D1055" s="63">
        <v>653</v>
      </c>
      <c r="E1055" s="63" t="s">
        <v>93</v>
      </c>
    </row>
    <row r="1056" spans="1:5">
      <c r="A1056" s="68">
        <v>2304</v>
      </c>
      <c r="B1056" s="68">
        <v>61</v>
      </c>
      <c r="C1056" s="63">
        <v>616</v>
      </c>
      <c r="D1056" s="63">
        <v>653</v>
      </c>
      <c r="E1056" s="63" t="s">
        <v>93</v>
      </c>
    </row>
    <row r="1057" spans="1:5">
      <c r="A1057" s="68">
        <v>2305</v>
      </c>
      <c r="B1057" s="68">
        <v>61</v>
      </c>
      <c r="C1057" s="63">
        <v>616</v>
      </c>
      <c r="D1057" s="63">
        <v>653</v>
      </c>
      <c r="E1057" s="63" t="s">
        <v>93</v>
      </c>
    </row>
    <row r="1058" spans="1:5">
      <c r="A1058" s="68">
        <v>2306</v>
      </c>
      <c r="B1058" s="68">
        <v>61</v>
      </c>
      <c r="C1058" s="63">
        <v>616</v>
      </c>
      <c r="D1058" s="63">
        <v>653</v>
      </c>
      <c r="E1058" s="63" t="s">
        <v>93</v>
      </c>
    </row>
    <row r="1059" spans="1:5">
      <c r="A1059" s="68">
        <v>2307</v>
      </c>
      <c r="B1059" s="68">
        <v>61</v>
      </c>
      <c r="C1059" s="63">
        <v>616</v>
      </c>
      <c r="D1059" s="63">
        <v>653</v>
      </c>
      <c r="E1059" s="63" t="s">
        <v>93</v>
      </c>
    </row>
    <row r="1060" spans="1:5">
      <c r="A1060" s="68">
        <v>2308</v>
      </c>
      <c r="B1060" s="68">
        <v>61</v>
      </c>
      <c r="C1060" s="63">
        <v>616</v>
      </c>
      <c r="D1060" s="63">
        <v>653</v>
      </c>
      <c r="E1060" s="63" t="s">
        <v>93</v>
      </c>
    </row>
    <row r="1061" spans="1:5">
      <c r="A1061" s="68">
        <v>2309</v>
      </c>
      <c r="B1061" s="68">
        <v>61</v>
      </c>
      <c r="C1061" s="63">
        <v>616</v>
      </c>
      <c r="D1061" s="63">
        <v>653</v>
      </c>
      <c r="E1061" s="63" t="s">
        <v>93</v>
      </c>
    </row>
    <row r="1062" spans="1:5">
      <c r="A1062" s="68">
        <v>2310</v>
      </c>
      <c r="B1062" s="68">
        <v>61</v>
      </c>
      <c r="C1062" s="63">
        <v>616</v>
      </c>
      <c r="D1062" s="63">
        <v>653</v>
      </c>
      <c r="E1062" s="63" t="s">
        <v>93</v>
      </c>
    </row>
    <row r="1063" spans="1:5">
      <c r="A1063" s="68">
        <v>2311</v>
      </c>
      <c r="B1063" s="68">
        <v>61</v>
      </c>
      <c r="C1063" s="63">
        <v>616</v>
      </c>
      <c r="D1063" s="63">
        <v>653</v>
      </c>
      <c r="E1063" s="63" t="s">
        <v>93</v>
      </c>
    </row>
    <row r="1064" spans="1:5">
      <c r="A1064" s="68">
        <v>2312</v>
      </c>
      <c r="B1064" s="68">
        <v>61</v>
      </c>
      <c r="C1064" s="63">
        <v>616</v>
      </c>
      <c r="D1064" s="63">
        <v>653</v>
      </c>
      <c r="E1064" s="63" t="s">
        <v>93</v>
      </c>
    </row>
    <row r="1065" spans="1:5">
      <c r="A1065" s="68">
        <v>2314</v>
      </c>
      <c r="B1065" s="68">
        <v>61</v>
      </c>
      <c r="C1065" s="63">
        <v>616</v>
      </c>
      <c r="D1065" s="63">
        <v>653</v>
      </c>
      <c r="E1065" s="63" t="s">
        <v>93</v>
      </c>
    </row>
    <row r="1066" spans="1:5">
      <c r="A1066" s="68">
        <v>2315</v>
      </c>
      <c r="B1066" s="68">
        <v>61</v>
      </c>
      <c r="C1066" s="63">
        <v>616</v>
      </c>
      <c r="D1066" s="63">
        <v>653</v>
      </c>
      <c r="E1066" s="63" t="s">
        <v>93</v>
      </c>
    </row>
    <row r="1067" spans="1:5">
      <c r="A1067" s="68">
        <v>2316</v>
      </c>
      <c r="B1067" s="68">
        <v>61</v>
      </c>
      <c r="C1067" s="63">
        <v>616</v>
      </c>
      <c r="D1067" s="63">
        <v>653</v>
      </c>
      <c r="E1067" s="63" t="s">
        <v>93</v>
      </c>
    </row>
    <row r="1068" spans="1:5">
      <c r="A1068" s="68">
        <v>2317</v>
      </c>
      <c r="B1068" s="68">
        <v>61</v>
      </c>
      <c r="C1068" s="63">
        <v>616</v>
      </c>
      <c r="D1068" s="63">
        <v>653</v>
      </c>
      <c r="E1068" s="63" t="s">
        <v>93</v>
      </c>
    </row>
    <row r="1069" spans="1:5">
      <c r="A1069" s="68">
        <v>2318</v>
      </c>
      <c r="B1069" s="68">
        <v>61</v>
      </c>
      <c r="C1069" s="63">
        <v>616</v>
      </c>
      <c r="D1069" s="63">
        <v>653</v>
      </c>
      <c r="E1069" s="63" t="s">
        <v>93</v>
      </c>
    </row>
    <row r="1070" spans="1:5">
      <c r="A1070" s="68">
        <v>2319</v>
      </c>
      <c r="B1070" s="68">
        <v>61</v>
      </c>
      <c r="C1070" s="63">
        <v>616</v>
      </c>
      <c r="D1070" s="63">
        <v>653</v>
      </c>
      <c r="E1070" s="63" t="s">
        <v>93</v>
      </c>
    </row>
    <row r="1071" spans="1:5">
      <c r="A1071" s="68">
        <v>2320</v>
      </c>
      <c r="B1071" s="68">
        <v>61</v>
      </c>
      <c r="C1071" s="63">
        <v>616</v>
      </c>
      <c r="D1071" s="63">
        <v>653</v>
      </c>
      <c r="E1071" s="63" t="s">
        <v>93</v>
      </c>
    </row>
    <row r="1072" spans="1:5">
      <c r="A1072" s="68">
        <v>2321</v>
      </c>
      <c r="B1072" s="68">
        <v>61</v>
      </c>
      <c r="C1072" s="63">
        <v>616</v>
      </c>
      <c r="D1072" s="63">
        <v>653</v>
      </c>
      <c r="E1072" s="63" t="s">
        <v>93</v>
      </c>
    </row>
    <row r="1073" spans="1:5">
      <c r="A1073" s="68">
        <v>2322</v>
      </c>
      <c r="B1073" s="68">
        <v>61</v>
      </c>
      <c r="C1073" s="63">
        <v>616</v>
      </c>
      <c r="D1073" s="63">
        <v>653</v>
      </c>
      <c r="E1073" s="63" t="s">
        <v>93</v>
      </c>
    </row>
    <row r="1074" spans="1:5">
      <c r="A1074" s="68">
        <v>2323</v>
      </c>
      <c r="B1074" s="68">
        <v>61</v>
      </c>
      <c r="C1074" s="63">
        <v>616</v>
      </c>
      <c r="D1074" s="63">
        <v>653</v>
      </c>
      <c r="E1074" s="63" t="s">
        <v>93</v>
      </c>
    </row>
    <row r="1075" spans="1:5">
      <c r="A1075" s="68">
        <v>2324</v>
      </c>
      <c r="B1075" s="68">
        <v>61</v>
      </c>
      <c r="C1075" s="63">
        <v>616</v>
      </c>
      <c r="D1075" s="63">
        <v>653</v>
      </c>
      <c r="E1075" s="63" t="s">
        <v>93</v>
      </c>
    </row>
    <row r="1076" spans="1:5">
      <c r="A1076" s="68">
        <v>2325</v>
      </c>
      <c r="B1076" s="68">
        <v>61</v>
      </c>
      <c r="C1076" s="63">
        <v>616</v>
      </c>
      <c r="D1076" s="63">
        <v>653</v>
      </c>
      <c r="E1076" s="63" t="s">
        <v>93</v>
      </c>
    </row>
    <row r="1077" spans="1:5">
      <c r="A1077" s="68">
        <v>2326</v>
      </c>
      <c r="B1077" s="68">
        <v>61</v>
      </c>
      <c r="C1077" s="63">
        <v>616</v>
      </c>
      <c r="D1077" s="63">
        <v>653</v>
      </c>
      <c r="E1077" s="63" t="s">
        <v>93</v>
      </c>
    </row>
    <row r="1078" spans="1:5">
      <c r="A1078" s="68">
        <v>2327</v>
      </c>
      <c r="B1078" s="68">
        <v>61</v>
      </c>
      <c r="C1078" s="63">
        <v>616</v>
      </c>
      <c r="D1078" s="63">
        <v>653</v>
      </c>
      <c r="E1078" s="63" t="s">
        <v>93</v>
      </c>
    </row>
    <row r="1079" spans="1:5">
      <c r="A1079" s="68">
        <v>2328</v>
      </c>
      <c r="B1079" s="68">
        <v>61</v>
      </c>
      <c r="C1079" s="63">
        <v>616</v>
      </c>
      <c r="D1079" s="63">
        <v>653</v>
      </c>
      <c r="E1079" s="63" t="s">
        <v>93</v>
      </c>
    </row>
    <row r="1080" spans="1:5">
      <c r="A1080" s="68">
        <v>2329</v>
      </c>
      <c r="B1080" s="68">
        <v>61</v>
      </c>
      <c r="C1080" s="63">
        <v>616</v>
      </c>
      <c r="D1080" s="63">
        <v>653</v>
      </c>
      <c r="E1080" s="63" t="s">
        <v>93</v>
      </c>
    </row>
    <row r="1081" spans="1:5">
      <c r="A1081" s="68">
        <v>2330</v>
      </c>
      <c r="B1081" s="68">
        <v>61</v>
      </c>
      <c r="C1081" s="63">
        <v>616</v>
      </c>
      <c r="D1081" s="63">
        <v>653</v>
      </c>
      <c r="E1081" s="63" t="s">
        <v>93</v>
      </c>
    </row>
    <row r="1082" spans="1:5">
      <c r="A1082" s="68">
        <v>2331</v>
      </c>
      <c r="B1082" s="68">
        <v>61</v>
      </c>
      <c r="C1082" s="63">
        <v>616</v>
      </c>
      <c r="D1082" s="63">
        <v>653</v>
      </c>
      <c r="E1082" s="63" t="s">
        <v>93</v>
      </c>
    </row>
    <row r="1083" spans="1:5">
      <c r="A1083" s="68">
        <v>2333</v>
      </c>
      <c r="B1083" s="68">
        <v>61</v>
      </c>
      <c r="C1083" s="63">
        <v>616</v>
      </c>
      <c r="D1083" s="63">
        <v>653</v>
      </c>
      <c r="E1083" s="63" t="s">
        <v>93</v>
      </c>
    </row>
    <row r="1084" spans="1:5">
      <c r="A1084" s="68">
        <v>2334</v>
      </c>
      <c r="B1084" s="68">
        <v>61</v>
      </c>
      <c r="C1084" s="63">
        <v>616</v>
      </c>
      <c r="D1084" s="63">
        <v>653</v>
      </c>
      <c r="E1084" s="63" t="s">
        <v>93</v>
      </c>
    </row>
    <row r="1085" spans="1:5">
      <c r="A1085" s="68">
        <v>2335</v>
      </c>
      <c r="B1085" s="68">
        <v>61</v>
      </c>
      <c r="C1085" s="63">
        <v>616</v>
      </c>
      <c r="D1085" s="63">
        <v>653</v>
      </c>
      <c r="E1085" s="63" t="s">
        <v>93</v>
      </c>
    </row>
    <row r="1086" spans="1:5">
      <c r="A1086" s="68">
        <v>2336</v>
      </c>
      <c r="B1086" s="68">
        <v>61</v>
      </c>
      <c r="C1086" s="63">
        <v>616</v>
      </c>
      <c r="D1086" s="63">
        <v>653</v>
      </c>
      <c r="E1086" s="63" t="s">
        <v>93</v>
      </c>
    </row>
    <row r="1087" spans="1:5">
      <c r="A1087" s="68">
        <v>2337</v>
      </c>
      <c r="B1087" s="68">
        <v>61</v>
      </c>
      <c r="C1087" s="63">
        <v>616</v>
      </c>
      <c r="D1087" s="63">
        <v>653</v>
      </c>
      <c r="E1087" s="63" t="s">
        <v>93</v>
      </c>
    </row>
    <row r="1088" spans="1:5">
      <c r="A1088" s="68">
        <v>2338</v>
      </c>
      <c r="B1088" s="68">
        <v>61</v>
      </c>
      <c r="C1088" s="63">
        <v>616</v>
      </c>
      <c r="D1088" s="63">
        <v>653</v>
      </c>
      <c r="E1088" s="63" t="s">
        <v>93</v>
      </c>
    </row>
    <row r="1089" spans="1:5">
      <c r="A1089" s="68">
        <v>2339</v>
      </c>
      <c r="B1089" s="68">
        <v>61</v>
      </c>
      <c r="C1089" s="63">
        <v>616</v>
      </c>
      <c r="D1089" s="63">
        <v>653</v>
      </c>
      <c r="E1089" s="63" t="s">
        <v>93</v>
      </c>
    </row>
    <row r="1090" spans="1:5">
      <c r="A1090" s="68">
        <v>2340</v>
      </c>
      <c r="B1090" s="68">
        <v>55</v>
      </c>
      <c r="C1090" s="63">
        <v>944</v>
      </c>
      <c r="D1090" s="63">
        <v>470</v>
      </c>
      <c r="E1090" s="63" t="s">
        <v>93</v>
      </c>
    </row>
    <row r="1091" spans="1:5">
      <c r="A1091" s="68">
        <v>2341</v>
      </c>
      <c r="B1091" s="68">
        <v>55</v>
      </c>
      <c r="C1091" s="63">
        <v>944</v>
      </c>
      <c r="D1091" s="63">
        <v>470</v>
      </c>
      <c r="E1091" s="63" t="s">
        <v>93</v>
      </c>
    </row>
    <row r="1092" spans="1:5">
      <c r="A1092" s="68">
        <v>2342</v>
      </c>
      <c r="B1092" s="68">
        <v>55</v>
      </c>
      <c r="C1092" s="63">
        <v>944</v>
      </c>
      <c r="D1092" s="63">
        <v>470</v>
      </c>
      <c r="E1092" s="63" t="s">
        <v>93</v>
      </c>
    </row>
    <row r="1093" spans="1:5">
      <c r="A1093" s="68">
        <v>2343</v>
      </c>
      <c r="B1093" s="68">
        <v>55</v>
      </c>
      <c r="C1093" s="63">
        <v>944</v>
      </c>
      <c r="D1093" s="63">
        <v>470</v>
      </c>
      <c r="E1093" s="63" t="s">
        <v>93</v>
      </c>
    </row>
    <row r="1094" spans="1:5">
      <c r="A1094" s="68">
        <v>2344</v>
      </c>
      <c r="B1094" s="68">
        <v>55</v>
      </c>
      <c r="C1094" s="63">
        <v>944</v>
      </c>
      <c r="D1094" s="63">
        <v>470</v>
      </c>
      <c r="E1094" s="63" t="s">
        <v>93</v>
      </c>
    </row>
    <row r="1095" spans="1:5">
      <c r="A1095" s="68">
        <v>2345</v>
      </c>
      <c r="B1095" s="68">
        <v>55</v>
      </c>
      <c r="C1095" s="63">
        <v>944</v>
      </c>
      <c r="D1095" s="63">
        <v>470</v>
      </c>
      <c r="E1095" s="63" t="s">
        <v>93</v>
      </c>
    </row>
    <row r="1096" spans="1:5">
      <c r="A1096" s="68">
        <v>2346</v>
      </c>
      <c r="B1096" s="68">
        <v>55</v>
      </c>
      <c r="C1096" s="63">
        <v>944</v>
      </c>
      <c r="D1096" s="63">
        <v>470</v>
      </c>
      <c r="E1096" s="63" t="s">
        <v>93</v>
      </c>
    </row>
    <row r="1097" spans="1:5">
      <c r="A1097" s="68">
        <v>2347</v>
      </c>
      <c r="B1097" s="68">
        <v>55</v>
      </c>
      <c r="C1097" s="63">
        <v>944</v>
      </c>
      <c r="D1097" s="63">
        <v>470</v>
      </c>
      <c r="E1097" s="63" t="s">
        <v>93</v>
      </c>
    </row>
    <row r="1098" spans="1:5">
      <c r="A1098" s="68">
        <v>2348</v>
      </c>
      <c r="B1098" s="68">
        <v>55</v>
      </c>
      <c r="C1098" s="63">
        <v>944</v>
      </c>
      <c r="D1098" s="63">
        <v>470</v>
      </c>
      <c r="E1098" s="63" t="s">
        <v>93</v>
      </c>
    </row>
    <row r="1099" spans="1:5">
      <c r="A1099" s="68">
        <v>2350</v>
      </c>
      <c r="B1099" s="68">
        <v>59</v>
      </c>
      <c r="C1099" s="63">
        <v>1769</v>
      </c>
      <c r="D1099" s="63">
        <v>206</v>
      </c>
      <c r="E1099" s="63" t="s">
        <v>93</v>
      </c>
    </row>
    <row r="1100" spans="1:5">
      <c r="A1100" s="68">
        <v>2351</v>
      </c>
      <c r="B1100" s="68">
        <v>59</v>
      </c>
      <c r="C1100" s="63">
        <v>1769</v>
      </c>
      <c r="D1100" s="63">
        <v>206</v>
      </c>
      <c r="E1100" s="63" t="s">
        <v>93</v>
      </c>
    </row>
    <row r="1101" spans="1:5">
      <c r="A1101" s="68">
        <v>2352</v>
      </c>
      <c r="B1101" s="68">
        <v>55</v>
      </c>
      <c r="C1101" s="63">
        <v>944</v>
      </c>
      <c r="D1101" s="63">
        <v>470</v>
      </c>
      <c r="E1101" s="63" t="s">
        <v>93</v>
      </c>
    </row>
    <row r="1102" spans="1:5">
      <c r="A1102" s="68">
        <v>2353</v>
      </c>
      <c r="B1102" s="68">
        <v>55</v>
      </c>
      <c r="C1102" s="63">
        <v>944</v>
      </c>
      <c r="D1102" s="63">
        <v>470</v>
      </c>
      <c r="E1102" s="63" t="s">
        <v>93</v>
      </c>
    </row>
    <row r="1103" spans="1:5">
      <c r="A1103" s="68">
        <v>2354</v>
      </c>
      <c r="B1103" s="68">
        <v>59</v>
      </c>
      <c r="C1103" s="63">
        <v>1769</v>
      </c>
      <c r="D1103" s="63">
        <v>206</v>
      </c>
      <c r="E1103" s="63" t="s">
        <v>93</v>
      </c>
    </row>
    <row r="1104" spans="1:5">
      <c r="A1104" s="68">
        <v>2355</v>
      </c>
      <c r="B1104" s="68">
        <v>55</v>
      </c>
      <c r="C1104" s="63">
        <v>944</v>
      </c>
      <c r="D1104" s="63">
        <v>470</v>
      </c>
      <c r="E1104" s="63" t="s">
        <v>93</v>
      </c>
    </row>
    <row r="1105" spans="1:5">
      <c r="A1105" s="68">
        <v>2356</v>
      </c>
      <c r="B1105" s="68">
        <v>56</v>
      </c>
      <c r="C1105" s="63">
        <v>1164</v>
      </c>
      <c r="D1105" s="63">
        <v>283</v>
      </c>
      <c r="E1105" s="63" t="s">
        <v>93</v>
      </c>
    </row>
    <row r="1106" spans="1:5">
      <c r="A1106" s="68">
        <v>2357</v>
      </c>
      <c r="B1106" s="68">
        <v>56</v>
      </c>
      <c r="C1106" s="63">
        <v>1164</v>
      </c>
      <c r="D1106" s="63">
        <v>283</v>
      </c>
      <c r="E1106" s="63" t="s">
        <v>93</v>
      </c>
    </row>
    <row r="1107" spans="1:5">
      <c r="A1107" s="68">
        <v>2358</v>
      </c>
      <c r="B1107" s="68">
        <v>59</v>
      </c>
      <c r="C1107" s="63">
        <v>1769</v>
      </c>
      <c r="D1107" s="63">
        <v>206</v>
      </c>
      <c r="E1107" s="63" t="s">
        <v>93</v>
      </c>
    </row>
    <row r="1108" spans="1:5">
      <c r="A1108" s="68">
        <v>2359</v>
      </c>
      <c r="B1108" s="68">
        <v>59</v>
      </c>
      <c r="C1108" s="63">
        <v>1769</v>
      </c>
      <c r="D1108" s="63">
        <v>206</v>
      </c>
      <c r="E1108" s="63" t="s">
        <v>93</v>
      </c>
    </row>
    <row r="1109" spans="1:5">
      <c r="A1109" s="68">
        <v>2360</v>
      </c>
      <c r="B1109" s="68">
        <v>59</v>
      </c>
      <c r="C1109" s="63">
        <v>1769</v>
      </c>
      <c r="D1109" s="63">
        <v>206</v>
      </c>
      <c r="E1109" s="63" t="s">
        <v>93</v>
      </c>
    </row>
    <row r="1110" spans="1:5">
      <c r="A1110" s="68">
        <v>2361</v>
      </c>
      <c r="B1110" s="68">
        <v>55</v>
      </c>
      <c r="C1110" s="63">
        <v>944</v>
      </c>
      <c r="D1110" s="63">
        <v>470</v>
      </c>
      <c r="E1110" s="63" t="s">
        <v>93</v>
      </c>
    </row>
    <row r="1111" spans="1:5">
      <c r="A1111" s="68">
        <v>2365</v>
      </c>
      <c r="B1111" s="68">
        <v>59</v>
      </c>
      <c r="C1111" s="63">
        <v>1769</v>
      </c>
      <c r="D1111" s="63">
        <v>206</v>
      </c>
      <c r="E1111" s="63" t="s">
        <v>93</v>
      </c>
    </row>
    <row r="1112" spans="1:5">
      <c r="A1112" s="68">
        <v>2369</v>
      </c>
      <c r="B1112" s="68">
        <v>59</v>
      </c>
      <c r="C1112" s="63">
        <v>1769</v>
      </c>
      <c r="D1112" s="63">
        <v>206</v>
      </c>
      <c r="E1112" s="63" t="s">
        <v>93</v>
      </c>
    </row>
    <row r="1113" spans="1:5">
      <c r="A1113" s="68">
        <v>2370</v>
      </c>
      <c r="B1113" s="68">
        <v>59</v>
      </c>
      <c r="C1113" s="63">
        <v>1769</v>
      </c>
      <c r="D1113" s="63">
        <v>206</v>
      </c>
      <c r="E1113" s="63" t="s">
        <v>93</v>
      </c>
    </row>
    <row r="1114" spans="1:5">
      <c r="A1114" s="68">
        <v>2371</v>
      </c>
      <c r="B1114" s="68">
        <v>59</v>
      </c>
      <c r="C1114" s="63">
        <v>1769</v>
      </c>
      <c r="D1114" s="63">
        <v>206</v>
      </c>
      <c r="E1114" s="63" t="s">
        <v>93</v>
      </c>
    </row>
    <row r="1115" spans="1:5">
      <c r="A1115" s="68">
        <v>2372</v>
      </c>
      <c r="B1115" s="68">
        <v>59</v>
      </c>
      <c r="C1115" s="63">
        <v>1769</v>
      </c>
      <c r="D1115" s="63">
        <v>206</v>
      </c>
      <c r="E1115" s="63" t="s">
        <v>93</v>
      </c>
    </row>
    <row r="1116" spans="1:5">
      <c r="A1116" s="68">
        <v>2379</v>
      </c>
      <c r="B1116" s="68">
        <v>55</v>
      </c>
      <c r="C1116" s="63">
        <v>944</v>
      </c>
      <c r="D1116" s="63">
        <v>470</v>
      </c>
      <c r="E1116" s="63" t="s">
        <v>93</v>
      </c>
    </row>
    <row r="1117" spans="1:5">
      <c r="A1117" s="68">
        <v>2380</v>
      </c>
      <c r="B1117" s="68">
        <v>55</v>
      </c>
      <c r="C1117" s="63">
        <v>944</v>
      </c>
      <c r="D1117" s="63">
        <v>470</v>
      </c>
      <c r="E1117" s="63" t="s">
        <v>93</v>
      </c>
    </row>
    <row r="1118" spans="1:5">
      <c r="A1118" s="68">
        <v>2381</v>
      </c>
      <c r="B1118" s="68">
        <v>55</v>
      </c>
      <c r="C1118" s="63">
        <v>944</v>
      </c>
      <c r="D1118" s="63">
        <v>470</v>
      </c>
      <c r="E1118" s="63" t="s">
        <v>93</v>
      </c>
    </row>
    <row r="1119" spans="1:5">
      <c r="A1119" s="68">
        <v>2382</v>
      </c>
      <c r="B1119" s="68">
        <v>55</v>
      </c>
      <c r="C1119" s="63">
        <v>944</v>
      </c>
      <c r="D1119" s="63">
        <v>470</v>
      </c>
      <c r="E1119" s="63" t="s">
        <v>93</v>
      </c>
    </row>
    <row r="1120" spans="1:5">
      <c r="A1120" s="68">
        <v>2386</v>
      </c>
      <c r="B1120" s="68">
        <v>55</v>
      </c>
      <c r="C1120" s="63">
        <v>944</v>
      </c>
      <c r="D1120" s="63">
        <v>470</v>
      </c>
      <c r="E1120" s="63" t="s">
        <v>93</v>
      </c>
    </row>
    <row r="1121" spans="1:5">
      <c r="A1121" s="68">
        <v>2387</v>
      </c>
      <c r="B1121" s="68">
        <v>55</v>
      </c>
      <c r="C1121" s="63">
        <v>944</v>
      </c>
      <c r="D1121" s="63">
        <v>470</v>
      </c>
      <c r="E1121" s="63" t="s">
        <v>93</v>
      </c>
    </row>
    <row r="1122" spans="1:5">
      <c r="A1122" s="68">
        <v>2388</v>
      </c>
      <c r="B1122" s="68">
        <v>55</v>
      </c>
      <c r="C1122" s="63">
        <v>944</v>
      </c>
      <c r="D1122" s="63">
        <v>470</v>
      </c>
      <c r="E1122" s="63" t="s">
        <v>93</v>
      </c>
    </row>
    <row r="1123" spans="1:5">
      <c r="A1123" s="68">
        <v>2390</v>
      </c>
      <c r="B1123" s="68">
        <v>55</v>
      </c>
      <c r="C1123" s="63">
        <v>944</v>
      </c>
      <c r="D1123" s="63">
        <v>470</v>
      </c>
      <c r="E1123" s="63" t="s">
        <v>93</v>
      </c>
    </row>
    <row r="1124" spans="1:5">
      <c r="A1124" s="68">
        <v>2395</v>
      </c>
      <c r="B1124" s="68">
        <v>56</v>
      </c>
      <c r="C1124" s="63">
        <v>1164</v>
      </c>
      <c r="D1124" s="63">
        <v>283</v>
      </c>
      <c r="E1124" s="63" t="s">
        <v>93</v>
      </c>
    </row>
    <row r="1125" spans="1:5">
      <c r="A1125" s="68">
        <v>2396</v>
      </c>
      <c r="B1125" s="68">
        <v>55</v>
      </c>
      <c r="C1125" s="63">
        <v>944</v>
      </c>
      <c r="D1125" s="63">
        <v>470</v>
      </c>
      <c r="E1125" s="63" t="s">
        <v>93</v>
      </c>
    </row>
    <row r="1126" spans="1:5">
      <c r="A1126" s="68">
        <v>2397</v>
      </c>
      <c r="B1126" s="68">
        <v>55</v>
      </c>
      <c r="C1126" s="63">
        <v>944</v>
      </c>
      <c r="D1126" s="63">
        <v>470</v>
      </c>
      <c r="E1126" s="63" t="s">
        <v>93</v>
      </c>
    </row>
    <row r="1127" spans="1:5">
      <c r="A1127" s="68">
        <v>2398</v>
      </c>
      <c r="B1127" s="68">
        <v>55</v>
      </c>
      <c r="C1127" s="63">
        <v>944</v>
      </c>
      <c r="D1127" s="63">
        <v>470</v>
      </c>
      <c r="E1127" s="63" t="s">
        <v>93</v>
      </c>
    </row>
    <row r="1128" spans="1:5">
      <c r="A1128" s="68">
        <v>2399</v>
      </c>
      <c r="B1128" s="68">
        <v>55</v>
      </c>
      <c r="C1128" s="63">
        <v>944</v>
      </c>
      <c r="D1128" s="63">
        <v>470</v>
      </c>
      <c r="E1128" s="63" t="s">
        <v>93</v>
      </c>
    </row>
    <row r="1129" spans="1:5">
      <c r="A1129" s="68">
        <v>2400</v>
      </c>
      <c r="B1129" s="68">
        <v>55</v>
      </c>
      <c r="C1129" s="63">
        <v>944</v>
      </c>
      <c r="D1129" s="63">
        <v>470</v>
      </c>
      <c r="E1129" s="63" t="s">
        <v>93</v>
      </c>
    </row>
    <row r="1130" spans="1:5">
      <c r="A1130" s="68">
        <v>2401</v>
      </c>
      <c r="B1130" s="68">
        <v>55</v>
      </c>
      <c r="C1130" s="63">
        <v>944</v>
      </c>
      <c r="D1130" s="63">
        <v>470</v>
      </c>
      <c r="E1130" s="63" t="s">
        <v>93</v>
      </c>
    </row>
    <row r="1131" spans="1:5">
      <c r="A1131" s="68">
        <v>2402</v>
      </c>
      <c r="B1131" s="68">
        <v>55</v>
      </c>
      <c r="C1131" s="63">
        <v>944</v>
      </c>
      <c r="D1131" s="63">
        <v>470</v>
      </c>
      <c r="E1131" s="63" t="s">
        <v>93</v>
      </c>
    </row>
    <row r="1132" spans="1:5">
      <c r="A1132" s="68">
        <v>2403</v>
      </c>
      <c r="B1132" s="68">
        <v>55</v>
      </c>
      <c r="C1132" s="63">
        <v>944</v>
      </c>
      <c r="D1132" s="63">
        <v>470</v>
      </c>
      <c r="E1132" s="63" t="s">
        <v>93</v>
      </c>
    </row>
    <row r="1133" spans="1:5">
      <c r="A1133" s="68">
        <v>2404</v>
      </c>
      <c r="B1133" s="68">
        <v>55</v>
      </c>
      <c r="C1133" s="63">
        <v>944</v>
      </c>
      <c r="D1133" s="63">
        <v>470</v>
      </c>
      <c r="E1133" s="63" t="s">
        <v>93</v>
      </c>
    </row>
    <row r="1134" spans="1:5">
      <c r="A1134" s="68">
        <v>2405</v>
      </c>
      <c r="B1134" s="68">
        <v>55</v>
      </c>
      <c r="C1134" s="63">
        <v>944</v>
      </c>
      <c r="D1134" s="63">
        <v>470</v>
      </c>
      <c r="E1134" s="63" t="s">
        <v>93</v>
      </c>
    </row>
    <row r="1135" spans="1:5">
      <c r="A1135" s="68">
        <v>2406</v>
      </c>
      <c r="B1135" s="68">
        <v>55</v>
      </c>
      <c r="C1135" s="63">
        <v>944</v>
      </c>
      <c r="D1135" s="63">
        <v>470</v>
      </c>
      <c r="E1135" s="63" t="s">
        <v>93</v>
      </c>
    </row>
    <row r="1136" spans="1:5">
      <c r="A1136" s="68">
        <v>2408</v>
      </c>
      <c r="B1136" s="68">
        <v>55</v>
      </c>
      <c r="C1136" s="63">
        <v>944</v>
      </c>
      <c r="D1136" s="63">
        <v>470</v>
      </c>
      <c r="E1136" s="63" t="s">
        <v>93</v>
      </c>
    </row>
    <row r="1137" spans="1:5">
      <c r="A1137" s="68">
        <v>2409</v>
      </c>
      <c r="B1137" s="68">
        <v>55</v>
      </c>
      <c r="C1137" s="63">
        <v>944</v>
      </c>
      <c r="D1137" s="63">
        <v>470</v>
      </c>
      <c r="E1137" s="63" t="s">
        <v>93</v>
      </c>
    </row>
    <row r="1138" spans="1:5">
      <c r="A1138" s="68">
        <v>2410</v>
      </c>
      <c r="B1138" s="68">
        <v>55</v>
      </c>
      <c r="C1138" s="63">
        <v>944</v>
      </c>
      <c r="D1138" s="63">
        <v>470</v>
      </c>
      <c r="E1138" s="63" t="s">
        <v>93</v>
      </c>
    </row>
    <row r="1139" spans="1:5">
      <c r="A1139" s="68">
        <v>2411</v>
      </c>
      <c r="B1139" s="68">
        <v>55</v>
      </c>
      <c r="C1139" s="63">
        <v>944</v>
      </c>
      <c r="D1139" s="63">
        <v>470</v>
      </c>
      <c r="E1139" s="63" t="s">
        <v>93</v>
      </c>
    </row>
    <row r="1140" spans="1:5">
      <c r="A1140" s="68">
        <v>2415</v>
      </c>
      <c r="B1140" s="68">
        <v>61</v>
      </c>
      <c r="C1140" s="63">
        <v>616</v>
      </c>
      <c r="D1140" s="63">
        <v>653</v>
      </c>
      <c r="E1140" s="63" t="s">
        <v>93</v>
      </c>
    </row>
    <row r="1141" spans="1:5">
      <c r="A1141" s="68">
        <v>2420</v>
      </c>
      <c r="B1141" s="68">
        <v>61</v>
      </c>
      <c r="C1141" s="63">
        <v>616</v>
      </c>
      <c r="D1141" s="63">
        <v>653</v>
      </c>
      <c r="E1141" s="63" t="s">
        <v>93</v>
      </c>
    </row>
    <row r="1142" spans="1:5">
      <c r="A1142" s="68">
        <v>2421</v>
      </c>
      <c r="B1142" s="68">
        <v>61</v>
      </c>
      <c r="C1142" s="63">
        <v>616</v>
      </c>
      <c r="D1142" s="63">
        <v>653</v>
      </c>
      <c r="E1142" s="63" t="s">
        <v>93</v>
      </c>
    </row>
    <row r="1143" spans="1:5">
      <c r="A1143" s="68">
        <v>2422</v>
      </c>
      <c r="B1143" s="68">
        <v>60</v>
      </c>
      <c r="C1143" s="63">
        <v>596</v>
      </c>
      <c r="D1143" s="63">
        <v>853</v>
      </c>
      <c r="E1143" s="63" t="s">
        <v>93</v>
      </c>
    </row>
    <row r="1144" spans="1:5">
      <c r="A1144" s="68">
        <v>2423</v>
      </c>
      <c r="B1144" s="68">
        <v>60</v>
      </c>
      <c r="C1144" s="63">
        <v>596</v>
      </c>
      <c r="D1144" s="63">
        <v>853</v>
      </c>
      <c r="E1144" s="63" t="s">
        <v>93</v>
      </c>
    </row>
    <row r="1145" spans="1:5">
      <c r="A1145" s="68">
        <v>2424</v>
      </c>
      <c r="B1145" s="68">
        <v>60</v>
      </c>
      <c r="C1145" s="63">
        <v>596</v>
      </c>
      <c r="D1145" s="63">
        <v>853</v>
      </c>
      <c r="E1145" s="63" t="s">
        <v>93</v>
      </c>
    </row>
    <row r="1146" spans="1:5">
      <c r="A1146" s="68">
        <v>2425</v>
      </c>
      <c r="B1146" s="68">
        <v>61</v>
      </c>
      <c r="C1146" s="63">
        <v>616</v>
      </c>
      <c r="D1146" s="63">
        <v>653</v>
      </c>
      <c r="E1146" s="63" t="s">
        <v>93</v>
      </c>
    </row>
    <row r="1147" spans="1:5">
      <c r="A1147" s="68">
        <v>2426</v>
      </c>
      <c r="B1147" s="68">
        <v>60</v>
      </c>
      <c r="C1147" s="63">
        <v>596</v>
      </c>
      <c r="D1147" s="63">
        <v>853</v>
      </c>
      <c r="E1147" s="63" t="s">
        <v>93</v>
      </c>
    </row>
    <row r="1148" spans="1:5">
      <c r="A1148" s="68">
        <v>2427</v>
      </c>
      <c r="B1148" s="68">
        <v>60</v>
      </c>
      <c r="C1148" s="63">
        <v>596</v>
      </c>
      <c r="D1148" s="63">
        <v>853</v>
      </c>
      <c r="E1148" s="63" t="s">
        <v>93</v>
      </c>
    </row>
    <row r="1149" spans="1:5">
      <c r="A1149" s="68">
        <v>2428</v>
      </c>
      <c r="B1149" s="68">
        <v>60</v>
      </c>
      <c r="C1149" s="63">
        <v>596</v>
      </c>
      <c r="D1149" s="63">
        <v>853</v>
      </c>
      <c r="E1149" s="63" t="s">
        <v>93</v>
      </c>
    </row>
    <row r="1150" spans="1:5">
      <c r="A1150" s="68">
        <v>2429</v>
      </c>
      <c r="B1150" s="68">
        <v>60</v>
      </c>
      <c r="C1150" s="63">
        <v>596</v>
      </c>
      <c r="D1150" s="63">
        <v>853</v>
      </c>
      <c r="E1150" s="63" t="s">
        <v>93</v>
      </c>
    </row>
    <row r="1151" spans="1:5">
      <c r="A1151" s="68">
        <v>2430</v>
      </c>
      <c r="B1151" s="68">
        <v>60</v>
      </c>
      <c r="C1151" s="63">
        <v>596</v>
      </c>
      <c r="D1151" s="63">
        <v>853</v>
      </c>
      <c r="E1151" s="63" t="s">
        <v>93</v>
      </c>
    </row>
    <row r="1152" spans="1:5">
      <c r="A1152" s="68">
        <v>2431</v>
      </c>
      <c r="B1152" s="68">
        <v>60</v>
      </c>
      <c r="C1152" s="63">
        <v>596</v>
      </c>
      <c r="D1152" s="63">
        <v>853</v>
      </c>
      <c r="E1152" s="63" t="s">
        <v>93</v>
      </c>
    </row>
    <row r="1153" spans="1:5">
      <c r="A1153" s="68">
        <v>2439</v>
      </c>
      <c r="B1153" s="68">
        <v>60</v>
      </c>
      <c r="C1153" s="63">
        <v>596</v>
      </c>
      <c r="D1153" s="63">
        <v>853</v>
      </c>
      <c r="E1153" s="63" t="s">
        <v>93</v>
      </c>
    </row>
    <row r="1154" spans="1:5">
      <c r="A1154" s="68">
        <v>2440</v>
      </c>
      <c r="B1154" s="68">
        <v>60</v>
      </c>
      <c r="C1154" s="63">
        <v>596</v>
      </c>
      <c r="D1154" s="63">
        <v>853</v>
      </c>
      <c r="E1154" s="63" t="s">
        <v>93</v>
      </c>
    </row>
    <row r="1155" spans="1:5">
      <c r="A1155" s="68">
        <v>2441</v>
      </c>
      <c r="B1155" s="68">
        <v>60</v>
      </c>
      <c r="C1155" s="63">
        <v>596</v>
      </c>
      <c r="D1155" s="63">
        <v>853</v>
      </c>
      <c r="E1155" s="63" t="s">
        <v>93</v>
      </c>
    </row>
    <row r="1156" spans="1:5">
      <c r="A1156" s="68">
        <v>2442</v>
      </c>
      <c r="B1156" s="68">
        <v>60</v>
      </c>
      <c r="C1156" s="63">
        <v>596</v>
      </c>
      <c r="D1156" s="63">
        <v>853</v>
      </c>
      <c r="E1156" s="63" t="s">
        <v>93</v>
      </c>
    </row>
    <row r="1157" spans="1:5">
      <c r="A1157" s="68">
        <v>2443</v>
      </c>
      <c r="B1157" s="68">
        <v>60</v>
      </c>
      <c r="C1157" s="63">
        <v>596</v>
      </c>
      <c r="D1157" s="63">
        <v>853</v>
      </c>
      <c r="E1157" s="63" t="s">
        <v>93</v>
      </c>
    </row>
    <row r="1158" spans="1:5">
      <c r="A1158" s="68">
        <v>2444</v>
      </c>
      <c r="B1158" s="68">
        <v>60</v>
      </c>
      <c r="C1158" s="63">
        <v>596</v>
      </c>
      <c r="D1158" s="63">
        <v>853</v>
      </c>
      <c r="E1158" s="63" t="s">
        <v>93</v>
      </c>
    </row>
    <row r="1159" spans="1:5">
      <c r="A1159" s="68">
        <v>2445</v>
      </c>
      <c r="B1159" s="68">
        <v>60</v>
      </c>
      <c r="C1159" s="63">
        <v>596</v>
      </c>
      <c r="D1159" s="63">
        <v>853</v>
      </c>
      <c r="E1159" s="63" t="s">
        <v>93</v>
      </c>
    </row>
    <row r="1160" spans="1:5">
      <c r="A1160" s="68">
        <v>2446</v>
      </c>
      <c r="B1160" s="68">
        <v>60</v>
      </c>
      <c r="C1160" s="63">
        <v>596</v>
      </c>
      <c r="D1160" s="63">
        <v>853</v>
      </c>
      <c r="E1160" s="63" t="s">
        <v>93</v>
      </c>
    </row>
    <row r="1161" spans="1:5">
      <c r="A1161" s="68">
        <v>2447</v>
      </c>
      <c r="B1161" s="68">
        <v>60</v>
      </c>
      <c r="C1161" s="63">
        <v>596</v>
      </c>
      <c r="D1161" s="63">
        <v>853</v>
      </c>
      <c r="E1161" s="63" t="s">
        <v>93</v>
      </c>
    </row>
    <row r="1162" spans="1:5">
      <c r="A1162" s="68">
        <v>2448</v>
      </c>
      <c r="B1162" s="68">
        <v>60</v>
      </c>
      <c r="C1162" s="63">
        <v>596</v>
      </c>
      <c r="D1162" s="63">
        <v>853</v>
      </c>
      <c r="E1162" s="63" t="s">
        <v>93</v>
      </c>
    </row>
    <row r="1163" spans="1:5">
      <c r="A1163" s="68">
        <v>2449</v>
      </c>
      <c r="B1163" s="68">
        <v>60</v>
      </c>
      <c r="C1163" s="63">
        <v>596</v>
      </c>
      <c r="D1163" s="63">
        <v>853</v>
      </c>
      <c r="E1163" s="63" t="s">
        <v>93</v>
      </c>
    </row>
    <row r="1164" spans="1:5">
      <c r="A1164" s="68">
        <v>2450</v>
      </c>
      <c r="B1164" s="68">
        <v>60</v>
      </c>
      <c r="C1164" s="63">
        <v>596</v>
      </c>
      <c r="D1164" s="63">
        <v>853</v>
      </c>
      <c r="E1164" s="63" t="s">
        <v>93</v>
      </c>
    </row>
    <row r="1165" spans="1:5">
      <c r="A1165" s="68">
        <v>2452</v>
      </c>
      <c r="B1165" s="68">
        <v>60</v>
      </c>
      <c r="C1165" s="63">
        <v>596</v>
      </c>
      <c r="D1165" s="63">
        <v>853</v>
      </c>
      <c r="E1165" s="63" t="s">
        <v>93</v>
      </c>
    </row>
    <row r="1166" spans="1:5">
      <c r="A1166" s="68">
        <v>2453</v>
      </c>
      <c r="B1166" s="68">
        <v>60</v>
      </c>
      <c r="C1166" s="63">
        <v>596</v>
      </c>
      <c r="D1166" s="63">
        <v>853</v>
      </c>
      <c r="E1166" s="63" t="s">
        <v>93</v>
      </c>
    </row>
    <row r="1167" spans="1:5">
      <c r="A1167" s="68">
        <v>2454</v>
      </c>
      <c r="B1167" s="68">
        <v>60</v>
      </c>
      <c r="C1167" s="63">
        <v>596</v>
      </c>
      <c r="D1167" s="63">
        <v>853</v>
      </c>
      <c r="E1167" s="63" t="s">
        <v>93</v>
      </c>
    </row>
    <row r="1168" spans="1:5">
      <c r="A1168" s="68">
        <v>2455</v>
      </c>
      <c r="B1168" s="68">
        <v>60</v>
      </c>
      <c r="C1168" s="63">
        <v>596</v>
      </c>
      <c r="D1168" s="63">
        <v>853</v>
      </c>
      <c r="E1168" s="63" t="s">
        <v>93</v>
      </c>
    </row>
    <row r="1169" spans="1:5">
      <c r="A1169" s="68">
        <v>2456</v>
      </c>
      <c r="B1169" s="68">
        <v>60</v>
      </c>
      <c r="C1169" s="63">
        <v>596</v>
      </c>
      <c r="D1169" s="63">
        <v>853</v>
      </c>
      <c r="E1169" s="63" t="s">
        <v>93</v>
      </c>
    </row>
    <row r="1170" spans="1:5">
      <c r="A1170" s="68">
        <v>2460</v>
      </c>
      <c r="B1170" s="68">
        <v>58</v>
      </c>
      <c r="C1170" s="63">
        <v>401</v>
      </c>
      <c r="D1170" s="63">
        <v>1122</v>
      </c>
      <c r="E1170" s="63" t="s">
        <v>93</v>
      </c>
    </row>
    <row r="1171" spans="1:5">
      <c r="A1171" s="68">
        <v>2462</v>
      </c>
      <c r="B1171" s="68">
        <v>58</v>
      </c>
      <c r="C1171" s="63">
        <v>401</v>
      </c>
      <c r="D1171" s="63">
        <v>1122</v>
      </c>
      <c r="E1171" s="63" t="s">
        <v>93</v>
      </c>
    </row>
    <row r="1172" spans="1:5">
      <c r="A1172" s="68">
        <v>2463</v>
      </c>
      <c r="B1172" s="68">
        <v>58</v>
      </c>
      <c r="C1172" s="63">
        <v>401</v>
      </c>
      <c r="D1172" s="63">
        <v>1122</v>
      </c>
      <c r="E1172" s="63" t="s">
        <v>93</v>
      </c>
    </row>
    <row r="1173" spans="1:5">
      <c r="A1173" s="68">
        <v>2464</v>
      </c>
      <c r="B1173" s="68">
        <v>58</v>
      </c>
      <c r="C1173" s="63">
        <v>401</v>
      </c>
      <c r="D1173" s="63">
        <v>1122</v>
      </c>
      <c r="E1173" s="63" t="s">
        <v>93</v>
      </c>
    </row>
    <row r="1174" spans="1:5">
      <c r="A1174" s="68">
        <v>2465</v>
      </c>
      <c r="B1174" s="68">
        <v>58</v>
      </c>
      <c r="C1174" s="63">
        <v>401</v>
      </c>
      <c r="D1174" s="63">
        <v>1122</v>
      </c>
      <c r="E1174" s="63" t="s">
        <v>93</v>
      </c>
    </row>
    <row r="1175" spans="1:5">
      <c r="A1175" s="68">
        <v>2466</v>
      </c>
      <c r="B1175" s="68">
        <v>58</v>
      </c>
      <c r="C1175" s="63">
        <v>401</v>
      </c>
      <c r="D1175" s="63">
        <v>1122</v>
      </c>
      <c r="E1175" s="63" t="s">
        <v>93</v>
      </c>
    </row>
    <row r="1176" spans="1:5">
      <c r="A1176" s="68">
        <v>2468</v>
      </c>
      <c r="B1176" s="68">
        <v>58</v>
      </c>
      <c r="C1176" s="63">
        <v>401</v>
      </c>
      <c r="D1176" s="63">
        <v>1122</v>
      </c>
      <c r="E1176" s="63" t="s">
        <v>93</v>
      </c>
    </row>
    <row r="1177" spans="1:5">
      <c r="A1177" s="68">
        <v>2469</v>
      </c>
      <c r="B1177" s="68">
        <v>58</v>
      </c>
      <c r="C1177" s="63">
        <v>401</v>
      </c>
      <c r="D1177" s="63">
        <v>1122</v>
      </c>
      <c r="E1177" s="63" t="s">
        <v>93</v>
      </c>
    </row>
    <row r="1178" spans="1:5">
      <c r="A1178" s="68">
        <v>2470</v>
      </c>
      <c r="B1178" s="68">
        <v>58</v>
      </c>
      <c r="C1178" s="63">
        <v>401</v>
      </c>
      <c r="D1178" s="63">
        <v>1122</v>
      </c>
      <c r="E1178" s="63" t="s">
        <v>93</v>
      </c>
    </row>
    <row r="1179" spans="1:5">
      <c r="A1179" s="68">
        <v>2471</v>
      </c>
      <c r="B1179" s="68">
        <v>58</v>
      </c>
      <c r="C1179" s="63">
        <v>401</v>
      </c>
      <c r="D1179" s="63">
        <v>1122</v>
      </c>
      <c r="E1179" s="63" t="s">
        <v>93</v>
      </c>
    </row>
    <row r="1180" spans="1:5">
      <c r="A1180" s="68">
        <v>2472</v>
      </c>
      <c r="B1180" s="68">
        <v>58</v>
      </c>
      <c r="C1180" s="63">
        <v>401</v>
      </c>
      <c r="D1180" s="63">
        <v>1122</v>
      </c>
      <c r="E1180" s="63" t="s">
        <v>93</v>
      </c>
    </row>
    <row r="1181" spans="1:5">
      <c r="A1181" s="68">
        <v>2473</v>
      </c>
      <c r="B1181" s="68">
        <v>58</v>
      </c>
      <c r="C1181" s="63">
        <v>401</v>
      </c>
      <c r="D1181" s="63">
        <v>1122</v>
      </c>
      <c r="E1181" s="63" t="s">
        <v>93</v>
      </c>
    </row>
    <row r="1182" spans="1:5">
      <c r="A1182" s="68">
        <v>2474</v>
      </c>
      <c r="B1182" s="68">
        <v>58</v>
      </c>
      <c r="C1182" s="63">
        <v>401</v>
      </c>
      <c r="D1182" s="63">
        <v>1122</v>
      </c>
      <c r="E1182" s="63" t="s">
        <v>93</v>
      </c>
    </row>
    <row r="1183" spans="1:5">
      <c r="A1183" s="68">
        <v>2475</v>
      </c>
      <c r="B1183" s="68">
        <v>59</v>
      </c>
      <c r="C1183" s="63">
        <v>1769</v>
      </c>
      <c r="D1183" s="63">
        <v>206</v>
      </c>
      <c r="E1183" s="63" t="s">
        <v>93</v>
      </c>
    </row>
    <row r="1184" spans="1:5">
      <c r="A1184" s="68">
        <v>2476</v>
      </c>
      <c r="B1184" s="68">
        <v>59</v>
      </c>
      <c r="C1184" s="63">
        <v>1769</v>
      </c>
      <c r="D1184" s="63">
        <v>206</v>
      </c>
      <c r="E1184" s="63" t="s">
        <v>93</v>
      </c>
    </row>
    <row r="1185" spans="1:5">
      <c r="A1185" s="68">
        <v>2477</v>
      </c>
      <c r="B1185" s="68">
        <v>58</v>
      </c>
      <c r="C1185" s="63">
        <v>401</v>
      </c>
      <c r="D1185" s="63">
        <v>1122</v>
      </c>
      <c r="E1185" s="63" t="s">
        <v>93</v>
      </c>
    </row>
    <row r="1186" spans="1:5">
      <c r="A1186" s="68">
        <v>2478</v>
      </c>
      <c r="B1186" s="68">
        <v>58</v>
      </c>
      <c r="C1186" s="63">
        <v>401</v>
      </c>
      <c r="D1186" s="63">
        <v>1122</v>
      </c>
      <c r="E1186" s="63" t="s">
        <v>93</v>
      </c>
    </row>
    <row r="1187" spans="1:5">
      <c r="A1187" s="68">
        <v>2479</v>
      </c>
      <c r="B1187" s="68">
        <v>58</v>
      </c>
      <c r="C1187" s="63">
        <v>401</v>
      </c>
      <c r="D1187" s="63">
        <v>1122</v>
      </c>
      <c r="E1187" s="63" t="s">
        <v>93</v>
      </c>
    </row>
    <row r="1188" spans="1:5">
      <c r="A1188" s="68">
        <v>2480</v>
      </c>
      <c r="B1188" s="68">
        <v>58</v>
      </c>
      <c r="C1188" s="63">
        <v>401</v>
      </c>
      <c r="D1188" s="63">
        <v>1122</v>
      </c>
      <c r="E1188" s="63" t="s">
        <v>93</v>
      </c>
    </row>
    <row r="1189" spans="1:5">
      <c r="A1189" s="68">
        <v>2481</v>
      </c>
      <c r="B1189" s="68">
        <v>58</v>
      </c>
      <c r="C1189" s="63">
        <v>401</v>
      </c>
      <c r="D1189" s="63">
        <v>1122</v>
      </c>
      <c r="E1189" s="63" t="s">
        <v>93</v>
      </c>
    </row>
    <row r="1190" spans="1:5">
      <c r="A1190" s="68">
        <v>2482</v>
      </c>
      <c r="B1190" s="68">
        <v>58</v>
      </c>
      <c r="C1190" s="63">
        <v>401</v>
      </c>
      <c r="D1190" s="63">
        <v>1122</v>
      </c>
      <c r="E1190" s="63" t="s">
        <v>93</v>
      </c>
    </row>
    <row r="1191" spans="1:5">
      <c r="A1191" s="68">
        <v>2483</v>
      </c>
      <c r="B1191" s="68">
        <v>58</v>
      </c>
      <c r="C1191" s="63">
        <v>401</v>
      </c>
      <c r="D1191" s="63">
        <v>1122</v>
      </c>
      <c r="E1191" s="63" t="s">
        <v>93</v>
      </c>
    </row>
    <row r="1192" spans="1:5">
      <c r="A1192" s="68">
        <v>2484</v>
      </c>
      <c r="B1192" s="68">
        <v>58</v>
      </c>
      <c r="C1192" s="63">
        <v>401</v>
      </c>
      <c r="D1192" s="63">
        <v>1122</v>
      </c>
      <c r="E1192" s="63" t="s">
        <v>93</v>
      </c>
    </row>
    <row r="1193" spans="1:5">
      <c r="A1193" s="68">
        <v>2485</v>
      </c>
      <c r="B1193" s="68">
        <v>58</v>
      </c>
      <c r="C1193" s="63">
        <v>401</v>
      </c>
      <c r="D1193" s="63">
        <v>1122</v>
      </c>
      <c r="E1193" s="63" t="s">
        <v>93</v>
      </c>
    </row>
    <row r="1194" spans="1:5">
      <c r="A1194" s="68">
        <v>2486</v>
      </c>
      <c r="B1194" s="68">
        <v>58</v>
      </c>
      <c r="C1194" s="63">
        <v>401</v>
      </c>
      <c r="D1194" s="63">
        <v>1122</v>
      </c>
      <c r="E1194" s="63" t="s">
        <v>93</v>
      </c>
    </row>
    <row r="1195" spans="1:5">
      <c r="A1195" s="68">
        <v>2487</v>
      </c>
      <c r="B1195" s="68">
        <v>58</v>
      </c>
      <c r="C1195" s="63">
        <v>401</v>
      </c>
      <c r="D1195" s="63">
        <v>1122</v>
      </c>
      <c r="E1195" s="63" t="s">
        <v>93</v>
      </c>
    </row>
    <row r="1196" spans="1:5">
      <c r="A1196" s="68">
        <v>2488</v>
      </c>
      <c r="B1196" s="68">
        <v>58</v>
      </c>
      <c r="C1196" s="63">
        <v>401</v>
      </c>
      <c r="D1196" s="63">
        <v>1122</v>
      </c>
      <c r="E1196" s="63" t="s">
        <v>93</v>
      </c>
    </row>
    <row r="1197" spans="1:5">
      <c r="A1197" s="68">
        <v>2489</v>
      </c>
      <c r="B1197" s="68">
        <v>58</v>
      </c>
      <c r="C1197" s="63">
        <v>401</v>
      </c>
      <c r="D1197" s="63">
        <v>1122</v>
      </c>
      <c r="E1197" s="63" t="s">
        <v>93</v>
      </c>
    </row>
    <row r="1198" spans="1:5">
      <c r="A1198" s="68">
        <v>2490</v>
      </c>
      <c r="B1198" s="68">
        <v>58</v>
      </c>
      <c r="C1198" s="63">
        <v>401</v>
      </c>
      <c r="D1198" s="63">
        <v>1122</v>
      </c>
      <c r="E1198" s="63" t="s">
        <v>93</v>
      </c>
    </row>
    <row r="1199" spans="1:5">
      <c r="A1199" s="68">
        <v>2500</v>
      </c>
      <c r="B1199" s="68">
        <v>65</v>
      </c>
      <c r="C1199" s="63">
        <v>690</v>
      </c>
      <c r="D1199" s="63">
        <v>577</v>
      </c>
      <c r="E1199" s="63" t="s">
        <v>93</v>
      </c>
    </row>
    <row r="1200" spans="1:5">
      <c r="A1200" s="68">
        <v>2502</v>
      </c>
      <c r="B1200" s="68">
        <v>65</v>
      </c>
      <c r="C1200" s="63">
        <v>690</v>
      </c>
      <c r="D1200" s="63">
        <v>577</v>
      </c>
      <c r="E1200" s="63" t="s">
        <v>93</v>
      </c>
    </row>
    <row r="1201" spans="1:5">
      <c r="A1201" s="68">
        <v>2505</v>
      </c>
      <c r="B1201" s="68">
        <v>65</v>
      </c>
      <c r="C1201" s="63">
        <v>690</v>
      </c>
      <c r="D1201" s="63">
        <v>577</v>
      </c>
      <c r="E1201" s="63" t="s">
        <v>93</v>
      </c>
    </row>
    <row r="1202" spans="1:5">
      <c r="A1202" s="68">
        <v>2506</v>
      </c>
      <c r="B1202" s="68">
        <v>65</v>
      </c>
      <c r="C1202" s="63">
        <v>690</v>
      </c>
      <c r="D1202" s="63">
        <v>577</v>
      </c>
      <c r="E1202" s="63" t="s">
        <v>93</v>
      </c>
    </row>
    <row r="1203" spans="1:5">
      <c r="A1203" s="68">
        <v>2508</v>
      </c>
      <c r="B1203" s="68">
        <v>65</v>
      </c>
      <c r="C1203" s="63">
        <v>690</v>
      </c>
      <c r="D1203" s="63">
        <v>577</v>
      </c>
      <c r="E1203" s="63" t="s">
        <v>93</v>
      </c>
    </row>
    <row r="1204" spans="1:5">
      <c r="A1204" s="68">
        <v>2515</v>
      </c>
      <c r="B1204" s="68">
        <v>65</v>
      </c>
      <c r="C1204" s="63">
        <v>690</v>
      </c>
      <c r="D1204" s="63">
        <v>577</v>
      </c>
      <c r="E1204" s="63" t="s">
        <v>93</v>
      </c>
    </row>
    <row r="1205" spans="1:5">
      <c r="A1205" s="68">
        <v>2516</v>
      </c>
      <c r="B1205" s="68">
        <v>65</v>
      </c>
      <c r="C1205" s="63">
        <v>690</v>
      </c>
      <c r="D1205" s="63">
        <v>577</v>
      </c>
      <c r="E1205" s="63" t="s">
        <v>93</v>
      </c>
    </row>
    <row r="1206" spans="1:5">
      <c r="A1206" s="68">
        <v>2517</v>
      </c>
      <c r="B1206" s="68">
        <v>65</v>
      </c>
      <c r="C1206" s="63">
        <v>690</v>
      </c>
      <c r="D1206" s="63">
        <v>577</v>
      </c>
      <c r="E1206" s="63" t="s">
        <v>93</v>
      </c>
    </row>
    <row r="1207" spans="1:5">
      <c r="A1207" s="68">
        <v>2518</v>
      </c>
      <c r="B1207" s="68">
        <v>65</v>
      </c>
      <c r="C1207" s="63">
        <v>690</v>
      </c>
      <c r="D1207" s="63">
        <v>577</v>
      </c>
      <c r="E1207" s="63" t="s">
        <v>93</v>
      </c>
    </row>
    <row r="1208" spans="1:5">
      <c r="A1208" s="68">
        <v>2519</v>
      </c>
      <c r="B1208" s="68">
        <v>65</v>
      </c>
      <c r="C1208" s="63">
        <v>690</v>
      </c>
      <c r="D1208" s="63">
        <v>577</v>
      </c>
      <c r="E1208" s="63" t="s">
        <v>93</v>
      </c>
    </row>
    <row r="1209" spans="1:5">
      <c r="A1209" s="68">
        <v>2520</v>
      </c>
      <c r="B1209" s="68">
        <v>65</v>
      </c>
      <c r="C1209" s="63">
        <v>690</v>
      </c>
      <c r="D1209" s="63">
        <v>577</v>
      </c>
      <c r="E1209" s="63" t="s">
        <v>93</v>
      </c>
    </row>
    <row r="1210" spans="1:5">
      <c r="A1210" s="68">
        <v>2521</v>
      </c>
      <c r="B1210" s="68">
        <v>65</v>
      </c>
      <c r="C1210" s="63">
        <v>690</v>
      </c>
      <c r="D1210" s="63">
        <v>577</v>
      </c>
      <c r="E1210" s="63" t="s">
        <v>93</v>
      </c>
    </row>
    <row r="1211" spans="1:5">
      <c r="A1211" s="68">
        <v>2522</v>
      </c>
      <c r="B1211" s="68">
        <v>65</v>
      </c>
      <c r="C1211" s="63">
        <v>690</v>
      </c>
      <c r="D1211" s="63">
        <v>577</v>
      </c>
      <c r="E1211" s="63" t="s">
        <v>93</v>
      </c>
    </row>
    <row r="1212" spans="1:5">
      <c r="A1212" s="68">
        <v>2525</v>
      </c>
      <c r="B1212" s="68">
        <v>65</v>
      </c>
      <c r="C1212" s="63">
        <v>690</v>
      </c>
      <c r="D1212" s="63">
        <v>577</v>
      </c>
      <c r="E1212" s="63" t="s">
        <v>93</v>
      </c>
    </row>
    <row r="1213" spans="1:5">
      <c r="A1213" s="68">
        <v>2526</v>
      </c>
      <c r="B1213" s="68">
        <v>65</v>
      </c>
      <c r="C1213" s="63">
        <v>690</v>
      </c>
      <c r="D1213" s="63">
        <v>577</v>
      </c>
      <c r="E1213" s="63" t="s">
        <v>93</v>
      </c>
    </row>
    <row r="1214" spans="1:5">
      <c r="A1214" s="68">
        <v>2527</v>
      </c>
      <c r="B1214" s="68">
        <v>65</v>
      </c>
      <c r="C1214" s="63">
        <v>690</v>
      </c>
      <c r="D1214" s="63">
        <v>577</v>
      </c>
      <c r="E1214" s="63" t="s">
        <v>93</v>
      </c>
    </row>
    <row r="1215" spans="1:5">
      <c r="A1215" s="68">
        <v>2528</v>
      </c>
      <c r="B1215" s="68">
        <v>65</v>
      </c>
      <c r="C1215" s="63">
        <v>690</v>
      </c>
      <c r="D1215" s="63">
        <v>577</v>
      </c>
      <c r="E1215" s="63" t="s">
        <v>93</v>
      </c>
    </row>
    <row r="1216" spans="1:5">
      <c r="A1216" s="68">
        <v>2529</v>
      </c>
      <c r="B1216" s="68">
        <v>65</v>
      </c>
      <c r="C1216" s="63">
        <v>690</v>
      </c>
      <c r="D1216" s="63">
        <v>577</v>
      </c>
      <c r="E1216" s="63" t="s">
        <v>93</v>
      </c>
    </row>
    <row r="1217" spans="1:5">
      <c r="A1217" s="68">
        <v>2530</v>
      </c>
      <c r="B1217" s="68">
        <v>65</v>
      </c>
      <c r="C1217" s="63">
        <v>690</v>
      </c>
      <c r="D1217" s="63">
        <v>577</v>
      </c>
      <c r="E1217" s="63" t="s">
        <v>93</v>
      </c>
    </row>
    <row r="1218" spans="1:5">
      <c r="A1218" s="68">
        <v>2533</v>
      </c>
      <c r="B1218" s="68">
        <v>65</v>
      </c>
      <c r="C1218" s="63">
        <v>690</v>
      </c>
      <c r="D1218" s="63">
        <v>577</v>
      </c>
      <c r="E1218" s="63" t="s">
        <v>93</v>
      </c>
    </row>
    <row r="1219" spans="1:5">
      <c r="A1219" s="68">
        <v>2534</v>
      </c>
      <c r="B1219" s="68">
        <v>65</v>
      </c>
      <c r="C1219" s="63">
        <v>690</v>
      </c>
      <c r="D1219" s="63">
        <v>577</v>
      </c>
      <c r="E1219" s="63" t="s">
        <v>93</v>
      </c>
    </row>
    <row r="1220" spans="1:5">
      <c r="A1220" s="68">
        <v>2535</v>
      </c>
      <c r="B1220" s="68">
        <v>65</v>
      </c>
      <c r="C1220" s="63">
        <v>690</v>
      </c>
      <c r="D1220" s="63">
        <v>577</v>
      </c>
      <c r="E1220" s="63" t="s">
        <v>93</v>
      </c>
    </row>
    <row r="1221" spans="1:5">
      <c r="A1221" s="68">
        <v>2536</v>
      </c>
      <c r="B1221" s="68">
        <v>65</v>
      </c>
      <c r="C1221" s="63">
        <v>690</v>
      </c>
      <c r="D1221" s="63">
        <v>577</v>
      </c>
      <c r="E1221" s="63" t="s">
        <v>93</v>
      </c>
    </row>
    <row r="1222" spans="1:5">
      <c r="A1222" s="68">
        <v>2537</v>
      </c>
      <c r="B1222" s="68">
        <v>65</v>
      </c>
      <c r="C1222" s="63">
        <v>690</v>
      </c>
      <c r="D1222" s="63">
        <v>577</v>
      </c>
      <c r="E1222" s="63" t="s">
        <v>93</v>
      </c>
    </row>
    <row r="1223" spans="1:5">
      <c r="A1223" s="68">
        <v>2538</v>
      </c>
      <c r="B1223" s="68">
        <v>65</v>
      </c>
      <c r="C1223" s="63">
        <v>690</v>
      </c>
      <c r="D1223" s="63">
        <v>577</v>
      </c>
      <c r="E1223" s="63" t="s">
        <v>93</v>
      </c>
    </row>
    <row r="1224" spans="1:5">
      <c r="A1224" s="68">
        <v>2539</v>
      </c>
      <c r="B1224" s="68">
        <v>65</v>
      </c>
      <c r="C1224" s="63">
        <v>690</v>
      </c>
      <c r="D1224" s="63">
        <v>577</v>
      </c>
      <c r="E1224" s="63" t="s">
        <v>93</v>
      </c>
    </row>
    <row r="1225" spans="1:5">
      <c r="A1225" s="68">
        <v>2540</v>
      </c>
      <c r="B1225" s="68">
        <v>65</v>
      </c>
      <c r="C1225" s="63">
        <v>690</v>
      </c>
      <c r="D1225" s="63">
        <v>577</v>
      </c>
      <c r="E1225" s="63" t="s">
        <v>93</v>
      </c>
    </row>
    <row r="1226" spans="1:5">
      <c r="A1226" s="68">
        <v>2541</v>
      </c>
      <c r="B1226" s="68">
        <v>65</v>
      </c>
      <c r="C1226" s="63">
        <v>690</v>
      </c>
      <c r="D1226" s="63">
        <v>577</v>
      </c>
      <c r="E1226" s="63" t="s">
        <v>93</v>
      </c>
    </row>
    <row r="1227" spans="1:5">
      <c r="A1227" s="68">
        <v>2545</v>
      </c>
      <c r="B1227" s="68">
        <v>65</v>
      </c>
      <c r="C1227" s="63">
        <v>690</v>
      </c>
      <c r="D1227" s="63">
        <v>577</v>
      </c>
      <c r="E1227" s="63" t="s">
        <v>93</v>
      </c>
    </row>
    <row r="1228" spans="1:5">
      <c r="A1228" s="68">
        <v>2546</v>
      </c>
      <c r="B1228" s="68">
        <v>65</v>
      </c>
      <c r="C1228" s="63">
        <v>690</v>
      </c>
      <c r="D1228" s="63">
        <v>577</v>
      </c>
      <c r="E1228" s="63" t="s">
        <v>93</v>
      </c>
    </row>
    <row r="1229" spans="1:5">
      <c r="A1229" s="68">
        <v>2548</v>
      </c>
      <c r="B1229" s="68">
        <v>65</v>
      </c>
      <c r="C1229" s="63">
        <v>690</v>
      </c>
      <c r="D1229" s="63">
        <v>577</v>
      </c>
      <c r="E1229" s="63" t="s">
        <v>93</v>
      </c>
    </row>
    <row r="1230" spans="1:5">
      <c r="A1230" s="68">
        <v>2549</v>
      </c>
      <c r="B1230" s="68">
        <v>65</v>
      </c>
      <c r="C1230" s="63">
        <v>690</v>
      </c>
      <c r="D1230" s="63">
        <v>577</v>
      </c>
      <c r="E1230" s="63" t="s">
        <v>93</v>
      </c>
    </row>
    <row r="1231" spans="1:5">
      <c r="A1231" s="68">
        <v>2550</v>
      </c>
      <c r="B1231" s="68">
        <v>65</v>
      </c>
      <c r="C1231" s="63">
        <v>690</v>
      </c>
      <c r="D1231" s="63">
        <v>577</v>
      </c>
      <c r="E1231" s="63" t="s">
        <v>93</v>
      </c>
    </row>
    <row r="1232" spans="1:5">
      <c r="A1232" s="68">
        <v>2551</v>
      </c>
      <c r="B1232" s="68">
        <v>65</v>
      </c>
      <c r="C1232" s="63">
        <v>690</v>
      </c>
      <c r="D1232" s="63">
        <v>577</v>
      </c>
      <c r="E1232" s="63" t="s">
        <v>93</v>
      </c>
    </row>
    <row r="1233" spans="1:5">
      <c r="A1233" s="68">
        <v>2558</v>
      </c>
      <c r="B1233" s="68">
        <v>63</v>
      </c>
      <c r="C1233" s="63">
        <v>642</v>
      </c>
      <c r="D1233" s="63">
        <v>541</v>
      </c>
      <c r="E1233" s="63" t="s">
        <v>93</v>
      </c>
    </row>
    <row r="1234" spans="1:5">
      <c r="A1234" s="68">
        <v>2559</v>
      </c>
      <c r="B1234" s="68">
        <v>63</v>
      </c>
      <c r="C1234" s="63">
        <v>642</v>
      </c>
      <c r="D1234" s="63">
        <v>541</v>
      </c>
      <c r="E1234" s="63" t="s">
        <v>93</v>
      </c>
    </row>
    <row r="1235" spans="1:5">
      <c r="A1235" s="68">
        <v>2560</v>
      </c>
      <c r="B1235" s="68">
        <v>63</v>
      </c>
      <c r="C1235" s="63">
        <v>642</v>
      </c>
      <c r="D1235" s="63">
        <v>541</v>
      </c>
      <c r="E1235" s="63" t="s">
        <v>93</v>
      </c>
    </row>
    <row r="1236" spans="1:5">
      <c r="A1236" s="68">
        <v>2563</v>
      </c>
      <c r="B1236" s="68">
        <v>63</v>
      </c>
      <c r="C1236" s="63">
        <v>642</v>
      </c>
      <c r="D1236" s="63">
        <v>541</v>
      </c>
      <c r="E1236" s="63" t="s">
        <v>93</v>
      </c>
    </row>
    <row r="1237" spans="1:5">
      <c r="A1237" s="68">
        <v>2564</v>
      </c>
      <c r="B1237" s="68">
        <v>63</v>
      </c>
      <c r="C1237" s="63">
        <v>642</v>
      </c>
      <c r="D1237" s="63">
        <v>541</v>
      </c>
      <c r="E1237" s="63" t="s">
        <v>93</v>
      </c>
    </row>
    <row r="1238" spans="1:5">
      <c r="A1238" s="68">
        <v>2565</v>
      </c>
      <c r="B1238" s="68">
        <v>63</v>
      </c>
      <c r="C1238" s="63">
        <v>642</v>
      </c>
      <c r="D1238" s="63">
        <v>541</v>
      </c>
      <c r="E1238" s="63" t="s">
        <v>93</v>
      </c>
    </row>
    <row r="1239" spans="1:5">
      <c r="A1239" s="68">
        <v>2566</v>
      </c>
      <c r="B1239" s="68">
        <v>63</v>
      </c>
      <c r="C1239" s="63">
        <v>642</v>
      </c>
      <c r="D1239" s="63">
        <v>541</v>
      </c>
      <c r="E1239" s="63" t="s">
        <v>93</v>
      </c>
    </row>
    <row r="1240" spans="1:5">
      <c r="A1240" s="68">
        <v>2567</v>
      </c>
      <c r="B1240" s="68">
        <v>63</v>
      </c>
      <c r="C1240" s="63">
        <v>642</v>
      </c>
      <c r="D1240" s="63">
        <v>541</v>
      </c>
      <c r="E1240" s="63" t="s">
        <v>93</v>
      </c>
    </row>
    <row r="1241" spans="1:5">
      <c r="A1241" s="68">
        <v>2568</v>
      </c>
      <c r="B1241" s="68">
        <v>63</v>
      </c>
      <c r="C1241" s="63">
        <v>642</v>
      </c>
      <c r="D1241" s="63">
        <v>541</v>
      </c>
      <c r="E1241" s="63" t="s">
        <v>93</v>
      </c>
    </row>
    <row r="1242" spans="1:5">
      <c r="A1242" s="68">
        <v>2569</v>
      </c>
      <c r="B1242" s="68">
        <v>63</v>
      </c>
      <c r="C1242" s="63">
        <v>642</v>
      </c>
      <c r="D1242" s="63">
        <v>541</v>
      </c>
      <c r="E1242" s="63" t="s">
        <v>93</v>
      </c>
    </row>
    <row r="1243" spans="1:5">
      <c r="A1243" s="68">
        <v>2570</v>
      </c>
      <c r="B1243" s="68">
        <v>63</v>
      </c>
      <c r="C1243" s="63">
        <v>642</v>
      </c>
      <c r="D1243" s="63">
        <v>541</v>
      </c>
      <c r="E1243" s="63" t="s">
        <v>93</v>
      </c>
    </row>
    <row r="1244" spans="1:5">
      <c r="A1244" s="68">
        <v>2571</v>
      </c>
      <c r="B1244" s="68">
        <v>63</v>
      </c>
      <c r="C1244" s="63">
        <v>642</v>
      </c>
      <c r="D1244" s="63">
        <v>541</v>
      </c>
      <c r="E1244" s="63" t="s">
        <v>93</v>
      </c>
    </row>
    <row r="1245" spans="1:5">
      <c r="A1245" s="68">
        <v>2572</v>
      </c>
      <c r="B1245" s="68">
        <v>63</v>
      </c>
      <c r="C1245" s="63">
        <v>642</v>
      </c>
      <c r="D1245" s="63">
        <v>541</v>
      </c>
      <c r="E1245" s="63" t="s">
        <v>93</v>
      </c>
    </row>
    <row r="1246" spans="1:5">
      <c r="A1246" s="68">
        <v>2573</v>
      </c>
      <c r="B1246" s="68">
        <v>63</v>
      </c>
      <c r="C1246" s="63">
        <v>642</v>
      </c>
      <c r="D1246" s="63">
        <v>541</v>
      </c>
      <c r="E1246" s="63" t="s">
        <v>93</v>
      </c>
    </row>
    <row r="1247" spans="1:5">
      <c r="A1247" s="68">
        <v>2574</v>
      </c>
      <c r="B1247" s="68">
        <v>63</v>
      </c>
      <c r="C1247" s="63">
        <v>642</v>
      </c>
      <c r="D1247" s="63">
        <v>541</v>
      </c>
      <c r="E1247" s="63" t="s">
        <v>93</v>
      </c>
    </row>
    <row r="1248" spans="1:5">
      <c r="A1248" s="68">
        <v>2575</v>
      </c>
      <c r="B1248" s="68">
        <v>65</v>
      </c>
      <c r="C1248" s="63">
        <v>690</v>
      </c>
      <c r="D1248" s="63">
        <v>577</v>
      </c>
      <c r="E1248" s="63" t="s">
        <v>93</v>
      </c>
    </row>
    <row r="1249" spans="1:5">
      <c r="A1249" s="68">
        <v>2576</v>
      </c>
      <c r="B1249" s="68">
        <v>65</v>
      </c>
      <c r="C1249" s="63">
        <v>690</v>
      </c>
      <c r="D1249" s="63">
        <v>577</v>
      </c>
      <c r="E1249" s="63" t="s">
        <v>93</v>
      </c>
    </row>
    <row r="1250" spans="1:5">
      <c r="A1250" s="68">
        <v>2577</v>
      </c>
      <c r="B1250" s="68">
        <v>65</v>
      </c>
      <c r="C1250" s="63">
        <v>690</v>
      </c>
      <c r="D1250" s="63">
        <v>577</v>
      </c>
      <c r="E1250" s="63" t="s">
        <v>93</v>
      </c>
    </row>
    <row r="1251" spans="1:5">
      <c r="A1251" s="68">
        <v>2578</v>
      </c>
      <c r="B1251" s="68">
        <v>65</v>
      </c>
      <c r="C1251" s="63">
        <v>690</v>
      </c>
      <c r="D1251" s="63">
        <v>577</v>
      </c>
      <c r="E1251" s="63" t="s">
        <v>93</v>
      </c>
    </row>
    <row r="1252" spans="1:5">
      <c r="A1252" s="68">
        <v>2579</v>
      </c>
      <c r="B1252" s="68">
        <v>65</v>
      </c>
      <c r="C1252" s="63">
        <v>690</v>
      </c>
      <c r="D1252" s="63">
        <v>577</v>
      </c>
      <c r="E1252" s="63" t="s">
        <v>93</v>
      </c>
    </row>
    <row r="1253" spans="1:5">
      <c r="A1253" s="68">
        <v>2580</v>
      </c>
      <c r="B1253" s="68">
        <v>64</v>
      </c>
      <c r="C1253" s="63">
        <v>2186</v>
      </c>
      <c r="D1253" s="63">
        <v>80</v>
      </c>
      <c r="E1253" s="63" t="s">
        <v>93</v>
      </c>
    </row>
    <row r="1254" spans="1:5">
      <c r="A1254" s="68">
        <v>2581</v>
      </c>
      <c r="B1254" s="68">
        <v>64</v>
      </c>
      <c r="C1254" s="63">
        <v>2186</v>
      </c>
      <c r="D1254" s="63">
        <v>80</v>
      </c>
      <c r="E1254" s="63" t="s">
        <v>93</v>
      </c>
    </row>
    <row r="1255" spans="1:5">
      <c r="A1255" s="68">
        <v>2582</v>
      </c>
      <c r="B1255" s="68">
        <v>64</v>
      </c>
      <c r="C1255" s="63">
        <v>2186</v>
      </c>
      <c r="D1255" s="63">
        <v>80</v>
      </c>
      <c r="E1255" s="63" t="s">
        <v>93</v>
      </c>
    </row>
    <row r="1256" spans="1:5">
      <c r="A1256" s="68">
        <v>2583</v>
      </c>
      <c r="B1256" s="68">
        <v>64</v>
      </c>
      <c r="C1256" s="63">
        <v>2186</v>
      </c>
      <c r="D1256" s="63">
        <v>80</v>
      </c>
      <c r="E1256" s="63" t="s">
        <v>93</v>
      </c>
    </row>
    <row r="1257" spans="1:5">
      <c r="A1257" s="68">
        <v>2584</v>
      </c>
      <c r="B1257" s="68">
        <v>57</v>
      </c>
      <c r="C1257" s="63">
        <v>1608</v>
      </c>
      <c r="D1257" s="63">
        <v>219</v>
      </c>
      <c r="E1257" s="63" t="s">
        <v>93</v>
      </c>
    </row>
    <row r="1258" spans="1:5">
      <c r="A1258" s="68">
        <v>2585</v>
      </c>
      <c r="B1258" s="68">
        <v>57</v>
      </c>
      <c r="C1258" s="63">
        <v>1608</v>
      </c>
      <c r="D1258" s="63">
        <v>219</v>
      </c>
      <c r="E1258" s="63" t="s">
        <v>93</v>
      </c>
    </row>
    <row r="1259" spans="1:5">
      <c r="A1259" s="68">
        <v>2586</v>
      </c>
      <c r="B1259" s="68">
        <v>57</v>
      </c>
      <c r="C1259" s="63">
        <v>1608</v>
      </c>
      <c r="D1259" s="63">
        <v>219</v>
      </c>
      <c r="E1259" s="63" t="s">
        <v>93</v>
      </c>
    </row>
    <row r="1260" spans="1:5">
      <c r="A1260" s="68">
        <v>2587</v>
      </c>
      <c r="B1260" s="68">
        <v>57</v>
      </c>
      <c r="C1260" s="63">
        <v>1608</v>
      </c>
      <c r="D1260" s="63">
        <v>219</v>
      </c>
      <c r="E1260" s="63" t="s">
        <v>93</v>
      </c>
    </row>
    <row r="1261" spans="1:5">
      <c r="A1261" s="68">
        <v>2588</v>
      </c>
      <c r="B1261" s="68">
        <v>57</v>
      </c>
      <c r="C1261" s="63">
        <v>1608</v>
      </c>
      <c r="D1261" s="63">
        <v>219</v>
      </c>
      <c r="E1261" s="63" t="s">
        <v>93</v>
      </c>
    </row>
    <row r="1262" spans="1:5">
      <c r="A1262" s="68">
        <v>2589</v>
      </c>
      <c r="B1262" s="68">
        <v>64</v>
      </c>
      <c r="C1262" s="63">
        <v>2186</v>
      </c>
      <c r="D1262" s="63">
        <v>80</v>
      </c>
      <c r="E1262" s="63" t="s">
        <v>93</v>
      </c>
    </row>
    <row r="1263" spans="1:5">
      <c r="A1263" s="68">
        <v>2590</v>
      </c>
      <c r="B1263" s="68">
        <v>57</v>
      </c>
      <c r="C1263" s="63">
        <v>1608</v>
      </c>
      <c r="D1263" s="63">
        <v>219</v>
      </c>
      <c r="E1263" s="63" t="s">
        <v>93</v>
      </c>
    </row>
    <row r="1264" spans="1:5">
      <c r="A1264" s="68">
        <v>2594</v>
      </c>
      <c r="B1264" s="68">
        <v>57</v>
      </c>
      <c r="C1264" s="63">
        <v>1608</v>
      </c>
      <c r="D1264" s="63">
        <v>219</v>
      </c>
      <c r="E1264" s="63" t="s">
        <v>93</v>
      </c>
    </row>
    <row r="1265" spans="1:5">
      <c r="A1265" s="68">
        <v>2600</v>
      </c>
      <c r="B1265" s="68">
        <v>64</v>
      </c>
      <c r="C1265" s="63">
        <v>2186</v>
      </c>
      <c r="D1265" s="63">
        <v>80</v>
      </c>
      <c r="E1265" s="63" t="s">
        <v>94</v>
      </c>
    </row>
    <row r="1266" spans="1:5">
      <c r="A1266" s="68">
        <v>2601</v>
      </c>
      <c r="B1266" s="68">
        <v>64</v>
      </c>
      <c r="C1266" s="63">
        <v>2186</v>
      </c>
      <c r="D1266" s="63">
        <v>80</v>
      </c>
      <c r="E1266" s="63" t="s">
        <v>94</v>
      </c>
    </row>
    <row r="1267" spans="1:5">
      <c r="A1267" s="68">
        <v>2602</v>
      </c>
      <c r="B1267" s="68">
        <v>64</v>
      </c>
      <c r="C1267" s="63">
        <v>2186</v>
      </c>
      <c r="D1267" s="63">
        <v>80</v>
      </c>
      <c r="E1267" s="63" t="s">
        <v>94</v>
      </c>
    </row>
    <row r="1268" spans="1:5">
      <c r="A1268" s="68">
        <v>2603</v>
      </c>
      <c r="B1268" s="68">
        <v>64</v>
      </c>
      <c r="C1268" s="63">
        <v>2186</v>
      </c>
      <c r="D1268" s="63">
        <v>80</v>
      </c>
      <c r="E1268" s="63" t="s">
        <v>94</v>
      </c>
    </row>
    <row r="1269" spans="1:5">
      <c r="A1269" s="68">
        <v>2604</v>
      </c>
      <c r="B1269" s="68">
        <v>64</v>
      </c>
      <c r="C1269" s="63">
        <v>2186</v>
      </c>
      <c r="D1269" s="63">
        <v>80</v>
      </c>
      <c r="E1269" s="63" t="s">
        <v>94</v>
      </c>
    </row>
    <row r="1270" spans="1:5">
      <c r="A1270" s="68">
        <v>2605</v>
      </c>
      <c r="B1270" s="68">
        <v>64</v>
      </c>
      <c r="C1270" s="63">
        <v>2186</v>
      </c>
      <c r="D1270" s="63">
        <v>80</v>
      </c>
      <c r="E1270" s="63" t="s">
        <v>94</v>
      </c>
    </row>
    <row r="1271" spans="1:5">
      <c r="A1271" s="68">
        <v>2606</v>
      </c>
      <c r="B1271" s="68">
        <v>64</v>
      </c>
      <c r="C1271" s="63">
        <v>2186</v>
      </c>
      <c r="D1271" s="63">
        <v>80</v>
      </c>
      <c r="E1271" s="63" t="s">
        <v>94</v>
      </c>
    </row>
    <row r="1272" spans="1:5">
      <c r="A1272" s="68">
        <v>2607</v>
      </c>
      <c r="B1272" s="68">
        <v>64</v>
      </c>
      <c r="C1272" s="63">
        <v>2186</v>
      </c>
      <c r="D1272" s="63">
        <v>80</v>
      </c>
      <c r="E1272" s="63" t="s">
        <v>94</v>
      </c>
    </row>
    <row r="1273" spans="1:5">
      <c r="A1273" s="68">
        <v>2608</v>
      </c>
      <c r="B1273" s="68">
        <v>64</v>
      </c>
      <c r="C1273" s="63">
        <v>2186</v>
      </c>
      <c r="D1273" s="63">
        <v>80</v>
      </c>
      <c r="E1273" s="63" t="s">
        <v>94</v>
      </c>
    </row>
    <row r="1274" spans="1:5">
      <c r="A1274" s="68">
        <v>2609</v>
      </c>
      <c r="B1274" s="68">
        <v>64</v>
      </c>
      <c r="C1274" s="63">
        <v>2186</v>
      </c>
      <c r="D1274" s="63">
        <v>80</v>
      </c>
      <c r="E1274" s="63" t="s">
        <v>94</v>
      </c>
    </row>
    <row r="1275" spans="1:5">
      <c r="A1275" s="68">
        <v>2610</v>
      </c>
      <c r="B1275" s="68">
        <v>64</v>
      </c>
      <c r="C1275" s="63">
        <v>2186</v>
      </c>
      <c r="D1275" s="63">
        <v>80</v>
      </c>
      <c r="E1275" s="63" t="s">
        <v>94</v>
      </c>
    </row>
    <row r="1276" spans="1:5">
      <c r="A1276" s="68">
        <v>2611</v>
      </c>
      <c r="B1276" s="68">
        <v>64</v>
      </c>
      <c r="C1276" s="63">
        <v>2186</v>
      </c>
      <c r="D1276" s="63">
        <v>80</v>
      </c>
      <c r="E1276" s="63" t="s">
        <v>94</v>
      </c>
    </row>
    <row r="1277" spans="1:5">
      <c r="A1277" s="68">
        <v>2612</v>
      </c>
      <c r="B1277" s="68">
        <v>64</v>
      </c>
      <c r="C1277" s="63">
        <v>2186</v>
      </c>
      <c r="D1277" s="63">
        <v>80</v>
      </c>
      <c r="E1277" s="63" t="s">
        <v>94</v>
      </c>
    </row>
    <row r="1278" spans="1:5">
      <c r="A1278" s="68">
        <v>2614</v>
      </c>
      <c r="B1278" s="68">
        <v>64</v>
      </c>
      <c r="C1278" s="63">
        <v>2186</v>
      </c>
      <c r="D1278" s="63">
        <v>80</v>
      </c>
      <c r="E1278" s="63" t="s">
        <v>94</v>
      </c>
    </row>
    <row r="1279" spans="1:5">
      <c r="A1279" s="68">
        <v>2615</v>
      </c>
      <c r="B1279" s="68">
        <v>64</v>
      </c>
      <c r="C1279" s="63">
        <v>2186</v>
      </c>
      <c r="D1279" s="63">
        <v>80</v>
      </c>
      <c r="E1279" s="63" t="s">
        <v>94</v>
      </c>
    </row>
    <row r="1280" spans="1:5">
      <c r="A1280" s="68">
        <v>2616</v>
      </c>
      <c r="B1280" s="68">
        <v>64</v>
      </c>
      <c r="C1280" s="63">
        <v>2186</v>
      </c>
      <c r="D1280" s="63">
        <v>80</v>
      </c>
      <c r="E1280" s="63" t="s">
        <v>94</v>
      </c>
    </row>
    <row r="1281" spans="1:5">
      <c r="A1281" s="68">
        <v>2617</v>
      </c>
      <c r="B1281" s="68">
        <v>64</v>
      </c>
      <c r="C1281" s="63">
        <v>2186</v>
      </c>
      <c r="D1281" s="63">
        <v>80</v>
      </c>
      <c r="E1281" s="63" t="s">
        <v>94</v>
      </c>
    </row>
    <row r="1282" spans="1:5">
      <c r="A1282" s="68">
        <v>2618</v>
      </c>
      <c r="B1282" s="68">
        <v>64</v>
      </c>
      <c r="C1282" s="63">
        <v>2186</v>
      </c>
      <c r="D1282" s="63">
        <v>80</v>
      </c>
      <c r="E1282" s="63" t="s">
        <v>94</v>
      </c>
    </row>
    <row r="1283" spans="1:5">
      <c r="A1283" s="68">
        <v>2619</v>
      </c>
      <c r="B1283" s="68">
        <v>64</v>
      </c>
      <c r="C1283" s="63">
        <v>2186</v>
      </c>
      <c r="D1283" s="63">
        <v>80</v>
      </c>
      <c r="E1283" s="63" t="s">
        <v>93</v>
      </c>
    </row>
    <row r="1284" spans="1:5">
      <c r="A1284" s="68">
        <v>2620</v>
      </c>
      <c r="B1284" s="68">
        <v>64</v>
      </c>
      <c r="C1284" s="63">
        <v>2186</v>
      </c>
      <c r="D1284" s="63">
        <v>80</v>
      </c>
      <c r="E1284" s="63" t="s">
        <v>93</v>
      </c>
    </row>
    <row r="1285" spans="1:5">
      <c r="A1285" s="68">
        <v>2621</v>
      </c>
      <c r="B1285" s="68">
        <v>64</v>
      </c>
      <c r="C1285" s="63">
        <v>2186</v>
      </c>
      <c r="D1285" s="63">
        <v>80</v>
      </c>
      <c r="E1285" s="63" t="s">
        <v>93</v>
      </c>
    </row>
    <row r="1286" spans="1:5">
      <c r="A1286" s="68">
        <v>2622</v>
      </c>
      <c r="B1286" s="68">
        <v>64</v>
      </c>
      <c r="C1286" s="63">
        <v>2186</v>
      </c>
      <c r="D1286" s="63">
        <v>80</v>
      </c>
      <c r="E1286" s="63" t="s">
        <v>93</v>
      </c>
    </row>
    <row r="1287" spans="1:5">
      <c r="A1287" s="68">
        <v>2623</v>
      </c>
      <c r="B1287" s="68">
        <v>64</v>
      </c>
      <c r="C1287" s="63">
        <v>2186</v>
      </c>
      <c r="D1287" s="63">
        <v>80</v>
      </c>
      <c r="E1287" s="63" t="s">
        <v>93</v>
      </c>
    </row>
    <row r="1288" spans="1:5">
      <c r="A1288" s="68">
        <v>2624</v>
      </c>
      <c r="B1288" s="68">
        <v>57</v>
      </c>
      <c r="C1288" s="63">
        <v>1608</v>
      </c>
      <c r="D1288" s="63">
        <v>219</v>
      </c>
      <c r="E1288" s="63" t="s">
        <v>93</v>
      </c>
    </row>
    <row r="1289" spans="1:5">
      <c r="A1289" s="68">
        <v>2625</v>
      </c>
      <c r="B1289" s="68">
        <v>57</v>
      </c>
      <c r="C1289" s="63">
        <v>1608</v>
      </c>
      <c r="D1289" s="63">
        <v>219</v>
      </c>
      <c r="E1289" s="63" t="s">
        <v>93</v>
      </c>
    </row>
    <row r="1290" spans="1:5">
      <c r="A1290" s="68">
        <v>2626</v>
      </c>
      <c r="B1290" s="68">
        <v>64</v>
      </c>
      <c r="C1290" s="63">
        <v>2186</v>
      </c>
      <c r="D1290" s="63">
        <v>80</v>
      </c>
      <c r="E1290" s="63" t="s">
        <v>93</v>
      </c>
    </row>
    <row r="1291" spans="1:5">
      <c r="A1291" s="68">
        <v>2627</v>
      </c>
      <c r="B1291" s="68">
        <v>64</v>
      </c>
      <c r="C1291" s="63">
        <v>2186</v>
      </c>
      <c r="D1291" s="63">
        <v>80</v>
      </c>
      <c r="E1291" s="63" t="s">
        <v>93</v>
      </c>
    </row>
    <row r="1292" spans="1:5">
      <c r="A1292" s="68">
        <v>2628</v>
      </c>
      <c r="B1292" s="68">
        <v>64</v>
      </c>
      <c r="C1292" s="63">
        <v>2186</v>
      </c>
      <c r="D1292" s="63">
        <v>80</v>
      </c>
      <c r="E1292" s="63" t="s">
        <v>93</v>
      </c>
    </row>
    <row r="1293" spans="1:5">
      <c r="A1293" s="68">
        <v>2630</v>
      </c>
      <c r="B1293" s="68">
        <v>64</v>
      </c>
      <c r="C1293" s="63">
        <v>2186</v>
      </c>
      <c r="D1293" s="63">
        <v>80</v>
      </c>
      <c r="E1293" s="63" t="s">
        <v>93</v>
      </c>
    </row>
    <row r="1294" spans="1:5">
      <c r="A1294" s="68">
        <v>2631</v>
      </c>
      <c r="B1294" s="68">
        <v>64</v>
      </c>
      <c r="C1294" s="63">
        <v>2186</v>
      </c>
      <c r="D1294" s="63">
        <v>80</v>
      </c>
      <c r="E1294" s="63" t="s">
        <v>93</v>
      </c>
    </row>
    <row r="1295" spans="1:5">
      <c r="A1295" s="68">
        <v>2632</v>
      </c>
      <c r="B1295" s="68">
        <v>64</v>
      </c>
      <c r="C1295" s="63">
        <v>2186</v>
      </c>
      <c r="D1295" s="63">
        <v>80</v>
      </c>
      <c r="E1295" s="63" t="s">
        <v>93</v>
      </c>
    </row>
    <row r="1296" spans="1:5">
      <c r="A1296" s="68">
        <v>2633</v>
      </c>
      <c r="B1296" s="68">
        <v>64</v>
      </c>
      <c r="C1296" s="63">
        <v>2186</v>
      </c>
      <c r="D1296" s="63">
        <v>80</v>
      </c>
      <c r="E1296" s="63" t="s">
        <v>93</v>
      </c>
    </row>
    <row r="1297" spans="1:5">
      <c r="A1297" s="68">
        <v>2640</v>
      </c>
      <c r="B1297" s="68">
        <v>57</v>
      </c>
      <c r="C1297" s="63">
        <v>1608</v>
      </c>
      <c r="D1297" s="63">
        <v>219</v>
      </c>
      <c r="E1297" s="63" t="s">
        <v>93</v>
      </c>
    </row>
    <row r="1298" spans="1:5">
      <c r="A1298" s="68">
        <v>2641</v>
      </c>
      <c r="B1298" s="68">
        <v>57</v>
      </c>
      <c r="C1298" s="63">
        <v>1608</v>
      </c>
      <c r="D1298" s="63">
        <v>219</v>
      </c>
      <c r="E1298" s="63" t="s">
        <v>93</v>
      </c>
    </row>
    <row r="1299" spans="1:5">
      <c r="A1299" s="68">
        <v>2642</v>
      </c>
      <c r="B1299" s="68">
        <v>57</v>
      </c>
      <c r="C1299" s="63">
        <v>1608</v>
      </c>
      <c r="D1299" s="63">
        <v>219</v>
      </c>
      <c r="E1299" s="63" t="s">
        <v>93</v>
      </c>
    </row>
    <row r="1300" spans="1:5">
      <c r="A1300" s="68">
        <v>2643</v>
      </c>
      <c r="B1300" s="68">
        <v>57</v>
      </c>
      <c r="C1300" s="63">
        <v>1608</v>
      </c>
      <c r="D1300" s="63">
        <v>219</v>
      </c>
      <c r="E1300" s="63" t="s">
        <v>93</v>
      </c>
    </row>
    <row r="1301" spans="1:5">
      <c r="A1301" s="68">
        <v>2644</v>
      </c>
      <c r="B1301" s="68">
        <v>57</v>
      </c>
      <c r="C1301" s="63">
        <v>1608</v>
      </c>
      <c r="D1301" s="63">
        <v>219</v>
      </c>
      <c r="E1301" s="63" t="s">
        <v>93</v>
      </c>
    </row>
    <row r="1302" spans="1:5">
      <c r="A1302" s="68">
        <v>2645</v>
      </c>
      <c r="B1302" s="68">
        <v>54</v>
      </c>
      <c r="C1302" s="63">
        <v>1330</v>
      </c>
      <c r="D1302" s="63">
        <v>358</v>
      </c>
      <c r="E1302" s="63" t="s">
        <v>93</v>
      </c>
    </row>
    <row r="1303" spans="1:5">
      <c r="A1303" s="68">
        <v>2646</v>
      </c>
      <c r="B1303" s="68">
        <v>54</v>
      </c>
      <c r="C1303" s="63">
        <v>1330</v>
      </c>
      <c r="D1303" s="63">
        <v>358</v>
      </c>
      <c r="E1303" s="63" t="s">
        <v>93</v>
      </c>
    </row>
    <row r="1304" spans="1:5">
      <c r="A1304" s="68">
        <v>2647</v>
      </c>
      <c r="B1304" s="68">
        <v>54</v>
      </c>
      <c r="C1304" s="63">
        <v>1330</v>
      </c>
      <c r="D1304" s="63">
        <v>358</v>
      </c>
      <c r="E1304" s="63" t="s">
        <v>93</v>
      </c>
    </row>
    <row r="1305" spans="1:5">
      <c r="A1305" s="68">
        <v>2648</v>
      </c>
      <c r="B1305" s="68">
        <v>53</v>
      </c>
      <c r="C1305" s="63">
        <v>1112</v>
      </c>
      <c r="D1305" s="63">
        <v>230</v>
      </c>
      <c r="E1305" s="63" t="s">
        <v>93</v>
      </c>
    </row>
    <row r="1306" spans="1:5">
      <c r="A1306" s="68">
        <v>2649</v>
      </c>
      <c r="B1306" s="68">
        <v>57</v>
      </c>
      <c r="C1306" s="63">
        <v>1608</v>
      </c>
      <c r="D1306" s="63">
        <v>219</v>
      </c>
      <c r="E1306" s="63" t="s">
        <v>93</v>
      </c>
    </row>
    <row r="1307" spans="1:5">
      <c r="A1307" s="68">
        <v>2650</v>
      </c>
      <c r="B1307" s="68">
        <v>57</v>
      </c>
      <c r="C1307" s="63">
        <v>1608</v>
      </c>
      <c r="D1307" s="63">
        <v>219</v>
      </c>
      <c r="E1307" s="63" t="s">
        <v>93</v>
      </c>
    </row>
    <row r="1308" spans="1:5">
      <c r="A1308" s="68">
        <v>2651</v>
      </c>
      <c r="B1308" s="68">
        <v>57</v>
      </c>
      <c r="C1308" s="63">
        <v>1608</v>
      </c>
      <c r="D1308" s="63">
        <v>219</v>
      </c>
      <c r="E1308" s="63" t="s">
        <v>93</v>
      </c>
    </row>
    <row r="1309" spans="1:5">
      <c r="A1309" s="68">
        <v>2652</v>
      </c>
      <c r="B1309" s="68">
        <v>54</v>
      </c>
      <c r="C1309" s="63">
        <v>1330</v>
      </c>
      <c r="D1309" s="63">
        <v>358</v>
      </c>
      <c r="E1309" s="63" t="s">
        <v>93</v>
      </c>
    </row>
    <row r="1310" spans="1:5">
      <c r="A1310" s="68">
        <v>2653</v>
      </c>
      <c r="B1310" s="68">
        <v>57</v>
      </c>
      <c r="C1310" s="63">
        <v>1608</v>
      </c>
      <c r="D1310" s="63">
        <v>219</v>
      </c>
      <c r="E1310" s="63" t="s">
        <v>93</v>
      </c>
    </row>
    <row r="1311" spans="1:5">
      <c r="A1311" s="68">
        <v>2655</v>
      </c>
      <c r="B1311" s="68">
        <v>54</v>
      </c>
      <c r="C1311" s="63">
        <v>1330</v>
      </c>
      <c r="D1311" s="63">
        <v>358</v>
      </c>
      <c r="E1311" s="63" t="s">
        <v>93</v>
      </c>
    </row>
    <row r="1312" spans="1:5">
      <c r="A1312" s="68">
        <v>2656</v>
      </c>
      <c r="B1312" s="68">
        <v>54</v>
      </c>
      <c r="C1312" s="63">
        <v>1330</v>
      </c>
      <c r="D1312" s="63">
        <v>358</v>
      </c>
      <c r="E1312" s="63" t="s">
        <v>93</v>
      </c>
    </row>
    <row r="1313" spans="1:5">
      <c r="A1313" s="68">
        <v>2658</v>
      </c>
      <c r="B1313" s="68">
        <v>54</v>
      </c>
      <c r="C1313" s="63">
        <v>1330</v>
      </c>
      <c r="D1313" s="63">
        <v>358</v>
      </c>
      <c r="E1313" s="63" t="s">
        <v>93</v>
      </c>
    </row>
    <row r="1314" spans="1:5">
      <c r="A1314" s="68">
        <v>2659</v>
      </c>
      <c r="B1314" s="68">
        <v>54</v>
      </c>
      <c r="C1314" s="63">
        <v>1330</v>
      </c>
      <c r="D1314" s="63">
        <v>358</v>
      </c>
      <c r="E1314" s="63" t="s">
        <v>93</v>
      </c>
    </row>
    <row r="1315" spans="1:5">
      <c r="A1315" s="68">
        <v>2660</v>
      </c>
      <c r="B1315" s="68">
        <v>54</v>
      </c>
      <c r="C1315" s="63">
        <v>1330</v>
      </c>
      <c r="D1315" s="63">
        <v>358</v>
      </c>
      <c r="E1315" s="63" t="s">
        <v>93</v>
      </c>
    </row>
    <row r="1316" spans="1:5">
      <c r="A1316" s="68">
        <v>2661</v>
      </c>
      <c r="B1316" s="68">
        <v>54</v>
      </c>
      <c r="C1316" s="63">
        <v>1330</v>
      </c>
      <c r="D1316" s="63">
        <v>358</v>
      </c>
      <c r="E1316" s="63" t="s">
        <v>93</v>
      </c>
    </row>
    <row r="1317" spans="1:5">
      <c r="A1317" s="68">
        <v>2663</v>
      </c>
      <c r="B1317" s="68">
        <v>54</v>
      </c>
      <c r="C1317" s="63">
        <v>1330</v>
      </c>
      <c r="D1317" s="63">
        <v>358</v>
      </c>
      <c r="E1317" s="63" t="s">
        <v>93</v>
      </c>
    </row>
    <row r="1318" spans="1:5">
      <c r="A1318" s="68">
        <v>2665</v>
      </c>
      <c r="B1318" s="68">
        <v>54</v>
      </c>
      <c r="C1318" s="63">
        <v>1330</v>
      </c>
      <c r="D1318" s="63">
        <v>358</v>
      </c>
      <c r="E1318" s="63" t="s">
        <v>93</v>
      </c>
    </row>
    <row r="1319" spans="1:5">
      <c r="A1319" s="68">
        <v>2666</v>
      </c>
      <c r="B1319" s="68">
        <v>57</v>
      </c>
      <c r="C1319" s="63">
        <v>1608</v>
      </c>
      <c r="D1319" s="63">
        <v>219</v>
      </c>
      <c r="E1319" s="63" t="s">
        <v>93</v>
      </c>
    </row>
    <row r="1320" spans="1:5">
      <c r="A1320" s="68">
        <v>2668</v>
      </c>
      <c r="B1320" s="68">
        <v>57</v>
      </c>
      <c r="C1320" s="63">
        <v>1608</v>
      </c>
      <c r="D1320" s="63">
        <v>219</v>
      </c>
      <c r="E1320" s="63" t="s">
        <v>93</v>
      </c>
    </row>
    <row r="1321" spans="1:5">
      <c r="A1321" s="68">
        <v>2669</v>
      </c>
      <c r="B1321" s="68">
        <v>56</v>
      </c>
      <c r="C1321" s="63">
        <v>1164</v>
      </c>
      <c r="D1321" s="63">
        <v>283</v>
      </c>
      <c r="E1321" s="63" t="s">
        <v>93</v>
      </c>
    </row>
    <row r="1322" spans="1:5">
      <c r="A1322" s="68">
        <v>2671</v>
      </c>
      <c r="B1322" s="68">
        <v>56</v>
      </c>
      <c r="C1322" s="63">
        <v>1164</v>
      </c>
      <c r="D1322" s="63">
        <v>283</v>
      </c>
      <c r="E1322" s="63" t="s">
        <v>93</v>
      </c>
    </row>
    <row r="1323" spans="1:5">
      <c r="A1323" s="68">
        <v>2672</v>
      </c>
      <c r="B1323" s="68">
        <v>54</v>
      </c>
      <c r="C1323" s="63">
        <v>1330</v>
      </c>
      <c r="D1323" s="63">
        <v>358</v>
      </c>
      <c r="E1323" s="63" t="s">
        <v>93</v>
      </c>
    </row>
    <row r="1324" spans="1:5">
      <c r="A1324" s="68">
        <v>2675</v>
      </c>
      <c r="B1324" s="68">
        <v>54</v>
      </c>
      <c r="C1324" s="63">
        <v>1330</v>
      </c>
      <c r="D1324" s="63">
        <v>358</v>
      </c>
      <c r="E1324" s="63" t="s">
        <v>93</v>
      </c>
    </row>
    <row r="1325" spans="1:5">
      <c r="A1325" s="68">
        <v>2678</v>
      </c>
      <c r="B1325" s="68">
        <v>54</v>
      </c>
      <c r="C1325" s="63">
        <v>1330</v>
      </c>
      <c r="D1325" s="63">
        <v>358</v>
      </c>
      <c r="E1325" s="63" t="s">
        <v>93</v>
      </c>
    </row>
    <row r="1326" spans="1:5">
      <c r="A1326" s="68">
        <v>2680</v>
      </c>
      <c r="B1326" s="68">
        <v>54</v>
      </c>
      <c r="C1326" s="63">
        <v>1330</v>
      </c>
      <c r="D1326" s="63">
        <v>358</v>
      </c>
      <c r="E1326" s="63" t="s">
        <v>93</v>
      </c>
    </row>
    <row r="1327" spans="1:5">
      <c r="A1327" s="68">
        <v>2681</v>
      </c>
      <c r="B1327" s="68">
        <v>54</v>
      </c>
      <c r="C1327" s="63">
        <v>1330</v>
      </c>
      <c r="D1327" s="63">
        <v>358</v>
      </c>
      <c r="E1327" s="63" t="s">
        <v>93</v>
      </c>
    </row>
    <row r="1328" spans="1:5">
      <c r="A1328" s="68">
        <v>2700</v>
      </c>
      <c r="B1328" s="68">
        <v>54</v>
      </c>
      <c r="C1328" s="63">
        <v>1330</v>
      </c>
      <c r="D1328" s="63">
        <v>358</v>
      </c>
      <c r="E1328" s="63" t="s">
        <v>93</v>
      </c>
    </row>
    <row r="1329" spans="1:5">
      <c r="A1329" s="68">
        <v>2701</v>
      </c>
      <c r="B1329" s="68">
        <v>54</v>
      </c>
      <c r="C1329" s="63">
        <v>1330</v>
      </c>
      <c r="D1329" s="63">
        <v>358</v>
      </c>
      <c r="E1329" s="63" t="s">
        <v>93</v>
      </c>
    </row>
    <row r="1330" spans="1:5">
      <c r="A1330" s="68">
        <v>2702</v>
      </c>
      <c r="B1330" s="68">
        <v>54</v>
      </c>
      <c r="C1330" s="63">
        <v>1330</v>
      </c>
      <c r="D1330" s="63">
        <v>358</v>
      </c>
      <c r="E1330" s="63" t="s">
        <v>93</v>
      </c>
    </row>
    <row r="1331" spans="1:5">
      <c r="A1331" s="68">
        <v>2703</v>
      </c>
      <c r="B1331" s="68">
        <v>54</v>
      </c>
      <c r="C1331" s="63">
        <v>1330</v>
      </c>
      <c r="D1331" s="63">
        <v>358</v>
      </c>
      <c r="E1331" s="63" t="s">
        <v>93</v>
      </c>
    </row>
    <row r="1332" spans="1:5">
      <c r="A1332" s="68">
        <v>2705</v>
      </c>
      <c r="B1332" s="68">
        <v>54</v>
      </c>
      <c r="C1332" s="63">
        <v>1330</v>
      </c>
      <c r="D1332" s="63">
        <v>358</v>
      </c>
      <c r="E1332" s="63" t="s">
        <v>93</v>
      </c>
    </row>
    <row r="1333" spans="1:5">
      <c r="A1333" s="68">
        <v>2706</v>
      </c>
      <c r="B1333" s="68">
        <v>54</v>
      </c>
      <c r="C1333" s="63">
        <v>1330</v>
      </c>
      <c r="D1333" s="63">
        <v>358</v>
      </c>
      <c r="E1333" s="63" t="s">
        <v>93</v>
      </c>
    </row>
    <row r="1334" spans="1:5">
      <c r="A1334" s="68">
        <v>2707</v>
      </c>
      <c r="B1334" s="68">
        <v>54</v>
      </c>
      <c r="C1334" s="63">
        <v>1330</v>
      </c>
      <c r="D1334" s="63">
        <v>358</v>
      </c>
      <c r="E1334" s="63" t="s">
        <v>93</v>
      </c>
    </row>
    <row r="1335" spans="1:5">
      <c r="A1335" s="68">
        <v>2708</v>
      </c>
      <c r="B1335" s="68">
        <v>54</v>
      </c>
      <c r="C1335" s="63">
        <v>1330</v>
      </c>
      <c r="D1335" s="63">
        <v>358</v>
      </c>
      <c r="E1335" s="63" t="s">
        <v>93</v>
      </c>
    </row>
    <row r="1336" spans="1:5">
      <c r="A1336" s="68">
        <v>2710</v>
      </c>
      <c r="B1336" s="68">
        <v>54</v>
      </c>
      <c r="C1336" s="63">
        <v>1330</v>
      </c>
      <c r="D1336" s="63">
        <v>358</v>
      </c>
      <c r="E1336" s="63" t="s">
        <v>93</v>
      </c>
    </row>
    <row r="1337" spans="1:5">
      <c r="A1337" s="68">
        <v>2711</v>
      </c>
      <c r="B1337" s="68">
        <v>54</v>
      </c>
      <c r="C1337" s="63">
        <v>1330</v>
      </c>
      <c r="D1337" s="63">
        <v>358</v>
      </c>
      <c r="E1337" s="63" t="s">
        <v>93</v>
      </c>
    </row>
    <row r="1338" spans="1:5">
      <c r="A1338" s="68">
        <v>2712</v>
      </c>
      <c r="B1338" s="68">
        <v>54</v>
      </c>
      <c r="C1338" s="63">
        <v>1330</v>
      </c>
      <c r="D1338" s="63">
        <v>358</v>
      </c>
      <c r="E1338" s="63" t="s">
        <v>93</v>
      </c>
    </row>
    <row r="1339" spans="1:5">
      <c r="A1339" s="68">
        <v>2713</v>
      </c>
      <c r="B1339" s="68">
        <v>54</v>
      </c>
      <c r="C1339" s="63">
        <v>1330</v>
      </c>
      <c r="D1339" s="63">
        <v>358</v>
      </c>
      <c r="E1339" s="63" t="s">
        <v>93</v>
      </c>
    </row>
    <row r="1340" spans="1:5">
      <c r="A1340" s="68">
        <v>2714</v>
      </c>
      <c r="B1340" s="68">
        <v>54</v>
      </c>
      <c r="C1340" s="63">
        <v>1330</v>
      </c>
      <c r="D1340" s="63">
        <v>358</v>
      </c>
      <c r="E1340" s="63" t="s">
        <v>93</v>
      </c>
    </row>
    <row r="1341" spans="1:5">
      <c r="A1341" s="68">
        <v>2715</v>
      </c>
      <c r="B1341" s="68">
        <v>54</v>
      </c>
      <c r="C1341" s="63">
        <v>1330</v>
      </c>
      <c r="D1341" s="63">
        <v>358</v>
      </c>
      <c r="E1341" s="63" t="s">
        <v>93</v>
      </c>
    </row>
    <row r="1342" spans="1:5">
      <c r="A1342" s="68">
        <v>2716</v>
      </c>
      <c r="B1342" s="68">
        <v>54</v>
      </c>
      <c r="C1342" s="63">
        <v>1330</v>
      </c>
      <c r="D1342" s="63">
        <v>358</v>
      </c>
      <c r="E1342" s="63" t="s">
        <v>93</v>
      </c>
    </row>
    <row r="1343" spans="1:5">
      <c r="A1343" s="68">
        <v>2717</v>
      </c>
      <c r="B1343" s="68">
        <v>53</v>
      </c>
      <c r="C1343" s="63">
        <v>1112</v>
      </c>
      <c r="D1343" s="63">
        <v>230</v>
      </c>
      <c r="E1343" s="63" t="s">
        <v>93</v>
      </c>
    </row>
    <row r="1344" spans="1:5">
      <c r="A1344" s="68">
        <v>2720</v>
      </c>
      <c r="B1344" s="68">
        <v>57</v>
      </c>
      <c r="C1344" s="63">
        <v>1608</v>
      </c>
      <c r="D1344" s="63">
        <v>219</v>
      </c>
      <c r="E1344" s="63" t="s">
        <v>93</v>
      </c>
    </row>
    <row r="1345" spans="1:5">
      <c r="A1345" s="68">
        <v>2721</v>
      </c>
      <c r="B1345" s="68">
        <v>57</v>
      </c>
      <c r="C1345" s="63">
        <v>1608</v>
      </c>
      <c r="D1345" s="63">
        <v>219</v>
      </c>
      <c r="E1345" s="63" t="s">
        <v>93</v>
      </c>
    </row>
    <row r="1346" spans="1:5">
      <c r="A1346" s="68">
        <v>2722</v>
      </c>
      <c r="B1346" s="68">
        <v>57</v>
      </c>
      <c r="C1346" s="63">
        <v>1608</v>
      </c>
      <c r="D1346" s="63">
        <v>219</v>
      </c>
      <c r="E1346" s="63" t="s">
        <v>93</v>
      </c>
    </row>
    <row r="1347" spans="1:5">
      <c r="A1347" s="68">
        <v>2725</v>
      </c>
      <c r="B1347" s="68">
        <v>57</v>
      </c>
      <c r="C1347" s="63">
        <v>1608</v>
      </c>
      <c r="D1347" s="63">
        <v>219</v>
      </c>
      <c r="E1347" s="63" t="s">
        <v>93</v>
      </c>
    </row>
    <row r="1348" spans="1:5">
      <c r="A1348" s="68">
        <v>2726</v>
      </c>
      <c r="B1348" s="68">
        <v>57</v>
      </c>
      <c r="C1348" s="63">
        <v>1608</v>
      </c>
      <c r="D1348" s="63">
        <v>219</v>
      </c>
      <c r="E1348" s="63" t="s">
        <v>93</v>
      </c>
    </row>
    <row r="1349" spans="1:5">
      <c r="A1349" s="68">
        <v>2727</v>
      </c>
      <c r="B1349" s="68">
        <v>57</v>
      </c>
      <c r="C1349" s="63">
        <v>1608</v>
      </c>
      <c r="D1349" s="63">
        <v>219</v>
      </c>
      <c r="E1349" s="63" t="s">
        <v>93</v>
      </c>
    </row>
    <row r="1350" spans="1:5">
      <c r="A1350" s="68">
        <v>2729</v>
      </c>
      <c r="B1350" s="68">
        <v>57</v>
      </c>
      <c r="C1350" s="63">
        <v>1608</v>
      </c>
      <c r="D1350" s="63">
        <v>219</v>
      </c>
      <c r="E1350" s="63" t="s">
        <v>93</v>
      </c>
    </row>
    <row r="1351" spans="1:5">
      <c r="A1351" s="68">
        <v>2730</v>
      </c>
      <c r="B1351" s="68">
        <v>57</v>
      </c>
      <c r="C1351" s="63">
        <v>1608</v>
      </c>
      <c r="D1351" s="63">
        <v>219</v>
      </c>
      <c r="E1351" s="63" t="s">
        <v>93</v>
      </c>
    </row>
    <row r="1352" spans="1:5">
      <c r="A1352" s="68">
        <v>2731</v>
      </c>
      <c r="B1352" s="68">
        <v>54</v>
      </c>
      <c r="C1352" s="63">
        <v>1330</v>
      </c>
      <c r="D1352" s="63">
        <v>358</v>
      </c>
      <c r="E1352" s="63" t="s">
        <v>93</v>
      </c>
    </row>
    <row r="1353" spans="1:5">
      <c r="A1353" s="68">
        <v>2732</v>
      </c>
      <c r="B1353" s="68">
        <v>54</v>
      </c>
      <c r="C1353" s="63">
        <v>1330</v>
      </c>
      <c r="D1353" s="63">
        <v>358</v>
      </c>
      <c r="E1353" s="63" t="s">
        <v>93</v>
      </c>
    </row>
    <row r="1354" spans="1:5">
      <c r="A1354" s="68">
        <v>2733</v>
      </c>
      <c r="B1354" s="68">
        <v>54</v>
      </c>
      <c r="C1354" s="63">
        <v>1330</v>
      </c>
      <c r="D1354" s="63">
        <v>358</v>
      </c>
      <c r="E1354" s="63" t="s">
        <v>93</v>
      </c>
    </row>
    <row r="1355" spans="1:5">
      <c r="A1355" s="68">
        <v>2734</v>
      </c>
      <c r="B1355" s="68">
        <v>54</v>
      </c>
      <c r="C1355" s="63">
        <v>1330</v>
      </c>
      <c r="D1355" s="63">
        <v>358</v>
      </c>
      <c r="E1355" s="63" t="s">
        <v>93</v>
      </c>
    </row>
    <row r="1356" spans="1:5">
      <c r="A1356" s="68">
        <v>2735</v>
      </c>
      <c r="B1356" s="68">
        <v>54</v>
      </c>
      <c r="C1356" s="63">
        <v>1330</v>
      </c>
      <c r="D1356" s="63">
        <v>358</v>
      </c>
      <c r="E1356" s="63" t="s">
        <v>93</v>
      </c>
    </row>
    <row r="1357" spans="1:5">
      <c r="A1357" s="68">
        <v>2736</v>
      </c>
      <c r="B1357" s="68">
        <v>54</v>
      </c>
      <c r="C1357" s="63">
        <v>1330</v>
      </c>
      <c r="D1357" s="63">
        <v>358</v>
      </c>
      <c r="E1357" s="63" t="s">
        <v>93</v>
      </c>
    </row>
    <row r="1358" spans="1:5">
      <c r="A1358" s="68">
        <v>2737</v>
      </c>
      <c r="B1358" s="68">
        <v>53</v>
      </c>
      <c r="C1358" s="63">
        <v>1112</v>
      </c>
      <c r="D1358" s="63">
        <v>230</v>
      </c>
      <c r="E1358" s="63" t="s">
        <v>93</v>
      </c>
    </row>
    <row r="1359" spans="1:5">
      <c r="A1359" s="68">
        <v>2738</v>
      </c>
      <c r="B1359" s="68">
        <v>53</v>
      </c>
      <c r="C1359" s="63">
        <v>1112</v>
      </c>
      <c r="D1359" s="63">
        <v>230</v>
      </c>
      <c r="E1359" s="63" t="s">
        <v>93</v>
      </c>
    </row>
    <row r="1360" spans="1:5">
      <c r="A1360" s="68">
        <v>2739</v>
      </c>
      <c r="B1360" s="68">
        <v>53</v>
      </c>
      <c r="C1360" s="63">
        <v>1112</v>
      </c>
      <c r="D1360" s="63">
        <v>230</v>
      </c>
      <c r="E1360" s="63" t="s">
        <v>93</v>
      </c>
    </row>
    <row r="1361" spans="1:5">
      <c r="A1361" s="68">
        <v>2740</v>
      </c>
      <c r="B1361" s="68">
        <v>63</v>
      </c>
      <c r="C1361" s="63">
        <v>642</v>
      </c>
      <c r="D1361" s="63">
        <v>541</v>
      </c>
      <c r="E1361" s="63" t="s">
        <v>93</v>
      </c>
    </row>
    <row r="1362" spans="1:5">
      <c r="A1362" s="68">
        <v>2745</v>
      </c>
      <c r="B1362" s="68">
        <v>63</v>
      </c>
      <c r="C1362" s="63">
        <v>642</v>
      </c>
      <c r="D1362" s="63">
        <v>541</v>
      </c>
      <c r="E1362" s="63" t="s">
        <v>93</v>
      </c>
    </row>
    <row r="1363" spans="1:5">
      <c r="A1363" s="68">
        <v>2746</v>
      </c>
      <c r="B1363" s="68">
        <v>63</v>
      </c>
      <c r="C1363" s="63">
        <v>642</v>
      </c>
      <c r="D1363" s="63">
        <v>541</v>
      </c>
      <c r="E1363" s="63" t="s">
        <v>93</v>
      </c>
    </row>
    <row r="1364" spans="1:5">
      <c r="A1364" s="68">
        <v>2747</v>
      </c>
      <c r="B1364" s="68">
        <v>63</v>
      </c>
      <c r="C1364" s="63">
        <v>642</v>
      </c>
      <c r="D1364" s="63">
        <v>541</v>
      </c>
      <c r="E1364" s="63" t="s">
        <v>93</v>
      </c>
    </row>
    <row r="1365" spans="1:5">
      <c r="A1365" s="68">
        <v>2748</v>
      </c>
      <c r="B1365" s="68">
        <v>63</v>
      </c>
      <c r="C1365" s="63">
        <v>642</v>
      </c>
      <c r="D1365" s="63">
        <v>541</v>
      </c>
      <c r="E1365" s="63" t="s">
        <v>93</v>
      </c>
    </row>
    <row r="1366" spans="1:5">
      <c r="A1366" s="68">
        <v>2749</v>
      </c>
      <c r="B1366" s="68">
        <v>63</v>
      </c>
      <c r="C1366" s="63">
        <v>642</v>
      </c>
      <c r="D1366" s="63">
        <v>541</v>
      </c>
      <c r="E1366" s="63" t="s">
        <v>93</v>
      </c>
    </row>
    <row r="1367" spans="1:5">
      <c r="A1367" s="68">
        <v>2750</v>
      </c>
      <c r="B1367" s="68">
        <v>63</v>
      </c>
      <c r="C1367" s="63">
        <v>642</v>
      </c>
      <c r="D1367" s="63">
        <v>541</v>
      </c>
      <c r="E1367" s="63" t="s">
        <v>93</v>
      </c>
    </row>
    <row r="1368" spans="1:5">
      <c r="A1368" s="68">
        <v>2751</v>
      </c>
      <c r="B1368" s="68">
        <v>63</v>
      </c>
      <c r="C1368" s="63">
        <v>642</v>
      </c>
      <c r="D1368" s="63">
        <v>541</v>
      </c>
      <c r="E1368" s="63" t="s">
        <v>93</v>
      </c>
    </row>
    <row r="1369" spans="1:5">
      <c r="A1369" s="68">
        <v>2752</v>
      </c>
      <c r="B1369" s="68">
        <v>63</v>
      </c>
      <c r="C1369" s="63">
        <v>642</v>
      </c>
      <c r="D1369" s="63">
        <v>541</v>
      </c>
      <c r="E1369" s="63" t="s">
        <v>93</v>
      </c>
    </row>
    <row r="1370" spans="1:5">
      <c r="A1370" s="68">
        <v>2753</v>
      </c>
      <c r="B1370" s="68">
        <v>63</v>
      </c>
      <c r="C1370" s="63">
        <v>642</v>
      </c>
      <c r="D1370" s="63">
        <v>541</v>
      </c>
      <c r="E1370" s="63" t="s">
        <v>93</v>
      </c>
    </row>
    <row r="1371" spans="1:5">
      <c r="A1371" s="68">
        <v>2754</v>
      </c>
      <c r="B1371" s="68">
        <v>63</v>
      </c>
      <c r="C1371" s="63">
        <v>642</v>
      </c>
      <c r="D1371" s="63">
        <v>541</v>
      </c>
      <c r="E1371" s="63" t="s">
        <v>93</v>
      </c>
    </row>
    <row r="1372" spans="1:5">
      <c r="A1372" s="68">
        <v>2755</v>
      </c>
      <c r="B1372" s="68">
        <v>63</v>
      </c>
      <c r="C1372" s="63">
        <v>642</v>
      </c>
      <c r="D1372" s="63">
        <v>541</v>
      </c>
      <c r="E1372" s="63" t="s">
        <v>93</v>
      </c>
    </row>
    <row r="1373" spans="1:5">
      <c r="A1373" s="68">
        <v>2756</v>
      </c>
      <c r="B1373" s="68">
        <v>63</v>
      </c>
      <c r="C1373" s="63">
        <v>642</v>
      </c>
      <c r="D1373" s="63">
        <v>541</v>
      </c>
      <c r="E1373" s="63" t="s">
        <v>93</v>
      </c>
    </row>
    <row r="1374" spans="1:5">
      <c r="A1374" s="68">
        <v>2757</v>
      </c>
      <c r="B1374" s="68">
        <v>63</v>
      </c>
      <c r="C1374" s="63">
        <v>642</v>
      </c>
      <c r="D1374" s="63">
        <v>541</v>
      </c>
      <c r="E1374" s="63" t="s">
        <v>93</v>
      </c>
    </row>
    <row r="1375" spans="1:5">
      <c r="A1375" s="68">
        <v>2758</v>
      </c>
      <c r="B1375" s="68">
        <v>63</v>
      </c>
      <c r="C1375" s="63">
        <v>642</v>
      </c>
      <c r="D1375" s="63">
        <v>541</v>
      </c>
      <c r="E1375" s="63" t="s">
        <v>93</v>
      </c>
    </row>
    <row r="1376" spans="1:5">
      <c r="A1376" s="68">
        <v>2759</v>
      </c>
      <c r="B1376" s="68">
        <v>63</v>
      </c>
      <c r="C1376" s="63">
        <v>642</v>
      </c>
      <c r="D1376" s="63">
        <v>541</v>
      </c>
      <c r="E1376" s="63" t="s">
        <v>93</v>
      </c>
    </row>
    <row r="1377" spans="1:5">
      <c r="A1377" s="68">
        <v>2760</v>
      </c>
      <c r="B1377" s="68">
        <v>63</v>
      </c>
      <c r="C1377" s="63">
        <v>642</v>
      </c>
      <c r="D1377" s="63">
        <v>541</v>
      </c>
      <c r="E1377" s="63" t="s">
        <v>93</v>
      </c>
    </row>
    <row r="1378" spans="1:5">
      <c r="A1378" s="68">
        <v>2761</v>
      </c>
      <c r="B1378" s="68">
        <v>63</v>
      </c>
      <c r="C1378" s="63">
        <v>642</v>
      </c>
      <c r="D1378" s="63">
        <v>541</v>
      </c>
      <c r="E1378" s="63" t="s">
        <v>93</v>
      </c>
    </row>
    <row r="1379" spans="1:5">
      <c r="A1379" s="68">
        <v>2762</v>
      </c>
      <c r="B1379" s="68">
        <v>63</v>
      </c>
      <c r="C1379" s="63">
        <v>642</v>
      </c>
      <c r="D1379" s="63">
        <v>541</v>
      </c>
      <c r="E1379" s="63" t="s">
        <v>93</v>
      </c>
    </row>
    <row r="1380" spans="1:5">
      <c r="A1380" s="68">
        <v>2763</v>
      </c>
      <c r="B1380" s="68">
        <v>63</v>
      </c>
      <c r="C1380" s="63">
        <v>642</v>
      </c>
      <c r="D1380" s="63">
        <v>541</v>
      </c>
      <c r="E1380" s="63" t="s">
        <v>93</v>
      </c>
    </row>
    <row r="1381" spans="1:5">
      <c r="A1381" s="68">
        <v>2764</v>
      </c>
      <c r="B1381" s="68">
        <v>63</v>
      </c>
      <c r="C1381" s="63">
        <v>642</v>
      </c>
      <c r="D1381" s="63">
        <v>541</v>
      </c>
      <c r="E1381" s="63" t="s">
        <v>93</v>
      </c>
    </row>
    <row r="1382" spans="1:5">
      <c r="A1382" s="68">
        <v>2765</v>
      </c>
      <c r="B1382" s="68">
        <v>63</v>
      </c>
      <c r="C1382" s="63">
        <v>642</v>
      </c>
      <c r="D1382" s="63">
        <v>541</v>
      </c>
      <c r="E1382" s="63" t="s">
        <v>93</v>
      </c>
    </row>
    <row r="1383" spans="1:5">
      <c r="A1383" s="68">
        <v>2766</v>
      </c>
      <c r="B1383" s="68">
        <v>63</v>
      </c>
      <c r="C1383" s="63">
        <v>642</v>
      </c>
      <c r="D1383" s="63">
        <v>541</v>
      </c>
      <c r="E1383" s="63" t="s">
        <v>93</v>
      </c>
    </row>
    <row r="1384" spans="1:5">
      <c r="A1384" s="68">
        <v>2767</v>
      </c>
      <c r="B1384" s="68">
        <v>63</v>
      </c>
      <c r="C1384" s="63">
        <v>642</v>
      </c>
      <c r="D1384" s="63">
        <v>541</v>
      </c>
      <c r="E1384" s="63" t="s">
        <v>93</v>
      </c>
    </row>
    <row r="1385" spans="1:5">
      <c r="A1385" s="68">
        <v>2768</v>
      </c>
      <c r="B1385" s="68">
        <v>63</v>
      </c>
      <c r="C1385" s="63">
        <v>642</v>
      </c>
      <c r="D1385" s="63">
        <v>541</v>
      </c>
      <c r="E1385" s="63" t="s">
        <v>93</v>
      </c>
    </row>
    <row r="1386" spans="1:5">
      <c r="A1386" s="68">
        <v>2770</v>
      </c>
      <c r="B1386" s="68">
        <v>63</v>
      </c>
      <c r="C1386" s="63">
        <v>642</v>
      </c>
      <c r="D1386" s="63">
        <v>541</v>
      </c>
      <c r="E1386" s="63" t="s">
        <v>93</v>
      </c>
    </row>
    <row r="1387" spans="1:5">
      <c r="A1387" s="68">
        <v>2773</v>
      </c>
      <c r="B1387" s="68">
        <v>63</v>
      </c>
      <c r="C1387" s="63">
        <v>642</v>
      </c>
      <c r="D1387" s="63">
        <v>541</v>
      </c>
      <c r="E1387" s="63" t="s">
        <v>93</v>
      </c>
    </row>
    <row r="1388" spans="1:5">
      <c r="A1388" s="68">
        <v>2774</v>
      </c>
      <c r="B1388" s="68">
        <v>63</v>
      </c>
      <c r="C1388" s="63">
        <v>642</v>
      </c>
      <c r="D1388" s="63">
        <v>541</v>
      </c>
      <c r="E1388" s="63" t="s">
        <v>93</v>
      </c>
    </row>
    <row r="1389" spans="1:5">
      <c r="A1389" s="68">
        <v>2775</v>
      </c>
      <c r="B1389" s="68">
        <v>63</v>
      </c>
      <c r="C1389" s="63">
        <v>642</v>
      </c>
      <c r="D1389" s="63">
        <v>541</v>
      </c>
      <c r="E1389" s="63" t="s">
        <v>93</v>
      </c>
    </row>
    <row r="1390" spans="1:5">
      <c r="A1390" s="68">
        <v>2776</v>
      </c>
      <c r="B1390" s="68">
        <v>63</v>
      </c>
      <c r="C1390" s="63">
        <v>642</v>
      </c>
      <c r="D1390" s="63">
        <v>541</v>
      </c>
      <c r="E1390" s="63" t="s">
        <v>93</v>
      </c>
    </row>
    <row r="1391" spans="1:5">
      <c r="A1391" s="68">
        <v>2777</v>
      </c>
      <c r="B1391" s="68">
        <v>63</v>
      </c>
      <c r="C1391" s="63">
        <v>642</v>
      </c>
      <c r="D1391" s="63">
        <v>541</v>
      </c>
      <c r="E1391" s="63" t="s">
        <v>93</v>
      </c>
    </row>
    <row r="1392" spans="1:5">
      <c r="A1392" s="68">
        <v>2778</v>
      </c>
      <c r="B1392" s="68">
        <v>63</v>
      </c>
      <c r="C1392" s="63">
        <v>642</v>
      </c>
      <c r="D1392" s="63">
        <v>541</v>
      </c>
      <c r="E1392" s="63" t="s">
        <v>93</v>
      </c>
    </row>
    <row r="1393" spans="1:5">
      <c r="A1393" s="68">
        <v>2779</v>
      </c>
      <c r="B1393" s="68">
        <v>63</v>
      </c>
      <c r="C1393" s="63">
        <v>642</v>
      </c>
      <c r="D1393" s="63">
        <v>541</v>
      </c>
      <c r="E1393" s="63" t="s">
        <v>93</v>
      </c>
    </row>
    <row r="1394" spans="1:5">
      <c r="A1394" s="68">
        <v>2780</v>
      </c>
      <c r="B1394" s="68">
        <v>63</v>
      </c>
      <c r="C1394" s="63">
        <v>642</v>
      </c>
      <c r="D1394" s="63">
        <v>541</v>
      </c>
      <c r="E1394" s="63" t="s">
        <v>93</v>
      </c>
    </row>
    <row r="1395" spans="1:5">
      <c r="A1395" s="68">
        <v>2781</v>
      </c>
      <c r="B1395" s="68">
        <v>63</v>
      </c>
      <c r="C1395" s="63">
        <v>642</v>
      </c>
      <c r="D1395" s="63">
        <v>541</v>
      </c>
      <c r="E1395" s="63" t="s">
        <v>93</v>
      </c>
    </row>
    <row r="1396" spans="1:5">
      <c r="A1396" s="68">
        <v>2782</v>
      </c>
      <c r="B1396" s="68">
        <v>63</v>
      </c>
      <c r="C1396" s="63">
        <v>642</v>
      </c>
      <c r="D1396" s="63">
        <v>541</v>
      </c>
      <c r="E1396" s="63" t="s">
        <v>93</v>
      </c>
    </row>
    <row r="1397" spans="1:5">
      <c r="A1397" s="68">
        <v>2783</v>
      </c>
      <c r="B1397" s="68">
        <v>63</v>
      </c>
      <c r="C1397" s="63">
        <v>642</v>
      </c>
      <c r="D1397" s="63">
        <v>541</v>
      </c>
      <c r="E1397" s="63" t="s">
        <v>93</v>
      </c>
    </row>
    <row r="1398" spans="1:5">
      <c r="A1398" s="68">
        <v>2784</v>
      </c>
      <c r="B1398" s="68">
        <v>63</v>
      </c>
      <c r="C1398" s="63">
        <v>642</v>
      </c>
      <c r="D1398" s="63">
        <v>541</v>
      </c>
      <c r="E1398" s="63" t="s">
        <v>93</v>
      </c>
    </row>
    <row r="1399" spans="1:5">
      <c r="A1399" s="68">
        <v>2785</v>
      </c>
      <c r="B1399" s="68">
        <v>63</v>
      </c>
      <c r="C1399" s="63">
        <v>642</v>
      </c>
      <c r="D1399" s="63">
        <v>541</v>
      </c>
      <c r="E1399" s="63" t="s">
        <v>93</v>
      </c>
    </row>
    <row r="1400" spans="1:5">
      <c r="A1400" s="68">
        <v>2786</v>
      </c>
      <c r="B1400" s="68">
        <v>63</v>
      </c>
      <c r="C1400" s="63">
        <v>642</v>
      </c>
      <c r="D1400" s="63">
        <v>541</v>
      </c>
      <c r="E1400" s="63" t="s">
        <v>93</v>
      </c>
    </row>
    <row r="1401" spans="1:5">
      <c r="A1401" s="68">
        <v>2787</v>
      </c>
      <c r="B1401" s="68">
        <v>62</v>
      </c>
      <c r="C1401" s="63">
        <v>2023</v>
      </c>
      <c r="D1401" s="63">
        <v>89</v>
      </c>
      <c r="E1401" s="63" t="s">
        <v>93</v>
      </c>
    </row>
    <row r="1402" spans="1:5">
      <c r="A1402" s="68">
        <v>2790</v>
      </c>
      <c r="B1402" s="68">
        <v>62</v>
      </c>
      <c r="C1402" s="63">
        <v>2023</v>
      </c>
      <c r="D1402" s="63">
        <v>89</v>
      </c>
      <c r="E1402" s="63" t="s">
        <v>93</v>
      </c>
    </row>
    <row r="1403" spans="1:5">
      <c r="A1403" s="68">
        <v>2791</v>
      </c>
      <c r="B1403" s="68">
        <v>62</v>
      </c>
      <c r="C1403" s="63">
        <v>2023</v>
      </c>
      <c r="D1403" s="63">
        <v>89</v>
      </c>
      <c r="E1403" s="63" t="s">
        <v>93</v>
      </c>
    </row>
    <row r="1404" spans="1:5">
      <c r="A1404" s="68">
        <v>2792</v>
      </c>
      <c r="B1404" s="68">
        <v>62</v>
      </c>
      <c r="C1404" s="63">
        <v>2023</v>
      </c>
      <c r="D1404" s="63">
        <v>89</v>
      </c>
      <c r="E1404" s="63" t="s">
        <v>93</v>
      </c>
    </row>
    <row r="1405" spans="1:5">
      <c r="A1405" s="68">
        <v>2793</v>
      </c>
      <c r="B1405" s="68">
        <v>62</v>
      </c>
      <c r="C1405" s="63">
        <v>2023</v>
      </c>
      <c r="D1405" s="63">
        <v>89</v>
      </c>
      <c r="E1405" s="63" t="s">
        <v>93</v>
      </c>
    </row>
    <row r="1406" spans="1:5">
      <c r="A1406" s="68">
        <v>2794</v>
      </c>
      <c r="B1406" s="68">
        <v>62</v>
      </c>
      <c r="C1406" s="63">
        <v>2023</v>
      </c>
      <c r="D1406" s="63">
        <v>89</v>
      </c>
      <c r="E1406" s="63" t="s">
        <v>93</v>
      </c>
    </row>
    <row r="1407" spans="1:5">
      <c r="A1407" s="68">
        <v>2795</v>
      </c>
      <c r="B1407" s="68">
        <v>62</v>
      </c>
      <c r="C1407" s="63">
        <v>2023</v>
      </c>
      <c r="D1407" s="63">
        <v>89</v>
      </c>
      <c r="E1407" s="63" t="s">
        <v>93</v>
      </c>
    </row>
    <row r="1408" spans="1:5">
      <c r="A1408" s="68">
        <v>2796</v>
      </c>
      <c r="B1408" s="68">
        <v>62</v>
      </c>
      <c r="C1408" s="63">
        <v>2023</v>
      </c>
      <c r="D1408" s="63">
        <v>89</v>
      </c>
      <c r="E1408" s="63" t="s">
        <v>93</v>
      </c>
    </row>
    <row r="1409" spans="1:5">
      <c r="A1409" s="68">
        <v>2797</v>
      </c>
      <c r="B1409" s="68">
        <v>62</v>
      </c>
      <c r="C1409" s="63">
        <v>2023</v>
      </c>
      <c r="D1409" s="63">
        <v>89</v>
      </c>
      <c r="E1409" s="63" t="s">
        <v>93</v>
      </c>
    </row>
    <row r="1410" spans="1:5">
      <c r="A1410" s="68">
        <v>2798</v>
      </c>
      <c r="B1410" s="68">
        <v>62</v>
      </c>
      <c r="C1410" s="63">
        <v>2023</v>
      </c>
      <c r="D1410" s="63">
        <v>89</v>
      </c>
      <c r="E1410" s="63" t="s">
        <v>93</v>
      </c>
    </row>
    <row r="1411" spans="1:5">
      <c r="A1411" s="68">
        <v>2799</v>
      </c>
      <c r="B1411" s="68">
        <v>62</v>
      </c>
      <c r="C1411" s="63">
        <v>2023</v>
      </c>
      <c r="D1411" s="63">
        <v>89</v>
      </c>
      <c r="E1411" s="63" t="s">
        <v>93</v>
      </c>
    </row>
    <row r="1412" spans="1:5">
      <c r="A1412" s="68">
        <v>2800</v>
      </c>
      <c r="B1412" s="68">
        <v>62</v>
      </c>
      <c r="C1412" s="63">
        <v>2023</v>
      </c>
      <c r="D1412" s="63">
        <v>89</v>
      </c>
      <c r="E1412" s="63" t="s">
        <v>93</v>
      </c>
    </row>
    <row r="1413" spans="1:5">
      <c r="A1413" s="68">
        <v>2803</v>
      </c>
      <c r="B1413" s="68">
        <v>56</v>
      </c>
      <c r="C1413" s="63">
        <v>1164</v>
      </c>
      <c r="D1413" s="63">
        <v>283</v>
      </c>
      <c r="E1413" s="63" t="s">
        <v>93</v>
      </c>
    </row>
    <row r="1414" spans="1:5">
      <c r="A1414" s="68">
        <v>2804</v>
      </c>
      <c r="B1414" s="68">
        <v>62</v>
      </c>
      <c r="C1414" s="63">
        <v>2023</v>
      </c>
      <c r="D1414" s="63">
        <v>89</v>
      </c>
      <c r="E1414" s="63" t="s">
        <v>93</v>
      </c>
    </row>
    <row r="1415" spans="1:5">
      <c r="A1415" s="68">
        <v>2805</v>
      </c>
      <c r="B1415" s="68">
        <v>62</v>
      </c>
      <c r="C1415" s="63">
        <v>2023</v>
      </c>
      <c r="D1415" s="63">
        <v>89</v>
      </c>
      <c r="E1415" s="63" t="s">
        <v>93</v>
      </c>
    </row>
    <row r="1416" spans="1:5">
      <c r="A1416" s="68">
        <v>2806</v>
      </c>
      <c r="B1416" s="68">
        <v>56</v>
      </c>
      <c r="C1416" s="63">
        <v>1164</v>
      </c>
      <c r="D1416" s="63">
        <v>283</v>
      </c>
      <c r="E1416" s="63" t="s">
        <v>93</v>
      </c>
    </row>
    <row r="1417" spans="1:5">
      <c r="A1417" s="68">
        <v>2807</v>
      </c>
      <c r="B1417" s="68">
        <v>56</v>
      </c>
      <c r="C1417" s="63">
        <v>1164</v>
      </c>
      <c r="D1417" s="63">
        <v>283</v>
      </c>
      <c r="E1417" s="63" t="s">
        <v>93</v>
      </c>
    </row>
    <row r="1418" spans="1:5">
      <c r="A1418" s="68">
        <v>2808</v>
      </c>
      <c r="B1418" s="68">
        <v>62</v>
      </c>
      <c r="C1418" s="63">
        <v>2023</v>
      </c>
      <c r="D1418" s="63">
        <v>89</v>
      </c>
      <c r="E1418" s="63" t="s">
        <v>93</v>
      </c>
    </row>
    <row r="1419" spans="1:5">
      <c r="A1419" s="68">
        <v>2809</v>
      </c>
      <c r="B1419" s="68">
        <v>56</v>
      </c>
      <c r="C1419" s="63">
        <v>1164</v>
      </c>
      <c r="D1419" s="63">
        <v>283</v>
      </c>
      <c r="E1419" s="63" t="s">
        <v>93</v>
      </c>
    </row>
    <row r="1420" spans="1:5">
      <c r="A1420" s="68">
        <v>2810</v>
      </c>
      <c r="B1420" s="68">
        <v>56</v>
      </c>
      <c r="C1420" s="63">
        <v>1164</v>
      </c>
      <c r="D1420" s="63">
        <v>283</v>
      </c>
      <c r="E1420" s="63" t="s">
        <v>93</v>
      </c>
    </row>
    <row r="1421" spans="1:5">
      <c r="A1421" s="68">
        <v>2820</v>
      </c>
      <c r="B1421" s="68">
        <v>56</v>
      </c>
      <c r="C1421" s="63">
        <v>1164</v>
      </c>
      <c r="D1421" s="63">
        <v>283</v>
      </c>
      <c r="E1421" s="63" t="s">
        <v>93</v>
      </c>
    </row>
    <row r="1422" spans="1:5">
      <c r="A1422" s="68">
        <v>2821</v>
      </c>
      <c r="B1422" s="68">
        <v>56</v>
      </c>
      <c r="C1422" s="63">
        <v>1164</v>
      </c>
      <c r="D1422" s="63">
        <v>283</v>
      </c>
      <c r="E1422" s="63" t="s">
        <v>93</v>
      </c>
    </row>
    <row r="1423" spans="1:5">
      <c r="A1423" s="68">
        <v>2823</v>
      </c>
      <c r="B1423" s="68">
        <v>56</v>
      </c>
      <c r="C1423" s="63">
        <v>1164</v>
      </c>
      <c r="D1423" s="63">
        <v>283</v>
      </c>
      <c r="E1423" s="63" t="s">
        <v>93</v>
      </c>
    </row>
    <row r="1424" spans="1:5">
      <c r="A1424" s="68">
        <v>2824</v>
      </c>
      <c r="B1424" s="68">
        <v>56</v>
      </c>
      <c r="C1424" s="63">
        <v>1164</v>
      </c>
      <c r="D1424" s="63">
        <v>283</v>
      </c>
      <c r="E1424" s="63" t="s">
        <v>93</v>
      </c>
    </row>
    <row r="1425" spans="1:5">
      <c r="A1425" s="68">
        <v>2825</v>
      </c>
      <c r="B1425" s="68">
        <v>56</v>
      </c>
      <c r="C1425" s="63">
        <v>1164</v>
      </c>
      <c r="D1425" s="63">
        <v>283</v>
      </c>
      <c r="E1425" s="63" t="s">
        <v>93</v>
      </c>
    </row>
    <row r="1426" spans="1:5">
      <c r="A1426" s="68">
        <v>2826</v>
      </c>
      <c r="B1426" s="68">
        <v>56</v>
      </c>
      <c r="C1426" s="63">
        <v>1164</v>
      </c>
      <c r="D1426" s="63">
        <v>283</v>
      </c>
      <c r="E1426" s="63" t="s">
        <v>93</v>
      </c>
    </row>
    <row r="1427" spans="1:5">
      <c r="A1427" s="68">
        <v>2827</v>
      </c>
      <c r="B1427" s="68">
        <v>56</v>
      </c>
      <c r="C1427" s="63">
        <v>1164</v>
      </c>
      <c r="D1427" s="63">
        <v>283</v>
      </c>
      <c r="E1427" s="63" t="s">
        <v>93</v>
      </c>
    </row>
    <row r="1428" spans="1:5">
      <c r="A1428" s="68">
        <v>2828</v>
      </c>
      <c r="B1428" s="68">
        <v>56</v>
      </c>
      <c r="C1428" s="63">
        <v>1164</v>
      </c>
      <c r="D1428" s="63">
        <v>283</v>
      </c>
      <c r="E1428" s="63" t="s">
        <v>93</v>
      </c>
    </row>
    <row r="1429" spans="1:5">
      <c r="A1429" s="68">
        <v>2829</v>
      </c>
      <c r="B1429" s="68">
        <v>56</v>
      </c>
      <c r="C1429" s="63">
        <v>1164</v>
      </c>
      <c r="D1429" s="63">
        <v>283</v>
      </c>
      <c r="E1429" s="63" t="s">
        <v>93</v>
      </c>
    </row>
    <row r="1430" spans="1:5">
      <c r="A1430" s="68">
        <v>2830</v>
      </c>
      <c r="B1430" s="68">
        <v>56</v>
      </c>
      <c r="C1430" s="63">
        <v>1164</v>
      </c>
      <c r="D1430" s="63">
        <v>283</v>
      </c>
      <c r="E1430" s="63" t="s">
        <v>93</v>
      </c>
    </row>
    <row r="1431" spans="1:5">
      <c r="A1431" s="68">
        <v>2831</v>
      </c>
      <c r="B1431" s="68">
        <v>56</v>
      </c>
      <c r="C1431" s="63">
        <v>1164</v>
      </c>
      <c r="D1431" s="63">
        <v>283</v>
      </c>
      <c r="E1431" s="63" t="s">
        <v>93</v>
      </c>
    </row>
    <row r="1432" spans="1:5">
      <c r="A1432" s="68">
        <v>2832</v>
      </c>
      <c r="B1432" s="68">
        <v>55</v>
      </c>
      <c r="C1432" s="63">
        <v>944</v>
      </c>
      <c r="D1432" s="63">
        <v>470</v>
      </c>
      <c r="E1432" s="63" t="s">
        <v>93</v>
      </c>
    </row>
    <row r="1433" spans="1:5">
      <c r="A1433" s="68">
        <v>2833</v>
      </c>
      <c r="B1433" s="68">
        <v>55</v>
      </c>
      <c r="C1433" s="63">
        <v>944</v>
      </c>
      <c r="D1433" s="63">
        <v>470</v>
      </c>
      <c r="E1433" s="63" t="s">
        <v>93</v>
      </c>
    </row>
    <row r="1434" spans="1:5">
      <c r="A1434" s="68">
        <v>2834</v>
      </c>
      <c r="B1434" s="68">
        <v>52</v>
      </c>
      <c r="C1434" s="63">
        <v>813</v>
      </c>
      <c r="D1434" s="63">
        <v>523</v>
      </c>
      <c r="E1434" s="63" t="s">
        <v>93</v>
      </c>
    </row>
    <row r="1435" spans="1:5">
      <c r="A1435" s="68">
        <v>2835</v>
      </c>
      <c r="B1435" s="68">
        <v>52</v>
      </c>
      <c r="C1435" s="63">
        <v>813</v>
      </c>
      <c r="D1435" s="63">
        <v>523</v>
      </c>
      <c r="E1435" s="63" t="s">
        <v>93</v>
      </c>
    </row>
    <row r="1436" spans="1:5">
      <c r="A1436" s="68">
        <v>2836</v>
      </c>
      <c r="B1436" s="68">
        <v>52</v>
      </c>
      <c r="C1436" s="63">
        <v>813</v>
      </c>
      <c r="D1436" s="63">
        <v>523</v>
      </c>
      <c r="E1436" s="63" t="s">
        <v>93</v>
      </c>
    </row>
    <row r="1437" spans="1:5">
      <c r="A1437" s="68">
        <v>2839</v>
      </c>
      <c r="B1437" s="68">
        <v>52</v>
      </c>
      <c r="C1437" s="63">
        <v>813</v>
      </c>
      <c r="D1437" s="63">
        <v>523</v>
      </c>
      <c r="E1437" s="63" t="s">
        <v>93</v>
      </c>
    </row>
    <row r="1438" spans="1:5">
      <c r="A1438" s="68">
        <v>2840</v>
      </c>
      <c r="B1438" s="68">
        <v>52</v>
      </c>
      <c r="C1438" s="63">
        <v>813</v>
      </c>
      <c r="D1438" s="63">
        <v>523</v>
      </c>
      <c r="E1438" s="63" t="s">
        <v>93</v>
      </c>
    </row>
    <row r="1439" spans="1:5">
      <c r="A1439" s="68">
        <v>2842</v>
      </c>
      <c r="B1439" s="68">
        <v>56</v>
      </c>
      <c r="C1439" s="63">
        <v>1164</v>
      </c>
      <c r="D1439" s="63">
        <v>283</v>
      </c>
      <c r="E1439" s="63" t="s">
        <v>93</v>
      </c>
    </row>
    <row r="1440" spans="1:5">
      <c r="A1440" s="68">
        <v>2843</v>
      </c>
      <c r="B1440" s="68">
        <v>56</v>
      </c>
      <c r="C1440" s="63">
        <v>1164</v>
      </c>
      <c r="D1440" s="63">
        <v>283</v>
      </c>
      <c r="E1440" s="63" t="s">
        <v>93</v>
      </c>
    </row>
    <row r="1441" spans="1:5">
      <c r="A1441" s="68">
        <v>2844</v>
      </c>
      <c r="B1441" s="68">
        <v>56</v>
      </c>
      <c r="C1441" s="63">
        <v>1164</v>
      </c>
      <c r="D1441" s="63">
        <v>283</v>
      </c>
      <c r="E1441" s="63" t="s">
        <v>93</v>
      </c>
    </row>
    <row r="1442" spans="1:5">
      <c r="A1442" s="68">
        <v>2845</v>
      </c>
      <c r="B1442" s="68">
        <v>62</v>
      </c>
      <c r="C1442" s="63">
        <v>2023</v>
      </c>
      <c r="D1442" s="63">
        <v>89</v>
      </c>
      <c r="E1442" s="63" t="s">
        <v>93</v>
      </c>
    </row>
    <row r="1443" spans="1:5">
      <c r="A1443" s="68">
        <v>2846</v>
      </c>
      <c r="B1443" s="68">
        <v>62</v>
      </c>
      <c r="C1443" s="63">
        <v>2023</v>
      </c>
      <c r="D1443" s="63">
        <v>89</v>
      </c>
      <c r="E1443" s="63" t="s">
        <v>93</v>
      </c>
    </row>
    <row r="1444" spans="1:5">
      <c r="A1444" s="68">
        <v>2847</v>
      </c>
      <c r="B1444" s="68">
        <v>62</v>
      </c>
      <c r="C1444" s="63">
        <v>2023</v>
      </c>
      <c r="D1444" s="63">
        <v>89</v>
      </c>
      <c r="E1444" s="63" t="s">
        <v>93</v>
      </c>
    </row>
    <row r="1445" spans="1:5">
      <c r="A1445" s="68">
        <v>2848</v>
      </c>
      <c r="B1445" s="68">
        <v>62</v>
      </c>
      <c r="C1445" s="63">
        <v>2023</v>
      </c>
      <c r="D1445" s="63">
        <v>89</v>
      </c>
      <c r="E1445" s="63" t="s">
        <v>93</v>
      </c>
    </row>
    <row r="1446" spans="1:5">
      <c r="A1446" s="68">
        <v>2849</v>
      </c>
      <c r="B1446" s="68">
        <v>62</v>
      </c>
      <c r="C1446" s="63">
        <v>2023</v>
      </c>
      <c r="D1446" s="63">
        <v>89</v>
      </c>
      <c r="E1446" s="63" t="s">
        <v>93</v>
      </c>
    </row>
    <row r="1447" spans="1:5">
      <c r="A1447" s="68">
        <v>2850</v>
      </c>
      <c r="B1447" s="68">
        <v>62</v>
      </c>
      <c r="C1447" s="63">
        <v>2023</v>
      </c>
      <c r="D1447" s="63">
        <v>89</v>
      </c>
      <c r="E1447" s="63" t="s">
        <v>93</v>
      </c>
    </row>
    <row r="1448" spans="1:5">
      <c r="A1448" s="68">
        <v>2852</v>
      </c>
      <c r="B1448" s="68">
        <v>62</v>
      </c>
      <c r="C1448" s="63">
        <v>2023</v>
      </c>
      <c r="D1448" s="63">
        <v>89</v>
      </c>
      <c r="E1448" s="63" t="s">
        <v>93</v>
      </c>
    </row>
    <row r="1449" spans="1:5">
      <c r="A1449" s="68">
        <v>2864</v>
      </c>
      <c r="B1449" s="68">
        <v>56</v>
      </c>
      <c r="C1449" s="63">
        <v>1164</v>
      </c>
      <c r="D1449" s="63">
        <v>283</v>
      </c>
      <c r="E1449" s="63" t="s">
        <v>93</v>
      </c>
    </row>
    <row r="1450" spans="1:5">
      <c r="A1450" s="68">
        <v>2865</v>
      </c>
      <c r="B1450" s="68">
        <v>56</v>
      </c>
      <c r="C1450" s="63">
        <v>1164</v>
      </c>
      <c r="D1450" s="63">
        <v>283</v>
      </c>
      <c r="E1450" s="63" t="s">
        <v>93</v>
      </c>
    </row>
    <row r="1451" spans="1:5">
      <c r="A1451" s="68">
        <v>2866</v>
      </c>
      <c r="B1451" s="68">
        <v>62</v>
      </c>
      <c r="C1451" s="63">
        <v>2023</v>
      </c>
      <c r="D1451" s="63">
        <v>89</v>
      </c>
      <c r="E1451" s="63" t="s">
        <v>93</v>
      </c>
    </row>
    <row r="1452" spans="1:5">
      <c r="A1452" s="68">
        <v>2867</v>
      </c>
      <c r="B1452" s="68">
        <v>62</v>
      </c>
      <c r="C1452" s="63">
        <v>2023</v>
      </c>
      <c r="D1452" s="63">
        <v>89</v>
      </c>
      <c r="E1452" s="63" t="s">
        <v>93</v>
      </c>
    </row>
    <row r="1453" spans="1:5">
      <c r="A1453" s="68">
        <v>2868</v>
      </c>
      <c r="B1453" s="68">
        <v>56</v>
      </c>
      <c r="C1453" s="63">
        <v>1164</v>
      </c>
      <c r="D1453" s="63">
        <v>283</v>
      </c>
      <c r="E1453" s="63" t="s">
        <v>93</v>
      </c>
    </row>
    <row r="1454" spans="1:5">
      <c r="A1454" s="68">
        <v>2869</v>
      </c>
      <c r="B1454" s="68">
        <v>56</v>
      </c>
      <c r="C1454" s="63">
        <v>1164</v>
      </c>
      <c r="D1454" s="63">
        <v>283</v>
      </c>
      <c r="E1454" s="63" t="s">
        <v>93</v>
      </c>
    </row>
    <row r="1455" spans="1:5">
      <c r="A1455" s="68">
        <v>2870</v>
      </c>
      <c r="B1455" s="68">
        <v>56</v>
      </c>
      <c r="C1455" s="63">
        <v>1164</v>
      </c>
      <c r="D1455" s="63">
        <v>283</v>
      </c>
      <c r="E1455" s="63" t="s">
        <v>93</v>
      </c>
    </row>
    <row r="1456" spans="1:5">
      <c r="A1456" s="68">
        <v>2871</v>
      </c>
      <c r="B1456" s="68">
        <v>56</v>
      </c>
      <c r="C1456" s="63">
        <v>1164</v>
      </c>
      <c r="D1456" s="63">
        <v>283</v>
      </c>
      <c r="E1456" s="63" t="s">
        <v>93</v>
      </c>
    </row>
    <row r="1457" spans="1:5">
      <c r="A1457" s="68">
        <v>2873</v>
      </c>
      <c r="B1457" s="68">
        <v>56</v>
      </c>
      <c r="C1457" s="63">
        <v>1164</v>
      </c>
      <c r="D1457" s="63">
        <v>283</v>
      </c>
      <c r="E1457" s="63" t="s">
        <v>93</v>
      </c>
    </row>
    <row r="1458" spans="1:5">
      <c r="A1458" s="68">
        <v>2874</v>
      </c>
      <c r="B1458" s="68">
        <v>56</v>
      </c>
      <c r="C1458" s="63">
        <v>1164</v>
      </c>
      <c r="D1458" s="63">
        <v>283</v>
      </c>
      <c r="E1458" s="63" t="s">
        <v>93</v>
      </c>
    </row>
    <row r="1459" spans="1:5">
      <c r="A1459" s="68">
        <v>2875</v>
      </c>
      <c r="B1459" s="68">
        <v>56</v>
      </c>
      <c r="C1459" s="63">
        <v>1164</v>
      </c>
      <c r="D1459" s="63">
        <v>283</v>
      </c>
      <c r="E1459" s="63" t="s">
        <v>93</v>
      </c>
    </row>
    <row r="1460" spans="1:5">
      <c r="A1460" s="68">
        <v>2876</v>
      </c>
      <c r="B1460" s="68">
        <v>56</v>
      </c>
      <c r="C1460" s="63">
        <v>1164</v>
      </c>
      <c r="D1460" s="63">
        <v>283</v>
      </c>
      <c r="E1460" s="63" t="s">
        <v>93</v>
      </c>
    </row>
    <row r="1461" spans="1:5">
      <c r="A1461" s="68">
        <v>2877</v>
      </c>
      <c r="B1461" s="68">
        <v>56</v>
      </c>
      <c r="C1461" s="63">
        <v>1164</v>
      </c>
      <c r="D1461" s="63">
        <v>283</v>
      </c>
      <c r="E1461" s="63" t="s">
        <v>93</v>
      </c>
    </row>
    <row r="1462" spans="1:5">
      <c r="A1462" s="68">
        <v>2878</v>
      </c>
      <c r="B1462" s="68">
        <v>52</v>
      </c>
      <c r="C1462" s="63">
        <v>813</v>
      </c>
      <c r="D1462" s="63">
        <v>523</v>
      </c>
      <c r="E1462" s="63" t="s">
        <v>93</v>
      </c>
    </row>
    <row r="1463" spans="1:5">
      <c r="A1463" s="68">
        <v>2879</v>
      </c>
      <c r="B1463" s="68">
        <v>53</v>
      </c>
      <c r="C1463" s="63">
        <v>1112</v>
      </c>
      <c r="D1463" s="63">
        <v>230</v>
      </c>
      <c r="E1463" s="63" t="s">
        <v>93</v>
      </c>
    </row>
    <row r="1464" spans="1:5">
      <c r="A1464" s="68">
        <v>2880</v>
      </c>
      <c r="B1464" s="68">
        <v>53</v>
      </c>
      <c r="C1464" s="63">
        <v>1112</v>
      </c>
      <c r="D1464" s="63">
        <v>230</v>
      </c>
      <c r="E1464" s="63" t="s">
        <v>93</v>
      </c>
    </row>
    <row r="1465" spans="1:5">
      <c r="A1465" s="68">
        <v>2890</v>
      </c>
      <c r="B1465" s="68">
        <v>63</v>
      </c>
      <c r="C1465" s="63">
        <v>642</v>
      </c>
      <c r="D1465" s="63">
        <v>541</v>
      </c>
      <c r="E1465" s="63" t="s">
        <v>93</v>
      </c>
    </row>
    <row r="1466" spans="1:5">
      <c r="A1466" s="68">
        <v>2891</v>
      </c>
      <c r="B1466" s="68">
        <v>63</v>
      </c>
      <c r="C1466" s="63">
        <v>642</v>
      </c>
      <c r="D1466" s="63">
        <v>541</v>
      </c>
      <c r="E1466" s="63" t="s">
        <v>93</v>
      </c>
    </row>
    <row r="1467" spans="1:5">
      <c r="A1467" s="68">
        <v>2898</v>
      </c>
      <c r="B1467" s="68">
        <v>63</v>
      </c>
      <c r="C1467" s="63">
        <v>642</v>
      </c>
      <c r="D1467" s="63">
        <v>541</v>
      </c>
      <c r="E1467" s="63" t="s">
        <v>93</v>
      </c>
    </row>
    <row r="1468" spans="1:5">
      <c r="A1468" s="68">
        <v>2899</v>
      </c>
      <c r="B1468" s="68">
        <v>63</v>
      </c>
      <c r="C1468" s="63">
        <v>642</v>
      </c>
      <c r="D1468" s="63">
        <v>541</v>
      </c>
      <c r="E1468" s="63" t="s">
        <v>93</v>
      </c>
    </row>
    <row r="1469" spans="1:5">
      <c r="A1469" s="68">
        <v>2900</v>
      </c>
      <c r="B1469" s="68">
        <v>64</v>
      </c>
      <c r="C1469" s="63">
        <v>2186</v>
      </c>
      <c r="D1469" s="63">
        <v>80</v>
      </c>
      <c r="E1469" s="63" t="s">
        <v>94</v>
      </c>
    </row>
    <row r="1470" spans="1:5">
      <c r="A1470" s="68">
        <v>2901</v>
      </c>
      <c r="B1470" s="68">
        <v>64</v>
      </c>
      <c r="C1470" s="63">
        <v>2186</v>
      </c>
      <c r="D1470" s="63">
        <v>80</v>
      </c>
      <c r="E1470" s="63" t="s">
        <v>94</v>
      </c>
    </row>
    <row r="1471" spans="1:5">
      <c r="A1471" s="68">
        <v>2902</v>
      </c>
      <c r="B1471" s="68">
        <v>64</v>
      </c>
      <c r="C1471" s="63">
        <v>2186</v>
      </c>
      <c r="D1471" s="63">
        <v>80</v>
      </c>
      <c r="E1471" s="63" t="s">
        <v>94</v>
      </c>
    </row>
    <row r="1472" spans="1:5">
      <c r="A1472" s="68">
        <v>2903</v>
      </c>
      <c r="B1472" s="68">
        <v>64</v>
      </c>
      <c r="C1472" s="63">
        <v>2186</v>
      </c>
      <c r="D1472" s="63">
        <v>80</v>
      </c>
      <c r="E1472" s="63" t="s">
        <v>94</v>
      </c>
    </row>
    <row r="1473" spans="1:5">
      <c r="A1473" s="68">
        <v>2904</v>
      </c>
      <c r="B1473" s="68">
        <v>64</v>
      </c>
      <c r="C1473" s="63">
        <v>2186</v>
      </c>
      <c r="D1473" s="63">
        <v>80</v>
      </c>
      <c r="E1473" s="63" t="s">
        <v>94</v>
      </c>
    </row>
    <row r="1474" spans="1:5">
      <c r="A1474" s="68">
        <v>2905</v>
      </c>
      <c r="B1474" s="68">
        <v>64</v>
      </c>
      <c r="C1474" s="63">
        <v>2186</v>
      </c>
      <c r="D1474" s="63">
        <v>80</v>
      </c>
      <c r="E1474" s="63" t="s">
        <v>94</v>
      </c>
    </row>
    <row r="1475" spans="1:5">
      <c r="A1475" s="68">
        <v>2906</v>
      </c>
      <c r="B1475" s="68">
        <v>64</v>
      </c>
      <c r="C1475" s="63">
        <v>2186</v>
      </c>
      <c r="D1475" s="63">
        <v>80</v>
      </c>
      <c r="E1475" s="63" t="s">
        <v>94</v>
      </c>
    </row>
    <row r="1476" spans="1:5">
      <c r="A1476" s="68">
        <v>2911</v>
      </c>
      <c r="B1476" s="68">
        <v>64</v>
      </c>
      <c r="C1476" s="63">
        <v>2186</v>
      </c>
      <c r="D1476" s="63">
        <v>80</v>
      </c>
      <c r="E1476" s="63" t="s">
        <v>94</v>
      </c>
    </row>
    <row r="1477" spans="1:5">
      <c r="A1477" s="68">
        <v>2912</v>
      </c>
      <c r="B1477" s="68">
        <v>64</v>
      </c>
      <c r="C1477" s="63">
        <v>2186</v>
      </c>
      <c r="D1477" s="63">
        <v>80</v>
      </c>
      <c r="E1477" s="63" t="s">
        <v>94</v>
      </c>
    </row>
    <row r="1478" spans="1:5">
      <c r="A1478" s="68">
        <v>2913</v>
      </c>
      <c r="B1478" s="68">
        <v>64</v>
      </c>
      <c r="C1478" s="63">
        <v>2186</v>
      </c>
      <c r="D1478" s="63">
        <v>80</v>
      </c>
      <c r="E1478" s="63" t="s">
        <v>94</v>
      </c>
    </row>
    <row r="1479" spans="1:5">
      <c r="A1479" s="68">
        <v>2914</v>
      </c>
      <c r="B1479" s="68">
        <v>64</v>
      </c>
      <c r="C1479" s="63">
        <v>2186</v>
      </c>
      <c r="D1479" s="63">
        <v>80</v>
      </c>
      <c r="E1479" s="63" t="s">
        <v>94</v>
      </c>
    </row>
    <row r="1480" spans="1:5">
      <c r="A1480" s="68">
        <v>3000</v>
      </c>
      <c r="B1480" s="68">
        <v>18</v>
      </c>
      <c r="C1480" s="63">
        <v>1590</v>
      </c>
      <c r="D1480" s="63">
        <v>100</v>
      </c>
      <c r="E1480" s="63" t="s">
        <v>95</v>
      </c>
    </row>
    <row r="1481" spans="1:5">
      <c r="A1481" s="68">
        <v>3001</v>
      </c>
      <c r="B1481" s="68">
        <v>18</v>
      </c>
      <c r="C1481" s="63">
        <v>1590</v>
      </c>
      <c r="D1481" s="63">
        <v>100</v>
      </c>
      <c r="E1481" s="63" t="s">
        <v>95</v>
      </c>
    </row>
    <row r="1482" spans="1:5">
      <c r="A1482" s="68">
        <v>3002</v>
      </c>
      <c r="B1482" s="68">
        <v>18</v>
      </c>
      <c r="C1482" s="63">
        <v>1590</v>
      </c>
      <c r="D1482" s="63">
        <v>100</v>
      </c>
      <c r="E1482" s="63" t="s">
        <v>95</v>
      </c>
    </row>
    <row r="1483" spans="1:5">
      <c r="A1483" s="68">
        <v>3003</v>
      </c>
      <c r="B1483" s="68">
        <v>18</v>
      </c>
      <c r="C1483" s="63">
        <v>1590</v>
      </c>
      <c r="D1483" s="63">
        <v>100</v>
      </c>
      <c r="E1483" s="63" t="s">
        <v>95</v>
      </c>
    </row>
    <row r="1484" spans="1:5">
      <c r="A1484" s="68">
        <v>3004</v>
      </c>
      <c r="B1484" s="68">
        <v>18</v>
      </c>
      <c r="C1484" s="63">
        <v>1590</v>
      </c>
      <c r="D1484" s="63">
        <v>100</v>
      </c>
      <c r="E1484" s="63" t="s">
        <v>95</v>
      </c>
    </row>
    <row r="1485" spans="1:5">
      <c r="A1485" s="68">
        <v>3005</v>
      </c>
      <c r="B1485" s="68">
        <v>18</v>
      </c>
      <c r="C1485" s="63">
        <v>1590</v>
      </c>
      <c r="D1485" s="63">
        <v>100</v>
      </c>
      <c r="E1485" s="63" t="s">
        <v>95</v>
      </c>
    </row>
    <row r="1486" spans="1:5">
      <c r="A1486" s="68">
        <v>3006</v>
      </c>
      <c r="B1486" s="68">
        <v>18</v>
      </c>
      <c r="C1486" s="63">
        <v>1590</v>
      </c>
      <c r="D1486" s="63">
        <v>100</v>
      </c>
      <c r="E1486" s="63" t="s">
        <v>95</v>
      </c>
    </row>
    <row r="1487" spans="1:5">
      <c r="A1487" s="68">
        <v>3008</v>
      </c>
      <c r="B1487" s="68">
        <v>18</v>
      </c>
      <c r="C1487" s="63">
        <v>1590</v>
      </c>
      <c r="D1487" s="63">
        <v>100</v>
      </c>
      <c r="E1487" s="63" t="s">
        <v>95</v>
      </c>
    </row>
    <row r="1488" spans="1:5">
      <c r="A1488" s="68">
        <v>3010</v>
      </c>
      <c r="B1488" s="68">
        <v>18</v>
      </c>
      <c r="C1488" s="63">
        <v>1590</v>
      </c>
      <c r="D1488" s="63">
        <v>100</v>
      </c>
      <c r="E1488" s="63" t="s">
        <v>95</v>
      </c>
    </row>
    <row r="1489" spans="1:5">
      <c r="A1489" s="68">
        <v>3011</v>
      </c>
      <c r="B1489" s="68">
        <v>18</v>
      </c>
      <c r="C1489" s="63">
        <v>1590</v>
      </c>
      <c r="D1489" s="63">
        <v>100</v>
      </c>
      <c r="E1489" s="63" t="s">
        <v>95</v>
      </c>
    </row>
    <row r="1490" spans="1:5">
      <c r="A1490" s="68">
        <v>3012</v>
      </c>
      <c r="B1490" s="68">
        <v>18</v>
      </c>
      <c r="C1490" s="63">
        <v>1590</v>
      </c>
      <c r="D1490" s="63">
        <v>100</v>
      </c>
      <c r="E1490" s="63" t="s">
        <v>95</v>
      </c>
    </row>
    <row r="1491" spans="1:5">
      <c r="A1491" s="68">
        <v>3013</v>
      </c>
      <c r="B1491" s="68">
        <v>18</v>
      </c>
      <c r="C1491" s="63">
        <v>1590</v>
      </c>
      <c r="D1491" s="63">
        <v>100</v>
      </c>
      <c r="E1491" s="63" t="s">
        <v>95</v>
      </c>
    </row>
    <row r="1492" spans="1:5">
      <c r="A1492" s="68">
        <v>3015</v>
      </c>
      <c r="B1492" s="68">
        <v>18</v>
      </c>
      <c r="C1492" s="63">
        <v>1590</v>
      </c>
      <c r="D1492" s="63">
        <v>100</v>
      </c>
      <c r="E1492" s="63" t="s">
        <v>95</v>
      </c>
    </row>
    <row r="1493" spans="1:5">
      <c r="A1493" s="68">
        <v>3016</v>
      </c>
      <c r="B1493" s="68">
        <v>18</v>
      </c>
      <c r="C1493" s="63">
        <v>1590</v>
      </c>
      <c r="D1493" s="63">
        <v>100</v>
      </c>
      <c r="E1493" s="63" t="s">
        <v>95</v>
      </c>
    </row>
    <row r="1494" spans="1:5">
      <c r="A1494" s="68">
        <v>3018</v>
      </c>
      <c r="B1494" s="68">
        <v>18</v>
      </c>
      <c r="C1494" s="63">
        <v>1590</v>
      </c>
      <c r="D1494" s="63">
        <v>100</v>
      </c>
      <c r="E1494" s="63" t="s">
        <v>95</v>
      </c>
    </row>
    <row r="1495" spans="1:5">
      <c r="A1495" s="68">
        <v>3019</v>
      </c>
      <c r="B1495" s="68">
        <v>18</v>
      </c>
      <c r="C1495" s="63">
        <v>1590</v>
      </c>
      <c r="D1495" s="63">
        <v>100</v>
      </c>
      <c r="E1495" s="63" t="s">
        <v>95</v>
      </c>
    </row>
    <row r="1496" spans="1:5">
      <c r="A1496" s="68">
        <v>3020</v>
      </c>
      <c r="B1496" s="68">
        <v>18</v>
      </c>
      <c r="C1496" s="63">
        <v>1590</v>
      </c>
      <c r="D1496" s="63">
        <v>100</v>
      </c>
      <c r="E1496" s="63" t="s">
        <v>95</v>
      </c>
    </row>
    <row r="1497" spans="1:5">
      <c r="A1497" s="68">
        <v>3021</v>
      </c>
      <c r="B1497" s="68">
        <v>18</v>
      </c>
      <c r="C1497" s="63">
        <v>1590</v>
      </c>
      <c r="D1497" s="63">
        <v>100</v>
      </c>
      <c r="E1497" s="63" t="s">
        <v>95</v>
      </c>
    </row>
    <row r="1498" spans="1:5">
      <c r="A1498" s="68">
        <v>3022</v>
      </c>
      <c r="B1498" s="68">
        <v>18</v>
      </c>
      <c r="C1498" s="63">
        <v>1590</v>
      </c>
      <c r="D1498" s="63">
        <v>100</v>
      </c>
      <c r="E1498" s="63" t="s">
        <v>95</v>
      </c>
    </row>
    <row r="1499" spans="1:5">
      <c r="A1499" s="68">
        <v>3023</v>
      </c>
      <c r="B1499" s="68">
        <v>18</v>
      </c>
      <c r="C1499" s="63">
        <v>1590</v>
      </c>
      <c r="D1499" s="63">
        <v>100</v>
      </c>
      <c r="E1499" s="63" t="s">
        <v>95</v>
      </c>
    </row>
    <row r="1500" spans="1:5">
      <c r="A1500" s="68">
        <v>3024</v>
      </c>
      <c r="B1500" s="68">
        <v>18</v>
      </c>
      <c r="C1500" s="63">
        <v>1590</v>
      </c>
      <c r="D1500" s="63">
        <v>100</v>
      </c>
      <c r="E1500" s="63" t="s">
        <v>95</v>
      </c>
    </row>
    <row r="1501" spans="1:5">
      <c r="A1501" s="68">
        <v>3025</v>
      </c>
      <c r="B1501" s="68">
        <v>18</v>
      </c>
      <c r="C1501" s="63">
        <v>1590</v>
      </c>
      <c r="D1501" s="63">
        <v>100</v>
      </c>
      <c r="E1501" s="63" t="s">
        <v>95</v>
      </c>
    </row>
    <row r="1502" spans="1:5">
      <c r="A1502" s="68">
        <v>3026</v>
      </c>
      <c r="B1502" s="68">
        <v>18</v>
      </c>
      <c r="C1502" s="63">
        <v>1590</v>
      </c>
      <c r="D1502" s="63">
        <v>100</v>
      </c>
      <c r="E1502" s="63" t="s">
        <v>95</v>
      </c>
    </row>
    <row r="1503" spans="1:5">
      <c r="A1503" s="68">
        <v>3028</v>
      </c>
      <c r="B1503" s="68">
        <v>18</v>
      </c>
      <c r="C1503" s="63">
        <v>1590</v>
      </c>
      <c r="D1503" s="63">
        <v>100</v>
      </c>
      <c r="E1503" s="63" t="s">
        <v>95</v>
      </c>
    </row>
    <row r="1504" spans="1:5">
      <c r="A1504" s="68">
        <v>3029</v>
      </c>
      <c r="B1504" s="68">
        <v>18</v>
      </c>
      <c r="C1504" s="63">
        <v>1590</v>
      </c>
      <c r="D1504" s="63">
        <v>100</v>
      </c>
      <c r="E1504" s="63" t="s">
        <v>95</v>
      </c>
    </row>
    <row r="1505" spans="1:5">
      <c r="A1505" s="68">
        <v>3030</v>
      </c>
      <c r="B1505" s="68">
        <v>18</v>
      </c>
      <c r="C1505" s="63">
        <v>1590</v>
      </c>
      <c r="D1505" s="63">
        <v>100</v>
      </c>
      <c r="E1505" s="63" t="s">
        <v>95</v>
      </c>
    </row>
    <row r="1506" spans="1:5">
      <c r="A1506" s="68">
        <v>3031</v>
      </c>
      <c r="B1506" s="68">
        <v>18</v>
      </c>
      <c r="C1506" s="63">
        <v>1590</v>
      </c>
      <c r="D1506" s="63">
        <v>100</v>
      </c>
      <c r="E1506" s="63" t="s">
        <v>95</v>
      </c>
    </row>
    <row r="1507" spans="1:5">
      <c r="A1507" s="68">
        <v>3032</v>
      </c>
      <c r="B1507" s="68">
        <v>18</v>
      </c>
      <c r="C1507" s="63">
        <v>1590</v>
      </c>
      <c r="D1507" s="63">
        <v>100</v>
      </c>
      <c r="E1507" s="63" t="s">
        <v>95</v>
      </c>
    </row>
    <row r="1508" spans="1:5">
      <c r="A1508" s="68">
        <v>3033</v>
      </c>
      <c r="B1508" s="68">
        <v>18</v>
      </c>
      <c r="C1508" s="63">
        <v>1590</v>
      </c>
      <c r="D1508" s="63">
        <v>100</v>
      </c>
      <c r="E1508" s="63" t="s">
        <v>95</v>
      </c>
    </row>
    <row r="1509" spans="1:5">
      <c r="A1509" s="68">
        <v>3034</v>
      </c>
      <c r="B1509" s="68">
        <v>18</v>
      </c>
      <c r="C1509" s="63">
        <v>1590</v>
      </c>
      <c r="D1509" s="63">
        <v>100</v>
      </c>
      <c r="E1509" s="63" t="s">
        <v>95</v>
      </c>
    </row>
    <row r="1510" spans="1:5">
      <c r="A1510" s="68">
        <v>3036</v>
      </c>
      <c r="B1510" s="68">
        <v>18</v>
      </c>
      <c r="C1510" s="63">
        <v>1590</v>
      </c>
      <c r="D1510" s="63">
        <v>100</v>
      </c>
      <c r="E1510" s="63" t="s">
        <v>95</v>
      </c>
    </row>
    <row r="1511" spans="1:5">
      <c r="A1511" s="68">
        <v>3037</v>
      </c>
      <c r="B1511" s="68">
        <v>18</v>
      </c>
      <c r="C1511" s="63">
        <v>1590</v>
      </c>
      <c r="D1511" s="63">
        <v>100</v>
      </c>
      <c r="E1511" s="63" t="s">
        <v>95</v>
      </c>
    </row>
    <row r="1512" spans="1:5">
      <c r="A1512" s="68">
        <v>3038</v>
      </c>
      <c r="B1512" s="68">
        <v>18</v>
      </c>
      <c r="C1512" s="63">
        <v>1590</v>
      </c>
      <c r="D1512" s="63">
        <v>100</v>
      </c>
      <c r="E1512" s="63" t="s">
        <v>95</v>
      </c>
    </row>
    <row r="1513" spans="1:5">
      <c r="A1513" s="68">
        <v>3039</v>
      </c>
      <c r="B1513" s="68">
        <v>18</v>
      </c>
      <c r="C1513" s="63">
        <v>1590</v>
      </c>
      <c r="D1513" s="63">
        <v>100</v>
      </c>
      <c r="E1513" s="63" t="s">
        <v>95</v>
      </c>
    </row>
    <row r="1514" spans="1:5">
      <c r="A1514" s="68">
        <v>3040</v>
      </c>
      <c r="B1514" s="68">
        <v>18</v>
      </c>
      <c r="C1514" s="63">
        <v>1590</v>
      </c>
      <c r="D1514" s="63">
        <v>100</v>
      </c>
      <c r="E1514" s="63" t="s">
        <v>95</v>
      </c>
    </row>
    <row r="1515" spans="1:5">
      <c r="A1515" s="68">
        <v>3041</v>
      </c>
      <c r="B1515" s="68">
        <v>18</v>
      </c>
      <c r="C1515" s="63">
        <v>1590</v>
      </c>
      <c r="D1515" s="63">
        <v>100</v>
      </c>
      <c r="E1515" s="63" t="s">
        <v>95</v>
      </c>
    </row>
    <row r="1516" spans="1:5">
      <c r="A1516" s="68">
        <v>3042</v>
      </c>
      <c r="B1516" s="68">
        <v>18</v>
      </c>
      <c r="C1516" s="63">
        <v>1590</v>
      </c>
      <c r="D1516" s="63">
        <v>100</v>
      </c>
      <c r="E1516" s="63" t="s">
        <v>95</v>
      </c>
    </row>
    <row r="1517" spans="1:5">
      <c r="A1517" s="68">
        <v>3043</v>
      </c>
      <c r="B1517" s="68">
        <v>18</v>
      </c>
      <c r="C1517" s="63">
        <v>1590</v>
      </c>
      <c r="D1517" s="63">
        <v>100</v>
      </c>
      <c r="E1517" s="63" t="s">
        <v>95</v>
      </c>
    </row>
    <row r="1518" spans="1:5">
      <c r="A1518" s="68">
        <v>3044</v>
      </c>
      <c r="B1518" s="68">
        <v>18</v>
      </c>
      <c r="C1518" s="63">
        <v>1590</v>
      </c>
      <c r="D1518" s="63">
        <v>100</v>
      </c>
      <c r="E1518" s="63" t="s">
        <v>95</v>
      </c>
    </row>
    <row r="1519" spans="1:5">
      <c r="A1519" s="68">
        <v>3045</v>
      </c>
      <c r="B1519" s="68">
        <v>18</v>
      </c>
      <c r="C1519" s="63">
        <v>1590</v>
      </c>
      <c r="D1519" s="63">
        <v>100</v>
      </c>
      <c r="E1519" s="63" t="s">
        <v>95</v>
      </c>
    </row>
    <row r="1520" spans="1:5">
      <c r="A1520" s="68">
        <v>3046</v>
      </c>
      <c r="B1520" s="68">
        <v>18</v>
      </c>
      <c r="C1520" s="63">
        <v>1590</v>
      </c>
      <c r="D1520" s="63">
        <v>100</v>
      </c>
      <c r="E1520" s="63" t="s">
        <v>95</v>
      </c>
    </row>
    <row r="1521" spans="1:5">
      <c r="A1521" s="68">
        <v>3047</v>
      </c>
      <c r="B1521" s="68">
        <v>18</v>
      </c>
      <c r="C1521" s="63">
        <v>1590</v>
      </c>
      <c r="D1521" s="63">
        <v>100</v>
      </c>
      <c r="E1521" s="63" t="s">
        <v>95</v>
      </c>
    </row>
    <row r="1522" spans="1:5">
      <c r="A1522" s="68">
        <v>3048</v>
      </c>
      <c r="B1522" s="68">
        <v>18</v>
      </c>
      <c r="C1522" s="63">
        <v>1590</v>
      </c>
      <c r="D1522" s="63">
        <v>100</v>
      </c>
      <c r="E1522" s="63" t="s">
        <v>95</v>
      </c>
    </row>
    <row r="1523" spans="1:5">
      <c r="A1523" s="68">
        <v>3049</v>
      </c>
      <c r="B1523" s="68">
        <v>18</v>
      </c>
      <c r="C1523" s="63">
        <v>1590</v>
      </c>
      <c r="D1523" s="63">
        <v>100</v>
      </c>
      <c r="E1523" s="63" t="s">
        <v>95</v>
      </c>
    </row>
    <row r="1524" spans="1:5">
      <c r="A1524" s="68">
        <v>3050</v>
      </c>
      <c r="B1524" s="68">
        <v>18</v>
      </c>
      <c r="C1524" s="63">
        <v>1590</v>
      </c>
      <c r="D1524" s="63">
        <v>100</v>
      </c>
      <c r="E1524" s="63" t="s">
        <v>95</v>
      </c>
    </row>
    <row r="1525" spans="1:5">
      <c r="A1525" s="68">
        <v>3051</v>
      </c>
      <c r="B1525" s="68">
        <v>18</v>
      </c>
      <c r="C1525" s="63">
        <v>1590</v>
      </c>
      <c r="D1525" s="63">
        <v>100</v>
      </c>
      <c r="E1525" s="63" t="s">
        <v>95</v>
      </c>
    </row>
    <row r="1526" spans="1:5">
      <c r="A1526" s="68">
        <v>3052</v>
      </c>
      <c r="B1526" s="68">
        <v>18</v>
      </c>
      <c r="C1526" s="63">
        <v>1590</v>
      </c>
      <c r="D1526" s="63">
        <v>100</v>
      </c>
      <c r="E1526" s="63" t="s">
        <v>95</v>
      </c>
    </row>
    <row r="1527" spans="1:5">
      <c r="A1527" s="68">
        <v>3053</v>
      </c>
      <c r="B1527" s="68">
        <v>18</v>
      </c>
      <c r="C1527" s="63">
        <v>1590</v>
      </c>
      <c r="D1527" s="63">
        <v>100</v>
      </c>
      <c r="E1527" s="63" t="s">
        <v>95</v>
      </c>
    </row>
    <row r="1528" spans="1:5">
      <c r="A1528" s="68">
        <v>3054</v>
      </c>
      <c r="B1528" s="68">
        <v>18</v>
      </c>
      <c r="C1528" s="63">
        <v>1590</v>
      </c>
      <c r="D1528" s="63">
        <v>100</v>
      </c>
      <c r="E1528" s="63" t="s">
        <v>95</v>
      </c>
    </row>
    <row r="1529" spans="1:5">
      <c r="A1529" s="68">
        <v>3055</v>
      </c>
      <c r="B1529" s="68">
        <v>18</v>
      </c>
      <c r="C1529" s="63">
        <v>1590</v>
      </c>
      <c r="D1529" s="63">
        <v>100</v>
      </c>
      <c r="E1529" s="63" t="s">
        <v>95</v>
      </c>
    </row>
    <row r="1530" spans="1:5">
      <c r="A1530" s="68">
        <v>3056</v>
      </c>
      <c r="B1530" s="68">
        <v>18</v>
      </c>
      <c r="C1530" s="63">
        <v>1590</v>
      </c>
      <c r="D1530" s="63">
        <v>100</v>
      </c>
      <c r="E1530" s="63" t="s">
        <v>95</v>
      </c>
    </row>
    <row r="1531" spans="1:5">
      <c r="A1531" s="68">
        <v>3057</v>
      </c>
      <c r="B1531" s="68">
        <v>18</v>
      </c>
      <c r="C1531" s="63">
        <v>1590</v>
      </c>
      <c r="D1531" s="63">
        <v>100</v>
      </c>
      <c r="E1531" s="63" t="s">
        <v>95</v>
      </c>
    </row>
    <row r="1532" spans="1:5">
      <c r="A1532" s="68">
        <v>3058</v>
      </c>
      <c r="B1532" s="68">
        <v>18</v>
      </c>
      <c r="C1532" s="63">
        <v>1590</v>
      </c>
      <c r="D1532" s="63">
        <v>100</v>
      </c>
      <c r="E1532" s="63" t="s">
        <v>95</v>
      </c>
    </row>
    <row r="1533" spans="1:5">
      <c r="A1533" s="68">
        <v>3059</v>
      </c>
      <c r="B1533" s="68">
        <v>18</v>
      </c>
      <c r="C1533" s="63">
        <v>1590</v>
      </c>
      <c r="D1533" s="63">
        <v>100</v>
      </c>
      <c r="E1533" s="63" t="s">
        <v>95</v>
      </c>
    </row>
    <row r="1534" spans="1:5">
      <c r="A1534" s="68">
        <v>3060</v>
      </c>
      <c r="B1534" s="68">
        <v>18</v>
      </c>
      <c r="C1534" s="63">
        <v>1590</v>
      </c>
      <c r="D1534" s="63">
        <v>100</v>
      </c>
      <c r="E1534" s="63" t="s">
        <v>95</v>
      </c>
    </row>
    <row r="1535" spans="1:5">
      <c r="A1535" s="68">
        <v>3061</v>
      </c>
      <c r="B1535" s="68">
        <v>18</v>
      </c>
      <c r="C1535" s="63">
        <v>1590</v>
      </c>
      <c r="D1535" s="63">
        <v>100</v>
      </c>
      <c r="E1535" s="63" t="s">
        <v>95</v>
      </c>
    </row>
    <row r="1536" spans="1:5">
      <c r="A1536" s="68">
        <v>3062</v>
      </c>
      <c r="B1536" s="68">
        <v>18</v>
      </c>
      <c r="C1536" s="63">
        <v>1590</v>
      </c>
      <c r="D1536" s="63">
        <v>100</v>
      </c>
      <c r="E1536" s="63" t="s">
        <v>95</v>
      </c>
    </row>
    <row r="1537" spans="1:5">
      <c r="A1537" s="68">
        <v>3063</v>
      </c>
      <c r="B1537" s="68">
        <v>18</v>
      </c>
      <c r="C1537" s="63">
        <v>1590</v>
      </c>
      <c r="D1537" s="63">
        <v>100</v>
      </c>
      <c r="E1537" s="63" t="s">
        <v>95</v>
      </c>
    </row>
    <row r="1538" spans="1:5">
      <c r="A1538" s="68">
        <v>3064</v>
      </c>
      <c r="B1538" s="68">
        <v>18</v>
      </c>
      <c r="C1538" s="63">
        <v>1590</v>
      </c>
      <c r="D1538" s="63">
        <v>100</v>
      </c>
      <c r="E1538" s="63" t="s">
        <v>95</v>
      </c>
    </row>
    <row r="1539" spans="1:5">
      <c r="A1539" s="68">
        <v>3065</v>
      </c>
      <c r="B1539" s="68">
        <v>18</v>
      </c>
      <c r="C1539" s="63">
        <v>1590</v>
      </c>
      <c r="D1539" s="63">
        <v>100</v>
      </c>
      <c r="E1539" s="63" t="s">
        <v>95</v>
      </c>
    </row>
    <row r="1540" spans="1:5">
      <c r="A1540" s="68">
        <v>3066</v>
      </c>
      <c r="B1540" s="68">
        <v>18</v>
      </c>
      <c r="C1540" s="63">
        <v>1590</v>
      </c>
      <c r="D1540" s="63">
        <v>100</v>
      </c>
      <c r="E1540" s="63" t="s">
        <v>95</v>
      </c>
    </row>
    <row r="1541" spans="1:5">
      <c r="A1541" s="68">
        <v>3067</v>
      </c>
      <c r="B1541" s="68">
        <v>18</v>
      </c>
      <c r="C1541" s="63">
        <v>1590</v>
      </c>
      <c r="D1541" s="63">
        <v>100</v>
      </c>
      <c r="E1541" s="63" t="s">
        <v>95</v>
      </c>
    </row>
    <row r="1542" spans="1:5">
      <c r="A1542" s="68">
        <v>3068</v>
      </c>
      <c r="B1542" s="68">
        <v>18</v>
      </c>
      <c r="C1542" s="63">
        <v>1590</v>
      </c>
      <c r="D1542" s="63">
        <v>100</v>
      </c>
      <c r="E1542" s="63" t="s">
        <v>95</v>
      </c>
    </row>
    <row r="1543" spans="1:5">
      <c r="A1543" s="68">
        <v>3070</v>
      </c>
      <c r="B1543" s="68">
        <v>18</v>
      </c>
      <c r="C1543" s="63">
        <v>1590</v>
      </c>
      <c r="D1543" s="63">
        <v>100</v>
      </c>
      <c r="E1543" s="63" t="s">
        <v>95</v>
      </c>
    </row>
    <row r="1544" spans="1:5">
      <c r="A1544" s="68">
        <v>3071</v>
      </c>
      <c r="B1544" s="68">
        <v>18</v>
      </c>
      <c r="C1544" s="63">
        <v>1590</v>
      </c>
      <c r="D1544" s="63">
        <v>100</v>
      </c>
      <c r="E1544" s="63" t="s">
        <v>95</v>
      </c>
    </row>
    <row r="1545" spans="1:5">
      <c r="A1545" s="68">
        <v>3072</v>
      </c>
      <c r="B1545" s="68">
        <v>18</v>
      </c>
      <c r="C1545" s="63">
        <v>1590</v>
      </c>
      <c r="D1545" s="63">
        <v>100</v>
      </c>
      <c r="E1545" s="63" t="s">
        <v>95</v>
      </c>
    </row>
    <row r="1546" spans="1:5">
      <c r="A1546" s="68">
        <v>3073</v>
      </c>
      <c r="B1546" s="68">
        <v>18</v>
      </c>
      <c r="C1546" s="63">
        <v>1590</v>
      </c>
      <c r="D1546" s="63">
        <v>100</v>
      </c>
      <c r="E1546" s="63" t="s">
        <v>95</v>
      </c>
    </row>
    <row r="1547" spans="1:5">
      <c r="A1547" s="68">
        <v>3074</v>
      </c>
      <c r="B1547" s="68">
        <v>18</v>
      </c>
      <c r="C1547" s="63">
        <v>1590</v>
      </c>
      <c r="D1547" s="63">
        <v>100</v>
      </c>
      <c r="E1547" s="63" t="s">
        <v>95</v>
      </c>
    </row>
    <row r="1548" spans="1:5">
      <c r="A1548" s="68">
        <v>3075</v>
      </c>
      <c r="B1548" s="68">
        <v>18</v>
      </c>
      <c r="C1548" s="63">
        <v>1590</v>
      </c>
      <c r="D1548" s="63">
        <v>100</v>
      </c>
      <c r="E1548" s="63" t="s">
        <v>95</v>
      </c>
    </row>
    <row r="1549" spans="1:5">
      <c r="A1549" s="68">
        <v>3076</v>
      </c>
      <c r="B1549" s="68">
        <v>18</v>
      </c>
      <c r="C1549" s="63">
        <v>1590</v>
      </c>
      <c r="D1549" s="63">
        <v>100</v>
      </c>
      <c r="E1549" s="63" t="s">
        <v>95</v>
      </c>
    </row>
    <row r="1550" spans="1:5">
      <c r="A1550" s="68">
        <v>3078</v>
      </c>
      <c r="B1550" s="68">
        <v>18</v>
      </c>
      <c r="C1550" s="63">
        <v>1590</v>
      </c>
      <c r="D1550" s="63">
        <v>100</v>
      </c>
      <c r="E1550" s="63" t="s">
        <v>95</v>
      </c>
    </row>
    <row r="1551" spans="1:5">
      <c r="A1551" s="68">
        <v>3079</v>
      </c>
      <c r="B1551" s="68">
        <v>18</v>
      </c>
      <c r="C1551" s="63">
        <v>1590</v>
      </c>
      <c r="D1551" s="63">
        <v>100</v>
      </c>
      <c r="E1551" s="63" t="s">
        <v>95</v>
      </c>
    </row>
    <row r="1552" spans="1:5">
      <c r="A1552" s="68">
        <v>3081</v>
      </c>
      <c r="B1552" s="68">
        <v>18</v>
      </c>
      <c r="C1552" s="63">
        <v>1590</v>
      </c>
      <c r="D1552" s="63">
        <v>100</v>
      </c>
      <c r="E1552" s="63" t="s">
        <v>95</v>
      </c>
    </row>
    <row r="1553" spans="1:5">
      <c r="A1553" s="68">
        <v>3082</v>
      </c>
      <c r="B1553" s="68">
        <v>18</v>
      </c>
      <c r="C1553" s="63">
        <v>1590</v>
      </c>
      <c r="D1553" s="63">
        <v>100</v>
      </c>
      <c r="E1553" s="63" t="s">
        <v>95</v>
      </c>
    </row>
    <row r="1554" spans="1:5">
      <c r="A1554" s="68">
        <v>3083</v>
      </c>
      <c r="B1554" s="68">
        <v>18</v>
      </c>
      <c r="C1554" s="63">
        <v>1590</v>
      </c>
      <c r="D1554" s="63">
        <v>100</v>
      </c>
      <c r="E1554" s="63" t="s">
        <v>95</v>
      </c>
    </row>
    <row r="1555" spans="1:5">
      <c r="A1555" s="68">
        <v>3084</v>
      </c>
      <c r="B1555" s="68">
        <v>18</v>
      </c>
      <c r="C1555" s="63">
        <v>1590</v>
      </c>
      <c r="D1555" s="63">
        <v>100</v>
      </c>
      <c r="E1555" s="63" t="s">
        <v>95</v>
      </c>
    </row>
    <row r="1556" spans="1:5">
      <c r="A1556" s="68">
        <v>3085</v>
      </c>
      <c r="B1556" s="68">
        <v>18</v>
      </c>
      <c r="C1556" s="63">
        <v>1590</v>
      </c>
      <c r="D1556" s="63">
        <v>100</v>
      </c>
      <c r="E1556" s="63" t="s">
        <v>95</v>
      </c>
    </row>
    <row r="1557" spans="1:5">
      <c r="A1557" s="68">
        <v>3086</v>
      </c>
      <c r="B1557" s="68">
        <v>18</v>
      </c>
      <c r="C1557" s="63">
        <v>1590</v>
      </c>
      <c r="D1557" s="63">
        <v>100</v>
      </c>
      <c r="E1557" s="63" t="s">
        <v>95</v>
      </c>
    </row>
    <row r="1558" spans="1:5">
      <c r="A1558" s="68">
        <v>3087</v>
      </c>
      <c r="B1558" s="68">
        <v>18</v>
      </c>
      <c r="C1558" s="63">
        <v>1590</v>
      </c>
      <c r="D1558" s="63">
        <v>100</v>
      </c>
      <c r="E1558" s="63" t="s">
        <v>95</v>
      </c>
    </row>
    <row r="1559" spans="1:5">
      <c r="A1559" s="68">
        <v>3088</v>
      </c>
      <c r="B1559" s="68">
        <v>18</v>
      </c>
      <c r="C1559" s="63">
        <v>1590</v>
      </c>
      <c r="D1559" s="63">
        <v>100</v>
      </c>
      <c r="E1559" s="63" t="s">
        <v>95</v>
      </c>
    </row>
    <row r="1560" spans="1:5">
      <c r="A1560" s="68">
        <v>3089</v>
      </c>
      <c r="B1560" s="68">
        <v>18</v>
      </c>
      <c r="C1560" s="63">
        <v>1590</v>
      </c>
      <c r="D1560" s="63">
        <v>100</v>
      </c>
      <c r="E1560" s="63" t="s">
        <v>95</v>
      </c>
    </row>
    <row r="1561" spans="1:5">
      <c r="A1561" s="68">
        <v>3090</v>
      </c>
      <c r="B1561" s="68">
        <v>18</v>
      </c>
      <c r="C1561" s="63">
        <v>1590</v>
      </c>
      <c r="D1561" s="63">
        <v>100</v>
      </c>
      <c r="E1561" s="63" t="s">
        <v>95</v>
      </c>
    </row>
    <row r="1562" spans="1:5">
      <c r="A1562" s="68">
        <v>3091</v>
      </c>
      <c r="B1562" s="68">
        <v>18</v>
      </c>
      <c r="C1562" s="63">
        <v>1590</v>
      </c>
      <c r="D1562" s="63">
        <v>100</v>
      </c>
      <c r="E1562" s="63" t="s">
        <v>95</v>
      </c>
    </row>
    <row r="1563" spans="1:5">
      <c r="A1563" s="68">
        <v>3093</v>
      </c>
      <c r="B1563" s="68">
        <v>18</v>
      </c>
      <c r="C1563" s="63">
        <v>1590</v>
      </c>
      <c r="D1563" s="63">
        <v>100</v>
      </c>
      <c r="E1563" s="63" t="s">
        <v>95</v>
      </c>
    </row>
    <row r="1564" spans="1:5">
      <c r="A1564" s="68">
        <v>3094</v>
      </c>
      <c r="B1564" s="68">
        <v>18</v>
      </c>
      <c r="C1564" s="63">
        <v>1590</v>
      </c>
      <c r="D1564" s="63">
        <v>100</v>
      </c>
      <c r="E1564" s="63" t="s">
        <v>95</v>
      </c>
    </row>
    <row r="1565" spans="1:5">
      <c r="A1565" s="68">
        <v>3095</v>
      </c>
      <c r="B1565" s="68">
        <v>18</v>
      </c>
      <c r="C1565" s="63">
        <v>1590</v>
      </c>
      <c r="D1565" s="63">
        <v>100</v>
      </c>
      <c r="E1565" s="63" t="s">
        <v>95</v>
      </c>
    </row>
    <row r="1566" spans="1:5">
      <c r="A1566" s="68">
        <v>3096</v>
      </c>
      <c r="B1566" s="68">
        <v>18</v>
      </c>
      <c r="C1566" s="63">
        <v>1590</v>
      </c>
      <c r="D1566" s="63">
        <v>100</v>
      </c>
      <c r="E1566" s="63" t="s">
        <v>95</v>
      </c>
    </row>
    <row r="1567" spans="1:5">
      <c r="A1567" s="68">
        <v>3097</v>
      </c>
      <c r="B1567" s="68">
        <v>18</v>
      </c>
      <c r="C1567" s="63">
        <v>1590</v>
      </c>
      <c r="D1567" s="63">
        <v>100</v>
      </c>
      <c r="E1567" s="63" t="s">
        <v>95</v>
      </c>
    </row>
    <row r="1568" spans="1:5">
      <c r="A1568" s="68">
        <v>3099</v>
      </c>
      <c r="B1568" s="68">
        <v>18</v>
      </c>
      <c r="C1568" s="63">
        <v>1590</v>
      </c>
      <c r="D1568" s="63">
        <v>100</v>
      </c>
      <c r="E1568" s="63" t="s">
        <v>95</v>
      </c>
    </row>
    <row r="1569" spans="1:5">
      <c r="A1569" s="68">
        <v>3101</v>
      </c>
      <c r="B1569" s="68">
        <v>18</v>
      </c>
      <c r="C1569" s="63">
        <v>1590</v>
      </c>
      <c r="D1569" s="63">
        <v>100</v>
      </c>
      <c r="E1569" s="63" t="s">
        <v>95</v>
      </c>
    </row>
    <row r="1570" spans="1:5">
      <c r="A1570" s="68">
        <v>3102</v>
      </c>
      <c r="B1570" s="68">
        <v>18</v>
      </c>
      <c r="C1570" s="63">
        <v>1590</v>
      </c>
      <c r="D1570" s="63">
        <v>100</v>
      </c>
      <c r="E1570" s="63" t="s">
        <v>95</v>
      </c>
    </row>
    <row r="1571" spans="1:5">
      <c r="A1571" s="68">
        <v>3103</v>
      </c>
      <c r="B1571" s="68">
        <v>18</v>
      </c>
      <c r="C1571" s="63">
        <v>1590</v>
      </c>
      <c r="D1571" s="63">
        <v>100</v>
      </c>
      <c r="E1571" s="63" t="s">
        <v>95</v>
      </c>
    </row>
    <row r="1572" spans="1:5">
      <c r="A1572" s="68">
        <v>3104</v>
      </c>
      <c r="B1572" s="68">
        <v>18</v>
      </c>
      <c r="C1572" s="63">
        <v>1590</v>
      </c>
      <c r="D1572" s="63">
        <v>100</v>
      </c>
      <c r="E1572" s="63" t="s">
        <v>95</v>
      </c>
    </row>
    <row r="1573" spans="1:5">
      <c r="A1573" s="68">
        <v>3105</v>
      </c>
      <c r="B1573" s="68">
        <v>18</v>
      </c>
      <c r="C1573" s="63">
        <v>1590</v>
      </c>
      <c r="D1573" s="63">
        <v>100</v>
      </c>
      <c r="E1573" s="63" t="s">
        <v>95</v>
      </c>
    </row>
    <row r="1574" spans="1:5">
      <c r="A1574" s="68">
        <v>3106</v>
      </c>
      <c r="B1574" s="68">
        <v>18</v>
      </c>
      <c r="C1574" s="63">
        <v>1590</v>
      </c>
      <c r="D1574" s="63">
        <v>100</v>
      </c>
      <c r="E1574" s="63" t="s">
        <v>95</v>
      </c>
    </row>
    <row r="1575" spans="1:5">
      <c r="A1575" s="68">
        <v>3107</v>
      </c>
      <c r="B1575" s="68">
        <v>18</v>
      </c>
      <c r="C1575" s="63">
        <v>1590</v>
      </c>
      <c r="D1575" s="63">
        <v>100</v>
      </c>
      <c r="E1575" s="63" t="s">
        <v>95</v>
      </c>
    </row>
    <row r="1576" spans="1:5">
      <c r="A1576" s="68">
        <v>3108</v>
      </c>
      <c r="B1576" s="68">
        <v>18</v>
      </c>
      <c r="C1576" s="63">
        <v>1590</v>
      </c>
      <c r="D1576" s="63">
        <v>100</v>
      </c>
      <c r="E1576" s="63" t="s">
        <v>95</v>
      </c>
    </row>
    <row r="1577" spans="1:5">
      <c r="A1577" s="68">
        <v>3109</v>
      </c>
      <c r="B1577" s="68">
        <v>18</v>
      </c>
      <c r="C1577" s="63">
        <v>1590</v>
      </c>
      <c r="D1577" s="63">
        <v>100</v>
      </c>
      <c r="E1577" s="63" t="s">
        <v>95</v>
      </c>
    </row>
    <row r="1578" spans="1:5">
      <c r="A1578" s="68">
        <v>3110</v>
      </c>
      <c r="B1578" s="68">
        <v>18</v>
      </c>
      <c r="C1578" s="63">
        <v>1590</v>
      </c>
      <c r="D1578" s="63">
        <v>100</v>
      </c>
      <c r="E1578" s="63" t="s">
        <v>95</v>
      </c>
    </row>
    <row r="1579" spans="1:5">
      <c r="A1579" s="68">
        <v>3111</v>
      </c>
      <c r="B1579" s="68">
        <v>18</v>
      </c>
      <c r="C1579" s="63">
        <v>1590</v>
      </c>
      <c r="D1579" s="63">
        <v>100</v>
      </c>
      <c r="E1579" s="63" t="s">
        <v>95</v>
      </c>
    </row>
    <row r="1580" spans="1:5">
      <c r="A1580" s="68">
        <v>3113</v>
      </c>
      <c r="B1580" s="68">
        <v>18</v>
      </c>
      <c r="C1580" s="63">
        <v>1590</v>
      </c>
      <c r="D1580" s="63">
        <v>100</v>
      </c>
      <c r="E1580" s="63" t="s">
        <v>95</v>
      </c>
    </row>
    <row r="1581" spans="1:5">
      <c r="A1581" s="68">
        <v>3114</v>
      </c>
      <c r="B1581" s="68">
        <v>18</v>
      </c>
      <c r="C1581" s="63">
        <v>1590</v>
      </c>
      <c r="D1581" s="63">
        <v>100</v>
      </c>
      <c r="E1581" s="63" t="s">
        <v>95</v>
      </c>
    </row>
    <row r="1582" spans="1:5">
      <c r="A1582" s="68">
        <v>3115</v>
      </c>
      <c r="B1582" s="68">
        <v>18</v>
      </c>
      <c r="C1582" s="63">
        <v>1590</v>
      </c>
      <c r="D1582" s="63">
        <v>100</v>
      </c>
      <c r="E1582" s="63" t="s">
        <v>95</v>
      </c>
    </row>
    <row r="1583" spans="1:5">
      <c r="A1583" s="68">
        <v>3116</v>
      </c>
      <c r="B1583" s="68">
        <v>18</v>
      </c>
      <c r="C1583" s="63">
        <v>1590</v>
      </c>
      <c r="D1583" s="63">
        <v>100</v>
      </c>
      <c r="E1583" s="63" t="s">
        <v>95</v>
      </c>
    </row>
    <row r="1584" spans="1:5">
      <c r="A1584" s="68">
        <v>3121</v>
      </c>
      <c r="B1584" s="68">
        <v>18</v>
      </c>
      <c r="C1584" s="63">
        <v>1590</v>
      </c>
      <c r="D1584" s="63">
        <v>100</v>
      </c>
      <c r="E1584" s="63" t="s">
        <v>95</v>
      </c>
    </row>
    <row r="1585" spans="1:5">
      <c r="A1585" s="68">
        <v>3122</v>
      </c>
      <c r="B1585" s="68">
        <v>18</v>
      </c>
      <c r="C1585" s="63">
        <v>1590</v>
      </c>
      <c r="D1585" s="63">
        <v>100</v>
      </c>
      <c r="E1585" s="63" t="s">
        <v>95</v>
      </c>
    </row>
    <row r="1586" spans="1:5">
      <c r="A1586" s="68">
        <v>3123</v>
      </c>
      <c r="B1586" s="68">
        <v>18</v>
      </c>
      <c r="C1586" s="63">
        <v>1590</v>
      </c>
      <c r="D1586" s="63">
        <v>100</v>
      </c>
      <c r="E1586" s="63" t="s">
        <v>95</v>
      </c>
    </row>
    <row r="1587" spans="1:5">
      <c r="A1587" s="68">
        <v>3124</v>
      </c>
      <c r="B1587" s="68">
        <v>18</v>
      </c>
      <c r="C1587" s="63">
        <v>1590</v>
      </c>
      <c r="D1587" s="63">
        <v>100</v>
      </c>
      <c r="E1587" s="63" t="s">
        <v>95</v>
      </c>
    </row>
    <row r="1588" spans="1:5">
      <c r="A1588" s="68">
        <v>3125</v>
      </c>
      <c r="B1588" s="68">
        <v>18</v>
      </c>
      <c r="C1588" s="63">
        <v>1590</v>
      </c>
      <c r="D1588" s="63">
        <v>100</v>
      </c>
      <c r="E1588" s="63" t="s">
        <v>95</v>
      </c>
    </row>
    <row r="1589" spans="1:5">
      <c r="A1589" s="68">
        <v>3126</v>
      </c>
      <c r="B1589" s="68">
        <v>18</v>
      </c>
      <c r="C1589" s="63">
        <v>1590</v>
      </c>
      <c r="D1589" s="63">
        <v>100</v>
      </c>
      <c r="E1589" s="63" t="s">
        <v>95</v>
      </c>
    </row>
    <row r="1590" spans="1:5">
      <c r="A1590" s="68">
        <v>3127</v>
      </c>
      <c r="B1590" s="68">
        <v>18</v>
      </c>
      <c r="C1590" s="63">
        <v>1590</v>
      </c>
      <c r="D1590" s="63">
        <v>100</v>
      </c>
      <c r="E1590" s="63" t="s">
        <v>95</v>
      </c>
    </row>
    <row r="1591" spans="1:5">
      <c r="A1591" s="68">
        <v>3128</v>
      </c>
      <c r="B1591" s="68">
        <v>18</v>
      </c>
      <c r="C1591" s="63">
        <v>1590</v>
      </c>
      <c r="D1591" s="63">
        <v>100</v>
      </c>
      <c r="E1591" s="63" t="s">
        <v>95</v>
      </c>
    </row>
    <row r="1592" spans="1:5">
      <c r="A1592" s="68">
        <v>3129</v>
      </c>
      <c r="B1592" s="68">
        <v>18</v>
      </c>
      <c r="C1592" s="63">
        <v>1590</v>
      </c>
      <c r="D1592" s="63">
        <v>100</v>
      </c>
      <c r="E1592" s="63" t="s">
        <v>95</v>
      </c>
    </row>
    <row r="1593" spans="1:5">
      <c r="A1593" s="68">
        <v>3130</v>
      </c>
      <c r="B1593" s="68">
        <v>18</v>
      </c>
      <c r="C1593" s="63">
        <v>1590</v>
      </c>
      <c r="D1593" s="63">
        <v>100</v>
      </c>
      <c r="E1593" s="63" t="s">
        <v>95</v>
      </c>
    </row>
    <row r="1594" spans="1:5">
      <c r="A1594" s="68">
        <v>3131</v>
      </c>
      <c r="B1594" s="68">
        <v>18</v>
      </c>
      <c r="C1594" s="63">
        <v>1590</v>
      </c>
      <c r="D1594" s="63">
        <v>100</v>
      </c>
      <c r="E1594" s="63" t="s">
        <v>95</v>
      </c>
    </row>
    <row r="1595" spans="1:5">
      <c r="A1595" s="68">
        <v>3132</v>
      </c>
      <c r="B1595" s="68">
        <v>18</v>
      </c>
      <c r="C1595" s="63">
        <v>1590</v>
      </c>
      <c r="D1595" s="63">
        <v>100</v>
      </c>
      <c r="E1595" s="63" t="s">
        <v>95</v>
      </c>
    </row>
    <row r="1596" spans="1:5">
      <c r="A1596" s="68">
        <v>3133</v>
      </c>
      <c r="B1596" s="68">
        <v>18</v>
      </c>
      <c r="C1596" s="63">
        <v>1590</v>
      </c>
      <c r="D1596" s="63">
        <v>100</v>
      </c>
      <c r="E1596" s="63" t="s">
        <v>95</v>
      </c>
    </row>
    <row r="1597" spans="1:5">
      <c r="A1597" s="68">
        <v>3134</v>
      </c>
      <c r="B1597" s="68">
        <v>18</v>
      </c>
      <c r="C1597" s="63">
        <v>1590</v>
      </c>
      <c r="D1597" s="63">
        <v>100</v>
      </c>
      <c r="E1597" s="63" t="s">
        <v>95</v>
      </c>
    </row>
    <row r="1598" spans="1:5">
      <c r="A1598" s="68">
        <v>3135</v>
      </c>
      <c r="B1598" s="68">
        <v>18</v>
      </c>
      <c r="C1598" s="63">
        <v>1590</v>
      </c>
      <c r="D1598" s="63">
        <v>100</v>
      </c>
      <c r="E1598" s="63" t="s">
        <v>95</v>
      </c>
    </row>
    <row r="1599" spans="1:5">
      <c r="A1599" s="68">
        <v>3136</v>
      </c>
      <c r="B1599" s="68">
        <v>18</v>
      </c>
      <c r="C1599" s="63">
        <v>1590</v>
      </c>
      <c r="D1599" s="63">
        <v>100</v>
      </c>
      <c r="E1599" s="63" t="s">
        <v>95</v>
      </c>
    </row>
    <row r="1600" spans="1:5">
      <c r="A1600" s="68">
        <v>3137</v>
      </c>
      <c r="B1600" s="68">
        <v>18</v>
      </c>
      <c r="C1600" s="63">
        <v>1590</v>
      </c>
      <c r="D1600" s="63">
        <v>100</v>
      </c>
      <c r="E1600" s="63" t="s">
        <v>95</v>
      </c>
    </row>
    <row r="1601" spans="1:5">
      <c r="A1601" s="68">
        <v>3138</v>
      </c>
      <c r="B1601" s="68">
        <v>18</v>
      </c>
      <c r="C1601" s="63">
        <v>1590</v>
      </c>
      <c r="D1601" s="63">
        <v>100</v>
      </c>
      <c r="E1601" s="63" t="s">
        <v>95</v>
      </c>
    </row>
    <row r="1602" spans="1:5">
      <c r="A1602" s="68">
        <v>3139</v>
      </c>
      <c r="B1602" s="68">
        <v>18</v>
      </c>
      <c r="C1602" s="63">
        <v>1590</v>
      </c>
      <c r="D1602" s="63">
        <v>100</v>
      </c>
      <c r="E1602" s="63" t="s">
        <v>95</v>
      </c>
    </row>
    <row r="1603" spans="1:5">
      <c r="A1603" s="68">
        <v>3140</v>
      </c>
      <c r="B1603" s="68">
        <v>18</v>
      </c>
      <c r="C1603" s="63">
        <v>1590</v>
      </c>
      <c r="D1603" s="63">
        <v>100</v>
      </c>
      <c r="E1603" s="63" t="s">
        <v>95</v>
      </c>
    </row>
    <row r="1604" spans="1:5">
      <c r="A1604" s="68">
        <v>3141</v>
      </c>
      <c r="B1604" s="68">
        <v>18</v>
      </c>
      <c r="C1604" s="63">
        <v>1590</v>
      </c>
      <c r="D1604" s="63">
        <v>100</v>
      </c>
      <c r="E1604" s="63" t="s">
        <v>95</v>
      </c>
    </row>
    <row r="1605" spans="1:5">
      <c r="A1605" s="68">
        <v>3142</v>
      </c>
      <c r="B1605" s="68">
        <v>18</v>
      </c>
      <c r="C1605" s="63">
        <v>1590</v>
      </c>
      <c r="D1605" s="63">
        <v>100</v>
      </c>
      <c r="E1605" s="63" t="s">
        <v>95</v>
      </c>
    </row>
    <row r="1606" spans="1:5">
      <c r="A1606" s="68">
        <v>3143</v>
      </c>
      <c r="B1606" s="68">
        <v>18</v>
      </c>
      <c r="C1606" s="63">
        <v>1590</v>
      </c>
      <c r="D1606" s="63">
        <v>100</v>
      </c>
      <c r="E1606" s="63" t="s">
        <v>95</v>
      </c>
    </row>
    <row r="1607" spans="1:5">
      <c r="A1607" s="68">
        <v>3144</v>
      </c>
      <c r="B1607" s="68">
        <v>18</v>
      </c>
      <c r="C1607" s="63">
        <v>1590</v>
      </c>
      <c r="D1607" s="63">
        <v>100</v>
      </c>
      <c r="E1607" s="63" t="s">
        <v>95</v>
      </c>
    </row>
    <row r="1608" spans="1:5">
      <c r="A1608" s="68">
        <v>3145</v>
      </c>
      <c r="B1608" s="68">
        <v>18</v>
      </c>
      <c r="C1608" s="63">
        <v>1590</v>
      </c>
      <c r="D1608" s="63">
        <v>100</v>
      </c>
      <c r="E1608" s="63" t="s">
        <v>95</v>
      </c>
    </row>
    <row r="1609" spans="1:5">
      <c r="A1609" s="68">
        <v>3146</v>
      </c>
      <c r="B1609" s="68">
        <v>18</v>
      </c>
      <c r="C1609" s="63">
        <v>1590</v>
      </c>
      <c r="D1609" s="63">
        <v>100</v>
      </c>
      <c r="E1609" s="63" t="s">
        <v>95</v>
      </c>
    </row>
    <row r="1610" spans="1:5">
      <c r="A1610" s="68">
        <v>3147</v>
      </c>
      <c r="B1610" s="68">
        <v>18</v>
      </c>
      <c r="C1610" s="63">
        <v>1590</v>
      </c>
      <c r="D1610" s="63">
        <v>100</v>
      </c>
      <c r="E1610" s="63" t="s">
        <v>95</v>
      </c>
    </row>
    <row r="1611" spans="1:5">
      <c r="A1611" s="68">
        <v>3148</v>
      </c>
      <c r="B1611" s="68">
        <v>18</v>
      </c>
      <c r="C1611" s="63">
        <v>1590</v>
      </c>
      <c r="D1611" s="63">
        <v>100</v>
      </c>
      <c r="E1611" s="63" t="s">
        <v>95</v>
      </c>
    </row>
    <row r="1612" spans="1:5">
      <c r="A1612" s="68">
        <v>3149</v>
      </c>
      <c r="B1612" s="68">
        <v>18</v>
      </c>
      <c r="C1612" s="63">
        <v>1590</v>
      </c>
      <c r="D1612" s="63">
        <v>100</v>
      </c>
      <c r="E1612" s="63" t="s">
        <v>95</v>
      </c>
    </row>
    <row r="1613" spans="1:5">
      <c r="A1613" s="68">
        <v>3150</v>
      </c>
      <c r="B1613" s="68">
        <v>18</v>
      </c>
      <c r="C1613" s="63">
        <v>1590</v>
      </c>
      <c r="D1613" s="63">
        <v>100</v>
      </c>
      <c r="E1613" s="63" t="s">
        <v>95</v>
      </c>
    </row>
    <row r="1614" spans="1:5">
      <c r="A1614" s="68">
        <v>3151</v>
      </c>
      <c r="B1614" s="68">
        <v>18</v>
      </c>
      <c r="C1614" s="63">
        <v>1590</v>
      </c>
      <c r="D1614" s="63">
        <v>100</v>
      </c>
      <c r="E1614" s="63" t="s">
        <v>95</v>
      </c>
    </row>
    <row r="1615" spans="1:5">
      <c r="A1615" s="68">
        <v>3152</v>
      </c>
      <c r="B1615" s="68">
        <v>18</v>
      </c>
      <c r="C1615" s="63">
        <v>1590</v>
      </c>
      <c r="D1615" s="63">
        <v>100</v>
      </c>
      <c r="E1615" s="63" t="s">
        <v>95</v>
      </c>
    </row>
    <row r="1616" spans="1:5">
      <c r="A1616" s="68">
        <v>3153</v>
      </c>
      <c r="B1616" s="68">
        <v>18</v>
      </c>
      <c r="C1616" s="63">
        <v>1590</v>
      </c>
      <c r="D1616" s="63">
        <v>100</v>
      </c>
      <c r="E1616" s="63" t="s">
        <v>95</v>
      </c>
    </row>
    <row r="1617" spans="1:5">
      <c r="A1617" s="68">
        <v>3154</v>
      </c>
      <c r="B1617" s="68">
        <v>18</v>
      </c>
      <c r="C1617" s="63">
        <v>1590</v>
      </c>
      <c r="D1617" s="63">
        <v>100</v>
      </c>
      <c r="E1617" s="63" t="s">
        <v>95</v>
      </c>
    </row>
    <row r="1618" spans="1:5">
      <c r="A1618" s="68">
        <v>3155</v>
      </c>
      <c r="B1618" s="68">
        <v>18</v>
      </c>
      <c r="C1618" s="63">
        <v>1590</v>
      </c>
      <c r="D1618" s="63">
        <v>100</v>
      </c>
      <c r="E1618" s="63" t="s">
        <v>95</v>
      </c>
    </row>
    <row r="1619" spans="1:5">
      <c r="A1619" s="68">
        <v>3156</v>
      </c>
      <c r="B1619" s="68">
        <v>18</v>
      </c>
      <c r="C1619" s="63">
        <v>1590</v>
      </c>
      <c r="D1619" s="63">
        <v>100</v>
      </c>
      <c r="E1619" s="63" t="s">
        <v>95</v>
      </c>
    </row>
    <row r="1620" spans="1:5">
      <c r="A1620" s="68">
        <v>3158</v>
      </c>
      <c r="B1620" s="68">
        <v>18</v>
      </c>
      <c r="C1620" s="63">
        <v>1590</v>
      </c>
      <c r="D1620" s="63">
        <v>100</v>
      </c>
      <c r="E1620" s="63" t="s">
        <v>95</v>
      </c>
    </row>
    <row r="1621" spans="1:5">
      <c r="A1621" s="68">
        <v>3159</v>
      </c>
      <c r="B1621" s="68">
        <v>18</v>
      </c>
      <c r="C1621" s="63">
        <v>1590</v>
      </c>
      <c r="D1621" s="63">
        <v>100</v>
      </c>
      <c r="E1621" s="63" t="s">
        <v>95</v>
      </c>
    </row>
    <row r="1622" spans="1:5">
      <c r="A1622" s="68">
        <v>3160</v>
      </c>
      <c r="B1622" s="68">
        <v>18</v>
      </c>
      <c r="C1622" s="63">
        <v>1590</v>
      </c>
      <c r="D1622" s="63">
        <v>100</v>
      </c>
      <c r="E1622" s="63" t="s">
        <v>95</v>
      </c>
    </row>
    <row r="1623" spans="1:5">
      <c r="A1623" s="68">
        <v>3161</v>
      </c>
      <c r="B1623" s="68">
        <v>18</v>
      </c>
      <c r="C1623" s="63">
        <v>1590</v>
      </c>
      <c r="D1623" s="63">
        <v>100</v>
      </c>
      <c r="E1623" s="63" t="s">
        <v>95</v>
      </c>
    </row>
    <row r="1624" spans="1:5">
      <c r="A1624" s="68">
        <v>3162</v>
      </c>
      <c r="B1624" s="68">
        <v>18</v>
      </c>
      <c r="C1624" s="63">
        <v>1590</v>
      </c>
      <c r="D1624" s="63">
        <v>100</v>
      </c>
      <c r="E1624" s="63" t="s">
        <v>95</v>
      </c>
    </row>
    <row r="1625" spans="1:5">
      <c r="A1625" s="68">
        <v>3163</v>
      </c>
      <c r="B1625" s="68">
        <v>18</v>
      </c>
      <c r="C1625" s="63">
        <v>1590</v>
      </c>
      <c r="D1625" s="63">
        <v>100</v>
      </c>
      <c r="E1625" s="63" t="s">
        <v>95</v>
      </c>
    </row>
    <row r="1626" spans="1:5">
      <c r="A1626" s="68">
        <v>3164</v>
      </c>
      <c r="B1626" s="68">
        <v>18</v>
      </c>
      <c r="C1626" s="63">
        <v>1590</v>
      </c>
      <c r="D1626" s="63">
        <v>100</v>
      </c>
      <c r="E1626" s="63" t="s">
        <v>95</v>
      </c>
    </row>
    <row r="1627" spans="1:5">
      <c r="A1627" s="68">
        <v>3165</v>
      </c>
      <c r="B1627" s="68">
        <v>18</v>
      </c>
      <c r="C1627" s="63">
        <v>1590</v>
      </c>
      <c r="D1627" s="63">
        <v>100</v>
      </c>
      <c r="E1627" s="63" t="s">
        <v>95</v>
      </c>
    </row>
    <row r="1628" spans="1:5">
      <c r="A1628" s="68">
        <v>3166</v>
      </c>
      <c r="B1628" s="68">
        <v>18</v>
      </c>
      <c r="C1628" s="63">
        <v>1590</v>
      </c>
      <c r="D1628" s="63">
        <v>100</v>
      </c>
      <c r="E1628" s="63" t="s">
        <v>95</v>
      </c>
    </row>
    <row r="1629" spans="1:5">
      <c r="A1629" s="68">
        <v>3167</v>
      </c>
      <c r="B1629" s="68">
        <v>18</v>
      </c>
      <c r="C1629" s="63">
        <v>1590</v>
      </c>
      <c r="D1629" s="63">
        <v>100</v>
      </c>
      <c r="E1629" s="63" t="s">
        <v>95</v>
      </c>
    </row>
    <row r="1630" spans="1:5">
      <c r="A1630" s="68">
        <v>3168</v>
      </c>
      <c r="B1630" s="68">
        <v>18</v>
      </c>
      <c r="C1630" s="63">
        <v>1590</v>
      </c>
      <c r="D1630" s="63">
        <v>100</v>
      </c>
      <c r="E1630" s="63" t="s">
        <v>95</v>
      </c>
    </row>
    <row r="1631" spans="1:5">
      <c r="A1631" s="68">
        <v>3169</v>
      </c>
      <c r="B1631" s="68">
        <v>18</v>
      </c>
      <c r="C1631" s="63">
        <v>1590</v>
      </c>
      <c r="D1631" s="63">
        <v>100</v>
      </c>
      <c r="E1631" s="63" t="s">
        <v>95</v>
      </c>
    </row>
    <row r="1632" spans="1:5">
      <c r="A1632" s="68">
        <v>3170</v>
      </c>
      <c r="B1632" s="68">
        <v>18</v>
      </c>
      <c r="C1632" s="63">
        <v>1590</v>
      </c>
      <c r="D1632" s="63">
        <v>100</v>
      </c>
      <c r="E1632" s="63" t="s">
        <v>95</v>
      </c>
    </row>
    <row r="1633" spans="1:5">
      <c r="A1633" s="68">
        <v>3171</v>
      </c>
      <c r="B1633" s="68">
        <v>18</v>
      </c>
      <c r="C1633" s="63">
        <v>1590</v>
      </c>
      <c r="D1633" s="63">
        <v>100</v>
      </c>
      <c r="E1633" s="63" t="s">
        <v>95</v>
      </c>
    </row>
    <row r="1634" spans="1:5">
      <c r="A1634" s="68">
        <v>3172</v>
      </c>
      <c r="B1634" s="68">
        <v>18</v>
      </c>
      <c r="C1634" s="63">
        <v>1590</v>
      </c>
      <c r="D1634" s="63">
        <v>100</v>
      </c>
      <c r="E1634" s="63" t="s">
        <v>95</v>
      </c>
    </row>
    <row r="1635" spans="1:5">
      <c r="A1635" s="68">
        <v>3173</v>
      </c>
      <c r="B1635" s="68">
        <v>18</v>
      </c>
      <c r="C1635" s="63">
        <v>1590</v>
      </c>
      <c r="D1635" s="63">
        <v>100</v>
      </c>
      <c r="E1635" s="63" t="s">
        <v>95</v>
      </c>
    </row>
    <row r="1636" spans="1:5">
      <c r="A1636" s="68">
        <v>3174</v>
      </c>
      <c r="B1636" s="68">
        <v>18</v>
      </c>
      <c r="C1636" s="63">
        <v>1590</v>
      </c>
      <c r="D1636" s="63">
        <v>100</v>
      </c>
      <c r="E1636" s="63" t="s">
        <v>95</v>
      </c>
    </row>
    <row r="1637" spans="1:5">
      <c r="A1637" s="68">
        <v>3175</v>
      </c>
      <c r="B1637" s="68">
        <v>18</v>
      </c>
      <c r="C1637" s="63">
        <v>1590</v>
      </c>
      <c r="D1637" s="63">
        <v>100</v>
      </c>
      <c r="E1637" s="63" t="s">
        <v>95</v>
      </c>
    </row>
    <row r="1638" spans="1:5">
      <c r="A1638" s="68">
        <v>3176</v>
      </c>
      <c r="B1638" s="68">
        <v>18</v>
      </c>
      <c r="C1638" s="63">
        <v>1590</v>
      </c>
      <c r="D1638" s="63">
        <v>100</v>
      </c>
      <c r="E1638" s="63" t="s">
        <v>95</v>
      </c>
    </row>
    <row r="1639" spans="1:5">
      <c r="A1639" s="68">
        <v>3177</v>
      </c>
      <c r="B1639" s="68">
        <v>18</v>
      </c>
      <c r="C1639" s="63">
        <v>1590</v>
      </c>
      <c r="D1639" s="63">
        <v>100</v>
      </c>
      <c r="E1639" s="63" t="s">
        <v>95</v>
      </c>
    </row>
    <row r="1640" spans="1:5">
      <c r="A1640" s="68">
        <v>3178</v>
      </c>
      <c r="B1640" s="68">
        <v>18</v>
      </c>
      <c r="C1640" s="63">
        <v>1590</v>
      </c>
      <c r="D1640" s="63">
        <v>100</v>
      </c>
      <c r="E1640" s="63" t="s">
        <v>95</v>
      </c>
    </row>
    <row r="1641" spans="1:5">
      <c r="A1641" s="68">
        <v>3179</v>
      </c>
      <c r="B1641" s="68">
        <v>18</v>
      </c>
      <c r="C1641" s="63">
        <v>1590</v>
      </c>
      <c r="D1641" s="63">
        <v>100</v>
      </c>
      <c r="E1641" s="63" t="s">
        <v>95</v>
      </c>
    </row>
    <row r="1642" spans="1:5">
      <c r="A1642" s="68">
        <v>3180</v>
      </c>
      <c r="B1642" s="68">
        <v>18</v>
      </c>
      <c r="C1642" s="63">
        <v>1590</v>
      </c>
      <c r="D1642" s="63">
        <v>100</v>
      </c>
      <c r="E1642" s="63" t="s">
        <v>95</v>
      </c>
    </row>
    <row r="1643" spans="1:5">
      <c r="A1643" s="68">
        <v>3181</v>
      </c>
      <c r="B1643" s="68">
        <v>18</v>
      </c>
      <c r="C1643" s="63">
        <v>1590</v>
      </c>
      <c r="D1643" s="63">
        <v>100</v>
      </c>
      <c r="E1643" s="63" t="s">
        <v>95</v>
      </c>
    </row>
    <row r="1644" spans="1:5">
      <c r="A1644" s="68">
        <v>3182</v>
      </c>
      <c r="B1644" s="68">
        <v>18</v>
      </c>
      <c r="C1644" s="63">
        <v>1590</v>
      </c>
      <c r="D1644" s="63">
        <v>100</v>
      </c>
      <c r="E1644" s="63" t="s">
        <v>95</v>
      </c>
    </row>
    <row r="1645" spans="1:5">
      <c r="A1645" s="68">
        <v>3183</v>
      </c>
      <c r="B1645" s="68">
        <v>18</v>
      </c>
      <c r="C1645" s="63">
        <v>1590</v>
      </c>
      <c r="D1645" s="63">
        <v>100</v>
      </c>
      <c r="E1645" s="63" t="s">
        <v>95</v>
      </c>
    </row>
    <row r="1646" spans="1:5">
      <c r="A1646" s="68">
        <v>3184</v>
      </c>
      <c r="B1646" s="68">
        <v>18</v>
      </c>
      <c r="C1646" s="63">
        <v>1590</v>
      </c>
      <c r="D1646" s="63">
        <v>100</v>
      </c>
      <c r="E1646" s="63" t="s">
        <v>95</v>
      </c>
    </row>
    <row r="1647" spans="1:5">
      <c r="A1647" s="68">
        <v>3185</v>
      </c>
      <c r="B1647" s="68">
        <v>18</v>
      </c>
      <c r="C1647" s="63">
        <v>1590</v>
      </c>
      <c r="D1647" s="63">
        <v>100</v>
      </c>
      <c r="E1647" s="63" t="s">
        <v>95</v>
      </c>
    </row>
    <row r="1648" spans="1:5">
      <c r="A1648" s="68">
        <v>3186</v>
      </c>
      <c r="B1648" s="68">
        <v>18</v>
      </c>
      <c r="C1648" s="63">
        <v>1590</v>
      </c>
      <c r="D1648" s="63">
        <v>100</v>
      </c>
      <c r="E1648" s="63" t="s">
        <v>95</v>
      </c>
    </row>
    <row r="1649" spans="1:5">
      <c r="A1649" s="68">
        <v>3187</v>
      </c>
      <c r="B1649" s="68">
        <v>18</v>
      </c>
      <c r="C1649" s="63">
        <v>1590</v>
      </c>
      <c r="D1649" s="63">
        <v>100</v>
      </c>
      <c r="E1649" s="63" t="s">
        <v>95</v>
      </c>
    </row>
    <row r="1650" spans="1:5">
      <c r="A1650" s="68">
        <v>3188</v>
      </c>
      <c r="B1650" s="68">
        <v>18</v>
      </c>
      <c r="C1650" s="63">
        <v>1590</v>
      </c>
      <c r="D1650" s="63">
        <v>100</v>
      </c>
      <c r="E1650" s="63" t="s">
        <v>95</v>
      </c>
    </row>
    <row r="1651" spans="1:5">
      <c r="A1651" s="68">
        <v>3189</v>
      </c>
      <c r="B1651" s="68">
        <v>18</v>
      </c>
      <c r="C1651" s="63">
        <v>1590</v>
      </c>
      <c r="D1651" s="63">
        <v>100</v>
      </c>
      <c r="E1651" s="63" t="s">
        <v>95</v>
      </c>
    </row>
    <row r="1652" spans="1:5">
      <c r="A1652" s="68">
        <v>3190</v>
      </c>
      <c r="B1652" s="68">
        <v>18</v>
      </c>
      <c r="C1652" s="63">
        <v>1590</v>
      </c>
      <c r="D1652" s="63">
        <v>100</v>
      </c>
      <c r="E1652" s="63" t="s">
        <v>95</v>
      </c>
    </row>
    <row r="1653" spans="1:5">
      <c r="A1653" s="68">
        <v>3191</v>
      </c>
      <c r="B1653" s="68">
        <v>18</v>
      </c>
      <c r="C1653" s="63">
        <v>1590</v>
      </c>
      <c r="D1653" s="63">
        <v>100</v>
      </c>
      <c r="E1653" s="63" t="s">
        <v>95</v>
      </c>
    </row>
    <row r="1654" spans="1:5">
      <c r="A1654" s="68">
        <v>3192</v>
      </c>
      <c r="B1654" s="68">
        <v>18</v>
      </c>
      <c r="C1654" s="63">
        <v>1590</v>
      </c>
      <c r="D1654" s="63">
        <v>100</v>
      </c>
      <c r="E1654" s="63" t="s">
        <v>95</v>
      </c>
    </row>
    <row r="1655" spans="1:5">
      <c r="A1655" s="68">
        <v>3193</v>
      </c>
      <c r="B1655" s="68">
        <v>18</v>
      </c>
      <c r="C1655" s="63">
        <v>1590</v>
      </c>
      <c r="D1655" s="63">
        <v>100</v>
      </c>
      <c r="E1655" s="63" t="s">
        <v>95</v>
      </c>
    </row>
    <row r="1656" spans="1:5">
      <c r="A1656" s="68">
        <v>3194</v>
      </c>
      <c r="B1656" s="68">
        <v>18</v>
      </c>
      <c r="C1656" s="63">
        <v>1590</v>
      </c>
      <c r="D1656" s="63">
        <v>100</v>
      </c>
      <c r="E1656" s="63" t="s">
        <v>95</v>
      </c>
    </row>
    <row r="1657" spans="1:5">
      <c r="A1657" s="68">
        <v>3195</v>
      </c>
      <c r="B1657" s="68">
        <v>18</v>
      </c>
      <c r="C1657" s="63">
        <v>1590</v>
      </c>
      <c r="D1657" s="63">
        <v>100</v>
      </c>
      <c r="E1657" s="63" t="s">
        <v>95</v>
      </c>
    </row>
    <row r="1658" spans="1:5">
      <c r="A1658" s="68">
        <v>3196</v>
      </c>
      <c r="B1658" s="68">
        <v>18</v>
      </c>
      <c r="C1658" s="63">
        <v>1590</v>
      </c>
      <c r="D1658" s="63">
        <v>100</v>
      </c>
      <c r="E1658" s="63" t="s">
        <v>95</v>
      </c>
    </row>
    <row r="1659" spans="1:5">
      <c r="A1659" s="68">
        <v>3197</v>
      </c>
      <c r="B1659" s="68">
        <v>18</v>
      </c>
      <c r="C1659" s="63">
        <v>1590</v>
      </c>
      <c r="D1659" s="63">
        <v>100</v>
      </c>
      <c r="E1659" s="63" t="s">
        <v>95</v>
      </c>
    </row>
    <row r="1660" spans="1:5">
      <c r="A1660" s="68">
        <v>3198</v>
      </c>
      <c r="B1660" s="68">
        <v>18</v>
      </c>
      <c r="C1660" s="63">
        <v>1590</v>
      </c>
      <c r="D1660" s="63">
        <v>100</v>
      </c>
      <c r="E1660" s="63" t="s">
        <v>95</v>
      </c>
    </row>
    <row r="1661" spans="1:5">
      <c r="A1661" s="68">
        <v>3199</v>
      </c>
      <c r="B1661" s="68">
        <v>18</v>
      </c>
      <c r="C1661" s="63">
        <v>1590</v>
      </c>
      <c r="D1661" s="63">
        <v>100</v>
      </c>
      <c r="E1661" s="63" t="s">
        <v>95</v>
      </c>
    </row>
    <row r="1662" spans="1:5">
      <c r="A1662" s="68">
        <v>3200</v>
      </c>
      <c r="B1662" s="68">
        <v>18</v>
      </c>
      <c r="C1662" s="63">
        <v>1590</v>
      </c>
      <c r="D1662" s="63">
        <v>100</v>
      </c>
      <c r="E1662" s="63" t="s">
        <v>95</v>
      </c>
    </row>
    <row r="1663" spans="1:5">
      <c r="A1663" s="68">
        <v>3201</v>
      </c>
      <c r="B1663" s="68">
        <v>18</v>
      </c>
      <c r="C1663" s="63">
        <v>1590</v>
      </c>
      <c r="D1663" s="63">
        <v>100</v>
      </c>
      <c r="E1663" s="63" t="s">
        <v>95</v>
      </c>
    </row>
    <row r="1664" spans="1:5">
      <c r="A1664" s="68">
        <v>3202</v>
      </c>
      <c r="B1664" s="68">
        <v>18</v>
      </c>
      <c r="C1664" s="63">
        <v>1590</v>
      </c>
      <c r="D1664" s="63">
        <v>100</v>
      </c>
      <c r="E1664" s="63" t="s">
        <v>95</v>
      </c>
    </row>
    <row r="1665" spans="1:5">
      <c r="A1665" s="68">
        <v>3204</v>
      </c>
      <c r="B1665" s="68">
        <v>18</v>
      </c>
      <c r="C1665" s="63">
        <v>1590</v>
      </c>
      <c r="D1665" s="63">
        <v>100</v>
      </c>
      <c r="E1665" s="63" t="s">
        <v>95</v>
      </c>
    </row>
    <row r="1666" spans="1:5">
      <c r="A1666" s="68">
        <v>3205</v>
      </c>
      <c r="B1666" s="68">
        <v>18</v>
      </c>
      <c r="C1666" s="63">
        <v>1590</v>
      </c>
      <c r="D1666" s="63">
        <v>100</v>
      </c>
      <c r="E1666" s="63" t="s">
        <v>95</v>
      </c>
    </row>
    <row r="1667" spans="1:5">
      <c r="A1667" s="68">
        <v>3206</v>
      </c>
      <c r="B1667" s="68">
        <v>18</v>
      </c>
      <c r="C1667" s="63">
        <v>1590</v>
      </c>
      <c r="D1667" s="63">
        <v>100</v>
      </c>
      <c r="E1667" s="63" t="s">
        <v>95</v>
      </c>
    </row>
    <row r="1668" spans="1:5">
      <c r="A1668" s="68">
        <v>3207</v>
      </c>
      <c r="B1668" s="68">
        <v>18</v>
      </c>
      <c r="C1668" s="63">
        <v>1590</v>
      </c>
      <c r="D1668" s="63">
        <v>100</v>
      </c>
      <c r="E1668" s="63" t="s">
        <v>95</v>
      </c>
    </row>
    <row r="1669" spans="1:5">
      <c r="A1669" s="68">
        <v>3211</v>
      </c>
      <c r="B1669" s="68">
        <v>18</v>
      </c>
      <c r="C1669" s="63">
        <v>1590</v>
      </c>
      <c r="D1669" s="63">
        <v>100</v>
      </c>
      <c r="E1669" s="63" t="s">
        <v>95</v>
      </c>
    </row>
    <row r="1670" spans="1:5">
      <c r="A1670" s="68">
        <v>3212</v>
      </c>
      <c r="B1670" s="68">
        <v>18</v>
      </c>
      <c r="C1670" s="63">
        <v>1590</v>
      </c>
      <c r="D1670" s="63">
        <v>100</v>
      </c>
      <c r="E1670" s="63" t="s">
        <v>95</v>
      </c>
    </row>
    <row r="1671" spans="1:5">
      <c r="A1671" s="68">
        <v>3214</v>
      </c>
      <c r="B1671" s="68">
        <v>18</v>
      </c>
      <c r="C1671" s="63">
        <v>1590</v>
      </c>
      <c r="D1671" s="63">
        <v>100</v>
      </c>
      <c r="E1671" s="63" t="s">
        <v>95</v>
      </c>
    </row>
    <row r="1672" spans="1:5">
      <c r="A1672" s="68">
        <v>3215</v>
      </c>
      <c r="B1672" s="68">
        <v>18</v>
      </c>
      <c r="C1672" s="63">
        <v>1590</v>
      </c>
      <c r="D1672" s="63">
        <v>100</v>
      </c>
      <c r="E1672" s="63" t="s">
        <v>95</v>
      </c>
    </row>
    <row r="1673" spans="1:5">
      <c r="A1673" s="68">
        <v>3216</v>
      </c>
      <c r="B1673" s="68">
        <v>18</v>
      </c>
      <c r="C1673" s="63">
        <v>1590</v>
      </c>
      <c r="D1673" s="63">
        <v>100</v>
      </c>
      <c r="E1673" s="63" t="s">
        <v>95</v>
      </c>
    </row>
    <row r="1674" spans="1:5">
      <c r="A1674" s="68">
        <v>3217</v>
      </c>
      <c r="B1674" s="68">
        <v>18</v>
      </c>
      <c r="C1674" s="63">
        <v>1590</v>
      </c>
      <c r="D1674" s="63">
        <v>100</v>
      </c>
      <c r="E1674" s="63" t="s">
        <v>95</v>
      </c>
    </row>
    <row r="1675" spans="1:5">
      <c r="A1675" s="68">
        <v>3218</v>
      </c>
      <c r="B1675" s="68">
        <v>18</v>
      </c>
      <c r="C1675" s="63">
        <v>1590</v>
      </c>
      <c r="D1675" s="63">
        <v>100</v>
      </c>
      <c r="E1675" s="63" t="s">
        <v>95</v>
      </c>
    </row>
    <row r="1676" spans="1:5">
      <c r="A1676" s="68">
        <v>3219</v>
      </c>
      <c r="B1676" s="68">
        <v>18</v>
      </c>
      <c r="C1676" s="63">
        <v>1590</v>
      </c>
      <c r="D1676" s="63">
        <v>100</v>
      </c>
      <c r="E1676" s="63" t="s">
        <v>95</v>
      </c>
    </row>
    <row r="1677" spans="1:5">
      <c r="A1677" s="68">
        <v>3220</v>
      </c>
      <c r="B1677" s="68">
        <v>18</v>
      </c>
      <c r="C1677" s="63">
        <v>1590</v>
      </c>
      <c r="D1677" s="63">
        <v>100</v>
      </c>
      <c r="E1677" s="63" t="s">
        <v>95</v>
      </c>
    </row>
    <row r="1678" spans="1:5">
      <c r="A1678" s="68">
        <v>3221</v>
      </c>
      <c r="B1678" s="68">
        <v>18</v>
      </c>
      <c r="C1678" s="63">
        <v>1590</v>
      </c>
      <c r="D1678" s="63">
        <v>100</v>
      </c>
      <c r="E1678" s="63" t="s">
        <v>95</v>
      </c>
    </row>
    <row r="1679" spans="1:5">
      <c r="A1679" s="68">
        <v>3222</v>
      </c>
      <c r="B1679" s="68">
        <v>18</v>
      </c>
      <c r="C1679" s="63">
        <v>1590</v>
      </c>
      <c r="D1679" s="63">
        <v>100</v>
      </c>
      <c r="E1679" s="63" t="s">
        <v>95</v>
      </c>
    </row>
    <row r="1680" spans="1:5">
      <c r="A1680" s="68">
        <v>3223</v>
      </c>
      <c r="B1680" s="68">
        <v>18</v>
      </c>
      <c r="C1680" s="63">
        <v>1590</v>
      </c>
      <c r="D1680" s="63">
        <v>100</v>
      </c>
      <c r="E1680" s="63" t="s">
        <v>95</v>
      </c>
    </row>
    <row r="1681" spans="1:5">
      <c r="A1681" s="68">
        <v>3224</v>
      </c>
      <c r="B1681" s="68">
        <v>18</v>
      </c>
      <c r="C1681" s="63">
        <v>1590</v>
      </c>
      <c r="D1681" s="63">
        <v>100</v>
      </c>
      <c r="E1681" s="63" t="s">
        <v>95</v>
      </c>
    </row>
    <row r="1682" spans="1:5">
      <c r="A1682" s="68">
        <v>3225</v>
      </c>
      <c r="B1682" s="68">
        <v>18</v>
      </c>
      <c r="C1682" s="63">
        <v>1590</v>
      </c>
      <c r="D1682" s="63">
        <v>100</v>
      </c>
      <c r="E1682" s="63" t="s">
        <v>95</v>
      </c>
    </row>
    <row r="1683" spans="1:5">
      <c r="A1683" s="68">
        <v>3226</v>
      </c>
      <c r="B1683" s="68">
        <v>18</v>
      </c>
      <c r="C1683" s="63">
        <v>1590</v>
      </c>
      <c r="D1683" s="63">
        <v>100</v>
      </c>
      <c r="E1683" s="63" t="s">
        <v>95</v>
      </c>
    </row>
    <row r="1684" spans="1:5">
      <c r="A1684" s="68">
        <v>3227</v>
      </c>
      <c r="B1684" s="68">
        <v>18</v>
      </c>
      <c r="C1684" s="63">
        <v>1590</v>
      </c>
      <c r="D1684" s="63">
        <v>100</v>
      </c>
      <c r="E1684" s="63" t="s">
        <v>95</v>
      </c>
    </row>
    <row r="1685" spans="1:5">
      <c r="A1685" s="68">
        <v>3228</v>
      </c>
      <c r="B1685" s="68">
        <v>18</v>
      </c>
      <c r="C1685" s="63">
        <v>1590</v>
      </c>
      <c r="D1685" s="63">
        <v>100</v>
      </c>
      <c r="E1685" s="63" t="s">
        <v>95</v>
      </c>
    </row>
    <row r="1686" spans="1:5">
      <c r="A1686" s="68">
        <v>3230</v>
      </c>
      <c r="B1686" s="68">
        <v>18</v>
      </c>
      <c r="C1686" s="63">
        <v>1590</v>
      </c>
      <c r="D1686" s="63">
        <v>100</v>
      </c>
      <c r="E1686" s="63" t="s">
        <v>95</v>
      </c>
    </row>
    <row r="1687" spans="1:5">
      <c r="A1687" s="68">
        <v>3231</v>
      </c>
      <c r="B1687" s="68">
        <v>18</v>
      </c>
      <c r="C1687" s="63">
        <v>1590</v>
      </c>
      <c r="D1687" s="63">
        <v>100</v>
      </c>
      <c r="E1687" s="63" t="s">
        <v>95</v>
      </c>
    </row>
    <row r="1688" spans="1:5">
      <c r="A1688" s="68">
        <v>3232</v>
      </c>
      <c r="B1688" s="68">
        <v>15</v>
      </c>
      <c r="C1688" s="63">
        <v>2049</v>
      </c>
      <c r="D1688" s="63">
        <v>104</v>
      </c>
      <c r="E1688" s="63" t="s">
        <v>95</v>
      </c>
    </row>
    <row r="1689" spans="1:5">
      <c r="A1689" s="68">
        <v>3233</v>
      </c>
      <c r="B1689" s="68">
        <v>15</v>
      </c>
      <c r="C1689" s="63">
        <v>2049</v>
      </c>
      <c r="D1689" s="63">
        <v>104</v>
      </c>
      <c r="E1689" s="63" t="s">
        <v>95</v>
      </c>
    </row>
    <row r="1690" spans="1:5">
      <c r="A1690" s="68">
        <v>3235</v>
      </c>
      <c r="B1690" s="68">
        <v>15</v>
      </c>
      <c r="C1690" s="63">
        <v>2049</v>
      </c>
      <c r="D1690" s="63">
        <v>104</v>
      </c>
      <c r="E1690" s="63" t="s">
        <v>95</v>
      </c>
    </row>
    <row r="1691" spans="1:5">
      <c r="A1691" s="68">
        <v>3236</v>
      </c>
      <c r="B1691" s="68">
        <v>15</v>
      </c>
      <c r="C1691" s="63">
        <v>2049</v>
      </c>
      <c r="D1691" s="63">
        <v>104</v>
      </c>
      <c r="E1691" s="63" t="s">
        <v>95</v>
      </c>
    </row>
    <row r="1692" spans="1:5">
      <c r="A1692" s="68">
        <v>3237</v>
      </c>
      <c r="B1692" s="68">
        <v>15</v>
      </c>
      <c r="C1692" s="63">
        <v>2049</v>
      </c>
      <c r="D1692" s="63">
        <v>104</v>
      </c>
      <c r="E1692" s="63" t="s">
        <v>95</v>
      </c>
    </row>
    <row r="1693" spans="1:5">
      <c r="A1693" s="68">
        <v>3238</v>
      </c>
      <c r="B1693" s="68">
        <v>15</v>
      </c>
      <c r="C1693" s="63">
        <v>2049</v>
      </c>
      <c r="D1693" s="63">
        <v>104</v>
      </c>
      <c r="E1693" s="63" t="s">
        <v>95</v>
      </c>
    </row>
    <row r="1694" spans="1:5">
      <c r="A1694" s="68">
        <v>3239</v>
      </c>
      <c r="B1694" s="68">
        <v>15</v>
      </c>
      <c r="C1694" s="63">
        <v>2049</v>
      </c>
      <c r="D1694" s="63">
        <v>104</v>
      </c>
      <c r="E1694" s="63" t="s">
        <v>95</v>
      </c>
    </row>
    <row r="1695" spans="1:5">
      <c r="A1695" s="68">
        <v>3240</v>
      </c>
      <c r="B1695" s="68">
        <v>18</v>
      </c>
      <c r="C1695" s="63">
        <v>1590</v>
      </c>
      <c r="D1695" s="63">
        <v>100</v>
      </c>
      <c r="E1695" s="63" t="s">
        <v>95</v>
      </c>
    </row>
    <row r="1696" spans="1:5">
      <c r="A1696" s="68">
        <v>3241</v>
      </c>
      <c r="B1696" s="68">
        <v>18</v>
      </c>
      <c r="C1696" s="63">
        <v>1590</v>
      </c>
      <c r="D1696" s="63">
        <v>100</v>
      </c>
      <c r="E1696" s="63" t="s">
        <v>95</v>
      </c>
    </row>
    <row r="1697" spans="1:5">
      <c r="A1697" s="68">
        <v>3242</v>
      </c>
      <c r="B1697" s="68">
        <v>15</v>
      </c>
      <c r="C1697" s="63">
        <v>2049</v>
      </c>
      <c r="D1697" s="63">
        <v>104</v>
      </c>
      <c r="E1697" s="63" t="s">
        <v>95</v>
      </c>
    </row>
    <row r="1698" spans="1:5">
      <c r="A1698" s="68">
        <v>3243</v>
      </c>
      <c r="B1698" s="68">
        <v>15</v>
      </c>
      <c r="C1698" s="63">
        <v>2049</v>
      </c>
      <c r="D1698" s="63">
        <v>104</v>
      </c>
      <c r="E1698" s="63" t="s">
        <v>95</v>
      </c>
    </row>
    <row r="1699" spans="1:5">
      <c r="A1699" s="68">
        <v>3249</v>
      </c>
      <c r="B1699" s="68">
        <v>15</v>
      </c>
      <c r="C1699" s="63">
        <v>2049</v>
      </c>
      <c r="D1699" s="63">
        <v>104</v>
      </c>
      <c r="E1699" s="63" t="s">
        <v>95</v>
      </c>
    </row>
    <row r="1700" spans="1:5">
      <c r="A1700" s="68">
        <v>3250</v>
      </c>
      <c r="B1700" s="68">
        <v>15</v>
      </c>
      <c r="C1700" s="63">
        <v>2049</v>
      </c>
      <c r="D1700" s="63">
        <v>104</v>
      </c>
      <c r="E1700" s="63" t="s">
        <v>95</v>
      </c>
    </row>
    <row r="1701" spans="1:5">
      <c r="A1701" s="68">
        <v>3251</v>
      </c>
      <c r="B1701" s="68">
        <v>15</v>
      </c>
      <c r="C1701" s="63">
        <v>2049</v>
      </c>
      <c r="D1701" s="63">
        <v>104</v>
      </c>
      <c r="E1701" s="63" t="s">
        <v>95</v>
      </c>
    </row>
    <row r="1702" spans="1:5">
      <c r="A1702" s="68">
        <v>3254</v>
      </c>
      <c r="B1702" s="68">
        <v>15</v>
      </c>
      <c r="C1702" s="63">
        <v>2049</v>
      </c>
      <c r="D1702" s="63">
        <v>104</v>
      </c>
      <c r="E1702" s="63" t="s">
        <v>95</v>
      </c>
    </row>
    <row r="1703" spans="1:5">
      <c r="A1703" s="68">
        <v>3260</v>
      </c>
      <c r="B1703" s="68">
        <v>15</v>
      </c>
      <c r="C1703" s="63">
        <v>2049</v>
      </c>
      <c r="D1703" s="63">
        <v>104</v>
      </c>
      <c r="E1703" s="63" t="s">
        <v>95</v>
      </c>
    </row>
    <row r="1704" spans="1:5">
      <c r="A1704" s="68">
        <v>3264</v>
      </c>
      <c r="B1704" s="68">
        <v>15</v>
      </c>
      <c r="C1704" s="63">
        <v>2049</v>
      </c>
      <c r="D1704" s="63">
        <v>104</v>
      </c>
      <c r="E1704" s="63" t="s">
        <v>95</v>
      </c>
    </row>
    <row r="1705" spans="1:5">
      <c r="A1705" s="68">
        <v>3265</v>
      </c>
      <c r="B1705" s="68">
        <v>15</v>
      </c>
      <c r="C1705" s="63">
        <v>2049</v>
      </c>
      <c r="D1705" s="63">
        <v>104</v>
      </c>
      <c r="E1705" s="63" t="s">
        <v>95</v>
      </c>
    </row>
    <row r="1706" spans="1:5">
      <c r="A1706" s="68">
        <v>3266</v>
      </c>
      <c r="B1706" s="68">
        <v>15</v>
      </c>
      <c r="C1706" s="63">
        <v>2049</v>
      </c>
      <c r="D1706" s="63">
        <v>104</v>
      </c>
      <c r="E1706" s="63" t="s">
        <v>95</v>
      </c>
    </row>
    <row r="1707" spans="1:5">
      <c r="A1707" s="68">
        <v>3267</v>
      </c>
      <c r="B1707" s="68">
        <v>15</v>
      </c>
      <c r="C1707" s="63">
        <v>2049</v>
      </c>
      <c r="D1707" s="63">
        <v>104</v>
      </c>
      <c r="E1707" s="63" t="s">
        <v>95</v>
      </c>
    </row>
    <row r="1708" spans="1:5">
      <c r="A1708" s="68">
        <v>3268</v>
      </c>
      <c r="B1708" s="68">
        <v>15</v>
      </c>
      <c r="C1708" s="63">
        <v>2049</v>
      </c>
      <c r="D1708" s="63">
        <v>104</v>
      </c>
      <c r="E1708" s="63" t="s">
        <v>95</v>
      </c>
    </row>
    <row r="1709" spans="1:5">
      <c r="A1709" s="68">
        <v>3269</v>
      </c>
      <c r="B1709" s="68">
        <v>15</v>
      </c>
      <c r="C1709" s="63">
        <v>2049</v>
      </c>
      <c r="D1709" s="63">
        <v>104</v>
      </c>
      <c r="E1709" s="63" t="s">
        <v>95</v>
      </c>
    </row>
    <row r="1710" spans="1:5">
      <c r="A1710" s="68">
        <v>3270</v>
      </c>
      <c r="B1710" s="68">
        <v>15</v>
      </c>
      <c r="C1710" s="63">
        <v>2049</v>
      </c>
      <c r="D1710" s="63">
        <v>104</v>
      </c>
      <c r="E1710" s="63" t="s">
        <v>95</v>
      </c>
    </row>
    <row r="1711" spans="1:5">
      <c r="A1711" s="68">
        <v>3271</v>
      </c>
      <c r="B1711" s="68">
        <v>15</v>
      </c>
      <c r="C1711" s="63">
        <v>2049</v>
      </c>
      <c r="D1711" s="63">
        <v>104</v>
      </c>
      <c r="E1711" s="63" t="s">
        <v>95</v>
      </c>
    </row>
    <row r="1712" spans="1:5">
      <c r="A1712" s="68">
        <v>3272</v>
      </c>
      <c r="B1712" s="68">
        <v>15</v>
      </c>
      <c r="C1712" s="63">
        <v>2049</v>
      </c>
      <c r="D1712" s="63">
        <v>104</v>
      </c>
      <c r="E1712" s="63" t="s">
        <v>95</v>
      </c>
    </row>
    <row r="1713" spans="1:5">
      <c r="A1713" s="68">
        <v>3273</v>
      </c>
      <c r="B1713" s="68">
        <v>15</v>
      </c>
      <c r="C1713" s="63">
        <v>2049</v>
      </c>
      <c r="D1713" s="63">
        <v>104</v>
      </c>
      <c r="E1713" s="63" t="s">
        <v>95</v>
      </c>
    </row>
    <row r="1714" spans="1:5">
      <c r="A1714" s="68">
        <v>3274</v>
      </c>
      <c r="B1714" s="68">
        <v>15</v>
      </c>
      <c r="C1714" s="63">
        <v>2049</v>
      </c>
      <c r="D1714" s="63">
        <v>104</v>
      </c>
      <c r="E1714" s="63" t="s">
        <v>95</v>
      </c>
    </row>
    <row r="1715" spans="1:5">
      <c r="A1715" s="68">
        <v>3275</v>
      </c>
      <c r="B1715" s="68">
        <v>15</v>
      </c>
      <c r="C1715" s="63">
        <v>2049</v>
      </c>
      <c r="D1715" s="63">
        <v>104</v>
      </c>
      <c r="E1715" s="63" t="s">
        <v>95</v>
      </c>
    </row>
    <row r="1716" spans="1:5">
      <c r="A1716" s="68">
        <v>3276</v>
      </c>
      <c r="B1716" s="68">
        <v>15</v>
      </c>
      <c r="C1716" s="63">
        <v>2049</v>
      </c>
      <c r="D1716" s="63">
        <v>104</v>
      </c>
      <c r="E1716" s="63" t="s">
        <v>95</v>
      </c>
    </row>
    <row r="1717" spans="1:5">
      <c r="A1717" s="68">
        <v>3277</v>
      </c>
      <c r="B1717" s="68">
        <v>15</v>
      </c>
      <c r="C1717" s="63">
        <v>2049</v>
      </c>
      <c r="D1717" s="63">
        <v>104</v>
      </c>
      <c r="E1717" s="63" t="s">
        <v>95</v>
      </c>
    </row>
    <row r="1718" spans="1:5">
      <c r="A1718" s="68">
        <v>3278</v>
      </c>
      <c r="B1718" s="68">
        <v>15</v>
      </c>
      <c r="C1718" s="63">
        <v>2049</v>
      </c>
      <c r="D1718" s="63">
        <v>104</v>
      </c>
      <c r="E1718" s="63" t="s">
        <v>95</v>
      </c>
    </row>
    <row r="1719" spans="1:5">
      <c r="A1719" s="68">
        <v>3279</v>
      </c>
      <c r="B1719" s="68">
        <v>15</v>
      </c>
      <c r="C1719" s="63">
        <v>2049</v>
      </c>
      <c r="D1719" s="63">
        <v>104</v>
      </c>
      <c r="E1719" s="63" t="s">
        <v>95</v>
      </c>
    </row>
    <row r="1720" spans="1:5">
      <c r="A1720" s="68">
        <v>3280</v>
      </c>
      <c r="B1720" s="68">
        <v>15</v>
      </c>
      <c r="C1720" s="63">
        <v>2049</v>
      </c>
      <c r="D1720" s="63">
        <v>104</v>
      </c>
      <c r="E1720" s="63" t="s">
        <v>95</v>
      </c>
    </row>
    <row r="1721" spans="1:5">
      <c r="A1721" s="68">
        <v>3281</v>
      </c>
      <c r="B1721" s="68">
        <v>15</v>
      </c>
      <c r="C1721" s="63">
        <v>2049</v>
      </c>
      <c r="D1721" s="63">
        <v>104</v>
      </c>
      <c r="E1721" s="63" t="s">
        <v>95</v>
      </c>
    </row>
    <row r="1722" spans="1:5">
      <c r="A1722" s="68">
        <v>3282</v>
      </c>
      <c r="B1722" s="68">
        <v>15</v>
      </c>
      <c r="C1722" s="63">
        <v>2049</v>
      </c>
      <c r="D1722" s="63">
        <v>104</v>
      </c>
      <c r="E1722" s="63" t="s">
        <v>95</v>
      </c>
    </row>
    <row r="1723" spans="1:5">
      <c r="A1723" s="68">
        <v>3283</v>
      </c>
      <c r="B1723" s="68">
        <v>15</v>
      </c>
      <c r="C1723" s="63">
        <v>2049</v>
      </c>
      <c r="D1723" s="63">
        <v>104</v>
      </c>
      <c r="E1723" s="63" t="s">
        <v>95</v>
      </c>
    </row>
    <row r="1724" spans="1:5">
      <c r="A1724" s="68">
        <v>3284</v>
      </c>
      <c r="B1724" s="68">
        <v>15</v>
      </c>
      <c r="C1724" s="63">
        <v>2049</v>
      </c>
      <c r="D1724" s="63">
        <v>104</v>
      </c>
      <c r="E1724" s="63" t="s">
        <v>95</v>
      </c>
    </row>
    <row r="1725" spans="1:5">
      <c r="A1725" s="68">
        <v>3285</v>
      </c>
      <c r="B1725" s="68">
        <v>15</v>
      </c>
      <c r="C1725" s="63">
        <v>2049</v>
      </c>
      <c r="D1725" s="63">
        <v>104</v>
      </c>
      <c r="E1725" s="63" t="s">
        <v>95</v>
      </c>
    </row>
    <row r="1726" spans="1:5">
      <c r="A1726" s="68">
        <v>3286</v>
      </c>
      <c r="B1726" s="68">
        <v>15</v>
      </c>
      <c r="C1726" s="63">
        <v>2049</v>
      </c>
      <c r="D1726" s="63">
        <v>104</v>
      </c>
      <c r="E1726" s="63" t="s">
        <v>95</v>
      </c>
    </row>
    <row r="1727" spans="1:5">
      <c r="A1727" s="68">
        <v>3287</v>
      </c>
      <c r="B1727" s="68">
        <v>15</v>
      </c>
      <c r="C1727" s="63">
        <v>2049</v>
      </c>
      <c r="D1727" s="63">
        <v>104</v>
      </c>
      <c r="E1727" s="63" t="s">
        <v>95</v>
      </c>
    </row>
    <row r="1728" spans="1:5">
      <c r="A1728" s="68">
        <v>3289</v>
      </c>
      <c r="B1728" s="68">
        <v>15</v>
      </c>
      <c r="C1728" s="63">
        <v>2049</v>
      </c>
      <c r="D1728" s="63">
        <v>104</v>
      </c>
      <c r="E1728" s="63" t="s">
        <v>95</v>
      </c>
    </row>
    <row r="1729" spans="1:5">
      <c r="A1729" s="68">
        <v>3292</v>
      </c>
      <c r="B1729" s="68">
        <v>15</v>
      </c>
      <c r="C1729" s="63">
        <v>2049</v>
      </c>
      <c r="D1729" s="63">
        <v>104</v>
      </c>
      <c r="E1729" s="63" t="s">
        <v>95</v>
      </c>
    </row>
    <row r="1730" spans="1:5">
      <c r="A1730" s="68">
        <v>3293</v>
      </c>
      <c r="B1730" s="68">
        <v>15</v>
      </c>
      <c r="C1730" s="63">
        <v>2049</v>
      </c>
      <c r="D1730" s="63">
        <v>104</v>
      </c>
      <c r="E1730" s="63" t="s">
        <v>95</v>
      </c>
    </row>
    <row r="1731" spans="1:5">
      <c r="A1731" s="68">
        <v>3294</v>
      </c>
      <c r="B1731" s="68">
        <v>15</v>
      </c>
      <c r="C1731" s="63">
        <v>2049</v>
      </c>
      <c r="D1731" s="63">
        <v>104</v>
      </c>
      <c r="E1731" s="63" t="s">
        <v>95</v>
      </c>
    </row>
    <row r="1732" spans="1:5">
      <c r="A1732" s="68">
        <v>3300</v>
      </c>
      <c r="B1732" s="68">
        <v>15</v>
      </c>
      <c r="C1732" s="63">
        <v>2049</v>
      </c>
      <c r="D1732" s="63">
        <v>104</v>
      </c>
      <c r="E1732" s="63" t="s">
        <v>95</v>
      </c>
    </row>
    <row r="1733" spans="1:5">
      <c r="A1733" s="68">
        <v>3301</v>
      </c>
      <c r="B1733" s="68">
        <v>15</v>
      </c>
      <c r="C1733" s="63">
        <v>2049</v>
      </c>
      <c r="D1733" s="63">
        <v>104</v>
      </c>
      <c r="E1733" s="63" t="s">
        <v>95</v>
      </c>
    </row>
    <row r="1734" spans="1:5">
      <c r="A1734" s="68">
        <v>3302</v>
      </c>
      <c r="B1734" s="68">
        <v>15</v>
      </c>
      <c r="C1734" s="63">
        <v>2049</v>
      </c>
      <c r="D1734" s="63">
        <v>104</v>
      </c>
      <c r="E1734" s="63" t="s">
        <v>95</v>
      </c>
    </row>
    <row r="1735" spans="1:5">
      <c r="A1735" s="68">
        <v>3303</v>
      </c>
      <c r="B1735" s="68">
        <v>15</v>
      </c>
      <c r="C1735" s="63">
        <v>2049</v>
      </c>
      <c r="D1735" s="63">
        <v>104</v>
      </c>
      <c r="E1735" s="63" t="s">
        <v>95</v>
      </c>
    </row>
    <row r="1736" spans="1:5">
      <c r="A1736" s="68">
        <v>3304</v>
      </c>
      <c r="B1736" s="68">
        <v>15</v>
      </c>
      <c r="C1736" s="63">
        <v>2049</v>
      </c>
      <c r="D1736" s="63">
        <v>104</v>
      </c>
      <c r="E1736" s="63" t="s">
        <v>95</v>
      </c>
    </row>
    <row r="1737" spans="1:5">
      <c r="A1737" s="68">
        <v>3305</v>
      </c>
      <c r="B1737" s="68">
        <v>15</v>
      </c>
      <c r="C1737" s="63">
        <v>2049</v>
      </c>
      <c r="D1737" s="63">
        <v>104</v>
      </c>
      <c r="E1737" s="63" t="s">
        <v>95</v>
      </c>
    </row>
    <row r="1738" spans="1:5">
      <c r="A1738" s="68">
        <v>3309</v>
      </c>
      <c r="B1738" s="68">
        <v>15</v>
      </c>
      <c r="C1738" s="63">
        <v>2049</v>
      </c>
      <c r="D1738" s="63">
        <v>104</v>
      </c>
      <c r="E1738" s="63" t="s">
        <v>95</v>
      </c>
    </row>
    <row r="1739" spans="1:5">
      <c r="A1739" s="68">
        <v>3310</v>
      </c>
      <c r="B1739" s="68">
        <v>15</v>
      </c>
      <c r="C1739" s="63">
        <v>2049</v>
      </c>
      <c r="D1739" s="63">
        <v>104</v>
      </c>
      <c r="E1739" s="63" t="s">
        <v>95</v>
      </c>
    </row>
    <row r="1740" spans="1:5">
      <c r="A1740" s="68">
        <v>3311</v>
      </c>
      <c r="B1740" s="68">
        <v>15</v>
      </c>
      <c r="C1740" s="63">
        <v>2049</v>
      </c>
      <c r="D1740" s="63">
        <v>104</v>
      </c>
      <c r="E1740" s="63" t="s">
        <v>95</v>
      </c>
    </row>
    <row r="1741" spans="1:5">
      <c r="A1741" s="68">
        <v>3312</v>
      </c>
      <c r="B1741" s="68">
        <v>15</v>
      </c>
      <c r="C1741" s="63">
        <v>2049</v>
      </c>
      <c r="D1741" s="63">
        <v>104</v>
      </c>
      <c r="E1741" s="63" t="s">
        <v>95</v>
      </c>
    </row>
    <row r="1742" spans="1:5">
      <c r="A1742" s="68">
        <v>3314</v>
      </c>
      <c r="B1742" s="68">
        <v>15</v>
      </c>
      <c r="C1742" s="63">
        <v>2049</v>
      </c>
      <c r="D1742" s="63">
        <v>104</v>
      </c>
      <c r="E1742" s="63" t="s">
        <v>95</v>
      </c>
    </row>
    <row r="1743" spans="1:5">
      <c r="A1743" s="68">
        <v>3315</v>
      </c>
      <c r="B1743" s="68">
        <v>15</v>
      </c>
      <c r="C1743" s="63">
        <v>2049</v>
      </c>
      <c r="D1743" s="63">
        <v>104</v>
      </c>
      <c r="E1743" s="63" t="s">
        <v>95</v>
      </c>
    </row>
    <row r="1744" spans="1:5">
      <c r="A1744" s="68">
        <v>3317</v>
      </c>
      <c r="B1744" s="68">
        <v>14</v>
      </c>
      <c r="C1744" s="63">
        <v>1610</v>
      </c>
      <c r="D1744" s="63">
        <v>120</v>
      </c>
      <c r="E1744" s="63" t="s">
        <v>95</v>
      </c>
    </row>
    <row r="1745" spans="1:5">
      <c r="A1745" s="68">
        <v>3318</v>
      </c>
      <c r="B1745" s="68">
        <v>14</v>
      </c>
      <c r="C1745" s="63">
        <v>1610</v>
      </c>
      <c r="D1745" s="63">
        <v>120</v>
      </c>
      <c r="E1745" s="63" t="s">
        <v>95</v>
      </c>
    </row>
    <row r="1746" spans="1:5">
      <c r="A1746" s="68">
        <v>3319</v>
      </c>
      <c r="B1746" s="68">
        <v>14</v>
      </c>
      <c r="C1746" s="63">
        <v>1610</v>
      </c>
      <c r="D1746" s="63">
        <v>120</v>
      </c>
      <c r="E1746" s="63" t="s">
        <v>95</v>
      </c>
    </row>
    <row r="1747" spans="1:5">
      <c r="A1747" s="68">
        <v>3321</v>
      </c>
      <c r="B1747" s="68">
        <v>18</v>
      </c>
      <c r="C1747" s="63">
        <v>1590</v>
      </c>
      <c r="D1747" s="63">
        <v>100</v>
      </c>
      <c r="E1747" s="63" t="s">
        <v>95</v>
      </c>
    </row>
    <row r="1748" spans="1:5">
      <c r="A1748" s="68">
        <v>3322</v>
      </c>
      <c r="B1748" s="68">
        <v>15</v>
      </c>
      <c r="C1748" s="63">
        <v>2049</v>
      </c>
      <c r="D1748" s="63">
        <v>104</v>
      </c>
      <c r="E1748" s="63" t="s">
        <v>95</v>
      </c>
    </row>
    <row r="1749" spans="1:5">
      <c r="A1749" s="68">
        <v>3323</v>
      </c>
      <c r="B1749" s="68">
        <v>18</v>
      </c>
      <c r="C1749" s="63">
        <v>1590</v>
      </c>
      <c r="D1749" s="63">
        <v>100</v>
      </c>
      <c r="E1749" s="63" t="s">
        <v>95</v>
      </c>
    </row>
    <row r="1750" spans="1:5">
      <c r="A1750" s="68">
        <v>3324</v>
      </c>
      <c r="B1750" s="68">
        <v>15</v>
      </c>
      <c r="C1750" s="63">
        <v>2049</v>
      </c>
      <c r="D1750" s="63">
        <v>104</v>
      </c>
      <c r="E1750" s="63" t="s">
        <v>95</v>
      </c>
    </row>
    <row r="1751" spans="1:5">
      <c r="A1751" s="68">
        <v>3325</v>
      </c>
      <c r="B1751" s="68">
        <v>15</v>
      </c>
      <c r="C1751" s="63">
        <v>2049</v>
      </c>
      <c r="D1751" s="63">
        <v>104</v>
      </c>
      <c r="E1751" s="63" t="s">
        <v>95</v>
      </c>
    </row>
    <row r="1752" spans="1:5">
      <c r="A1752" s="68">
        <v>3328</v>
      </c>
      <c r="B1752" s="68">
        <v>18</v>
      </c>
      <c r="C1752" s="63">
        <v>1590</v>
      </c>
      <c r="D1752" s="63">
        <v>100</v>
      </c>
      <c r="E1752" s="63" t="s">
        <v>95</v>
      </c>
    </row>
    <row r="1753" spans="1:5">
      <c r="A1753" s="68">
        <v>3329</v>
      </c>
      <c r="B1753" s="68">
        <v>18</v>
      </c>
      <c r="C1753" s="63">
        <v>1590</v>
      </c>
      <c r="D1753" s="63">
        <v>100</v>
      </c>
      <c r="E1753" s="63" t="s">
        <v>95</v>
      </c>
    </row>
    <row r="1754" spans="1:5">
      <c r="A1754" s="68">
        <v>3330</v>
      </c>
      <c r="B1754" s="68">
        <v>18</v>
      </c>
      <c r="C1754" s="63">
        <v>1590</v>
      </c>
      <c r="D1754" s="63">
        <v>100</v>
      </c>
      <c r="E1754" s="63" t="s">
        <v>95</v>
      </c>
    </row>
    <row r="1755" spans="1:5">
      <c r="A1755" s="68">
        <v>3331</v>
      </c>
      <c r="B1755" s="68">
        <v>18</v>
      </c>
      <c r="C1755" s="63">
        <v>1590</v>
      </c>
      <c r="D1755" s="63">
        <v>100</v>
      </c>
      <c r="E1755" s="63" t="s">
        <v>95</v>
      </c>
    </row>
    <row r="1756" spans="1:5">
      <c r="A1756" s="68">
        <v>3332</v>
      </c>
      <c r="B1756" s="68">
        <v>18</v>
      </c>
      <c r="C1756" s="63">
        <v>1590</v>
      </c>
      <c r="D1756" s="63">
        <v>100</v>
      </c>
      <c r="E1756" s="63" t="s">
        <v>95</v>
      </c>
    </row>
    <row r="1757" spans="1:5">
      <c r="A1757" s="68">
        <v>3333</v>
      </c>
      <c r="B1757" s="68">
        <v>18</v>
      </c>
      <c r="C1757" s="63">
        <v>1590</v>
      </c>
      <c r="D1757" s="63">
        <v>100</v>
      </c>
      <c r="E1757" s="63" t="s">
        <v>95</v>
      </c>
    </row>
    <row r="1758" spans="1:5">
      <c r="A1758" s="68">
        <v>3334</v>
      </c>
      <c r="B1758" s="68">
        <v>18</v>
      </c>
      <c r="C1758" s="63">
        <v>1590</v>
      </c>
      <c r="D1758" s="63">
        <v>100</v>
      </c>
      <c r="E1758" s="63" t="s">
        <v>95</v>
      </c>
    </row>
    <row r="1759" spans="1:5">
      <c r="A1759" s="68">
        <v>3335</v>
      </c>
      <c r="B1759" s="68">
        <v>18</v>
      </c>
      <c r="C1759" s="63">
        <v>1590</v>
      </c>
      <c r="D1759" s="63">
        <v>100</v>
      </c>
      <c r="E1759" s="63" t="s">
        <v>95</v>
      </c>
    </row>
    <row r="1760" spans="1:5">
      <c r="A1760" s="68">
        <v>3337</v>
      </c>
      <c r="B1760" s="68">
        <v>18</v>
      </c>
      <c r="C1760" s="63">
        <v>1590</v>
      </c>
      <c r="D1760" s="63">
        <v>100</v>
      </c>
      <c r="E1760" s="63" t="s">
        <v>95</v>
      </c>
    </row>
    <row r="1761" spans="1:5">
      <c r="A1761" s="68">
        <v>3338</v>
      </c>
      <c r="B1761" s="68">
        <v>18</v>
      </c>
      <c r="C1761" s="63">
        <v>1590</v>
      </c>
      <c r="D1761" s="63">
        <v>100</v>
      </c>
      <c r="E1761" s="63" t="s">
        <v>95</v>
      </c>
    </row>
    <row r="1762" spans="1:5">
      <c r="A1762" s="68">
        <v>3340</v>
      </c>
      <c r="B1762" s="68">
        <v>18</v>
      </c>
      <c r="C1762" s="63">
        <v>1590</v>
      </c>
      <c r="D1762" s="63">
        <v>100</v>
      </c>
      <c r="E1762" s="63" t="s">
        <v>95</v>
      </c>
    </row>
    <row r="1763" spans="1:5">
      <c r="A1763" s="68">
        <v>3341</v>
      </c>
      <c r="B1763" s="68">
        <v>18</v>
      </c>
      <c r="C1763" s="63">
        <v>1590</v>
      </c>
      <c r="D1763" s="63">
        <v>100</v>
      </c>
      <c r="E1763" s="63" t="s">
        <v>95</v>
      </c>
    </row>
    <row r="1764" spans="1:5">
      <c r="A1764" s="68">
        <v>3342</v>
      </c>
      <c r="B1764" s="68">
        <v>18</v>
      </c>
      <c r="C1764" s="63">
        <v>1590</v>
      </c>
      <c r="D1764" s="63">
        <v>100</v>
      </c>
      <c r="E1764" s="63" t="s">
        <v>95</v>
      </c>
    </row>
    <row r="1765" spans="1:5">
      <c r="A1765" s="68">
        <v>3345</v>
      </c>
      <c r="B1765" s="68">
        <v>18</v>
      </c>
      <c r="C1765" s="63">
        <v>1590</v>
      </c>
      <c r="D1765" s="63">
        <v>100</v>
      </c>
      <c r="E1765" s="63" t="s">
        <v>95</v>
      </c>
    </row>
    <row r="1766" spans="1:5">
      <c r="A1766" s="68">
        <v>3350</v>
      </c>
      <c r="B1766" s="68">
        <v>15</v>
      </c>
      <c r="C1766" s="63">
        <v>2049</v>
      </c>
      <c r="D1766" s="63">
        <v>104</v>
      </c>
      <c r="E1766" s="63" t="s">
        <v>95</v>
      </c>
    </row>
    <row r="1767" spans="1:5">
      <c r="A1767" s="68">
        <v>3351</v>
      </c>
      <c r="B1767" s="68">
        <v>15</v>
      </c>
      <c r="C1767" s="63">
        <v>2049</v>
      </c>
      <c r="D1767" s="63">
        <v>104</v>
      </c>
      <c r="E1767" s="63" t="s">
        <v>95</v>
      </c>
    </row>
    <row r="1768" spans="1:5">
      <c r="A1768" s="68">
        <v>3352</v>
      </c>
      <c r="B1768" s="68">
        <v>15</v>
      </c>
      <c r="C1768" s="63">
        <v>2049</v>
      </c>
      <c r="D1768" s="63">
        <v>104</v>
      </c>
      <c r="E1768" s="63" t="s">
        <v>95</v>
      </c>
    </row>
    <row r="1769" spans="1:5">
      <c r="A1769" s="68">
        <v>3353</v>
      </c>
      <c r="B1769" s="68">
        <v>15</v>
      </c>
      <c r="C1769" s="63">
        <v>2049</v>
      </c>
      <c r="D1769" s="63">
        <v>104</v>
      </c>
      <c r="E1769" s="63" t="s">
        <v>95</v>
      </c>
    </row>
    <row r="1770" spans="1:5">
      <c r="A1770" s="68">
        <v>3354</v>
      </c>
      <c r="B1770" s="68">
        <v>15</v>
      </c>
      <c r="C1770" s="63">
        <v>2049</v>
      </c>
      <c r="D1770" s="63">
        <v>104</v>
      </c>
      <c r="E1770" s="63" t="s">
        <v>95</v>
      </c>
    </row>
    <row r="1771" spans="1:5">
      <c r="A1771" s="68">
        <v>3355</v>
      </c>
      <c r="B1771" s="68">
        <v>15</v>
      </c>
      <c r="C1771" s="63">
        <v>2049</v>
      </c>
      <c r="D1771" s="63">
        <v>104</v>
      </c>
      <c r="E1771" s="63" t="s">
        <v>95</v>
      </c>
    </row>
    <row r="1772" spans="1:5">
      <c r="A1772" s="68">
        <v>3356</v>
      </c>
      <c r="B1772" s="68">
        <v>15</v>
      </c>
      <c r="C1772" s="63">
        <v>2049</v>
      </c>
      <c r="D1772" s="63">
        <v>104</v>
      </c>
      <c r="E1772" s="63" t="s">
        <v>95</v>
      </c>
    </row>
    <row r="1773" spans="1:5">
      <c r="A1773" s="68">
        <v>3357</v>
      </c>
      <c r="B1773" s="68">
        <v>15</v>
      </c>
      <c r="C1773" s="63">
        <v>2049</v>
      </c>
      <c r="D1773" s="63">
        <v>104</v>
      </c>
      <c r="E1773" s="63" t="s">
        <v>95</v>
      </c>
    </row>
    <row r="1774" spans="1:5">
      <c r="A1774" s="68">
        <v>3360</v>
      </c>
      <c r="B1774" s="68">
        <v>15</v>
      </c>
      <c r="C1774" s="63">
        <v>2049</v>
      </c>
      <c r="D1774" s="63">
        <v>104</v>
      </c>
      <c r="E1774" s="63" t="s">
        <v>95</v>
      </c>
    </row>
    <row r="1775" spans="1:5">
      <c r="A1775" s="68">
        <v>3361</v>
      </c>
      <c r="B1775" s="68">
        <v>15</v>
      </c>
      <c r="C1775" s="63">
        <v>2049</v>
      </c>
      <c r="D1775" s="63">
        <v>104</v>
      </c>
      <c r="E1775" s="63" t="s">
        <v>95</v>
      </c>
    </row>
    <row r="1776" spans="1:5">
      <c r="A1776" s="68">
        <v>3363</v>
      </c>
      <c r="B1776" s="68">
        <v>17</v>
      </c>
      <c r="C1776" s="63">
        <v>1846</v>
      </c>
      <c r="D1776" s="63">
        <v>145</v>
      </c>
      <c r="E1776" s="63" t="s">
        <v>95</v>
      </c>
    </row>
    <row r="1777" spans="1:5">
      <c r="A1777" s="68">
        <v>3364</v>
      </c>
      <c r="B1777" s="68">
        <v>17</v>
      </c>
      <c r="C1777" s="63">
        <v>1846</v>
      </c>
      <c r="D1777" s="63">
        <v>145</v>
      </c>
      <c r="E1777" s="63" t="s">
        <v>95</v>
      </c>
    </row>
    <row r="1778" spans="1:5">
      <c r="A1778" s="68">
        <v>3370</v>
      </c>
      <c r="B1778" s="68">
        <v>17</v>
      </c>
      <c r="C1778" s="63">
        <v>1846</v>
      </c>
      <c r="D1778" s="63">
        <v>145</v>
      </c>
      <c r="E1778" s="63" t="s">
        <v>95</v>
      </c>
    </row>
    <row r="1779" spans="1:5">
      <c r="A1779" s="68">
        <v>3371</v>
      </c>
      <c r="B1779" s="68">
        <v>17</v>
      </c>
      <c r="C1779" s="63">
        <v>1846</v>
      </c>
      <c r="D1779" s="63">
        <v>145</v>
      </c>
      <c r="E1779" s="63" t="s">
        <v>95</v>
      </c>
    </row>
    <row r="1780" spans="1:5">
      <c r="A1780" s="68">
        <v>3373</v>
      </c>
      <c r="B1780" s="68">
        <v>16</v>
      </c>
      <c r="C1780" s="63">
        <v>1595</v>
      </c>
      <c r="D1780" s="63">
        <v>248</v>
      </c>
      <c r="E1780" s="63" t="s">
        <v>95</v>
      </c>
    </row>
    <row r="1781" spans="1:5">
      <c r="A1781" s="68">
        <v>3375</v>
      </c>
      <c r="B1781" s="68">
        <v>14</v>
      </c>
      <c r="C1781" s="63">
        <v>1610</v>
      </c>
      <c r="D1781" s="63">
        <v>120</v>
      </c>
      <c r="E1781" s="63" t="s">
        <v>95</v>
      </c>
    </row>
    <row r="1782" spans="1:5">
      <c r="A1782" s="68">
        <v>3377</v>
      </c>
      <c r="B1782" s="68">
        <v>14</v>
      </c>
      <c r="C1782" s="63">
        <v>1610</v>
      </c>
      <c r="D1782" s="63">
        <v>120</v>
      </c>
      <c r="E1782" s="63" t="s">
        <v>95</v>
      </c>
    </row>
    <row r="1783" spans="1:5">
      <c r="A1783" s="68">
        <v>3378</v>
      </c>
      <c r="B1783" s="68">
        <v>14</v>
      </c>
      <c r="C1783" s="63">
        <v>1610</v>
      </c>
      <c r="D1783" s="63">
        <v>120</v>
      </c>
      <c r="E1783" s="63" t="s">
        <v>95</v>
      </c>
    </row>
    <row r="1784" spans="1:5">
      <c r="A1784" s="68">
        <v>3379</v>
      </c>
      <c r="B1784" s="68">
        <v>15</v>
      </c>
      <c r="C1784" s="63">
        <v>2049</v>
      </c>
      <c r="D1784" s="63">
        <v>104</v>
      </c>
      <c r="E1784" s="63" t="s">
        <v>95</v>
      </c>
    </row>
    <row r="1785" spans="1:5">
      <c r="A1785" s="68">
        <v>3380</v>
      </c>
      <c r="B1785" s="68">
        <v>14</v>
      </c>
      <c r="C1785" s="63">
        <v>1610</v>
      </c>
      <c r="D1785" s="63">
        <v>120</v>
      </c>
      <c r="E1785" s="63" t="s">
        <v>95</v>
      </c>
    </row>
    <row r="1786" spans="1:5">
      <c r="A1786" s="68">
        <v>3381</v>
      </c>
      <c r="B1786" s="68">
        <v>14</v>
      </c>
      <c r="C1786" s="63">
        <v>1610</v>
      </c>
      <c r="D1786" s="63">
        <v>120</v>
      </c>
      <c r="E1786" s="63" t="s">
        <v>95</v>
      </c>
    </row>
    <row r="1787" spans="1:5">
      <c r="A1787" s="68">
        <v>3384</v>
      </c>
      <c r="B1787" s="68">
        <v>14</v>
      </c>
      <c r="C1787" s="63">
        <v>1610</v>
      </c>
      <c r="D1787" s="63">
        <v>120</v>
      </c>
      <c r="E1787" s="63" t="s">
        <v>95</v>
      </c>
    </row>
    <row r="1788" spans="1:5">
      <c r="A1788" s="68">
        <v>3385</v>
      </c>
      <c r="B1788" s="68">
        <v>14</v>
      </c>
      <c r="C1788" s="63">
        <v>1610</v>
      </c>
      <c r="D1788" s="63">
        <v>120</v>
      </c>
      <c r="E1788" s="63" t="s">
        <v>95</v>
      </c>
    </row>
    <row r="1789" spans="1:5">
      <c r="A1789" s="68">
        <v>3387</v>
      </c>
      <c r="B1789" s="68">
        <v>14</v>
      </c>
      <c r="C1789" s="63">
        <v>1610</v>
      </c>
      <c r="D1789" s="63">
        <v>120</v>
      </c>
      <c r="E1789" s="63" t="s">
        <v>95</v>
      </c>
    </row>
    <row r="1790" spans="1:5">
      <c r="A1790" s="68">
        <v>3388</v>
      </c>
      <c r="B1790" s="68">
        <v>14</v>
      </c>
      <c r="C1790" s="63">
        <v>1610</v>
      </c>
      <c r="D1790" s="63">
        <v>120</v>
      </c>
      <c r="E1790" s="63" t="s">
        <v>95</v>
      </c>
    </row>
    <row r="1791" spans="1:5">
      <c r="A1791" s="68">
        <v>3390</v>
      </c>
      <c r="B1791" s="68">
        <v>14</v>
      </c>
      <c r="C1791" s="63">
        <v>1610</v>
      </c>
      <c r="D1791" s="63">
        <v>120</v>
      </c>
      <c r="E1791" s="63" t="s">
        <v>95</v>
      </c>
    </row>
    <row r="1792" spans="1:5">
      <c r="A1792" s="68">
        <v>3391</v>
      </c>
      <c r="B1792" s="68">
        <v>14</v>
      </c>
      <c r="C1792" s="63">
        <v>1610</v>
      </c>
      <c r="D1792" s="63">
        <v>120</v>
      </c>
      <c r="E1792" s="63" t="s">
        <v>95</v>
      </c>
    </row>
    <row r="1793" spans="1:5">
      <c r="A1793" s="68">
        <v>3392</v>
      </c>
      <c r="B1793" s="68">
        <v>14</v>
      </c>
      <c r="C1793" s="63">
        <v>1610</v>
      </c>
      <c r="D1793" s="63">
        <v>120</v>
      </c>
      <c r="E1793" s="63" t="s">
        <v>95</v>
      </c>
    </row>
    <row r="1794" spans="1:5">
      <c r="A1794" s="68">
        <v>3393</v>
      </c>
      <c r="B1794" s="68">
        <v>14</v>
      </c>
      <c r="C1794" s="63">
        <v>1610</v>
      </c>
      <c r="D1794" s="63">
        <v>120</v>
      </c>
      <c r="E1794" s="63" t="s">
        <v>95</v>
      </c>
    </row>
    <row r="1795" spans="1:5">
      <c r="A1795" s="68">
        <v>3395</v>
      </c>
      <c r="B1795" s="68">
        <v>13</v>
      </c>
      <c r="C1795" s="63">
        <v>1160</v>
      </c>
      <c r="D1795" s="63">
        <v>201</v>
      </c>
      <c r="E1795" s="63" t="s">
        <v>95</v>
      </c>
    </row>
    <row r="1796" spans="1:5">
      <c r="A1796" s="68">
        <v>3396</v>
      </c>
      <c r="B1796" s="68">
        <v>13</v>
      </c>
      <c r="C1796" s="63">
        <v>1160</v>
      </c>
      <c r="D1796" s="63">
        <v>201</v>
      </c>
      <c r="E1796" s="63" t="s">
        <v>95</v>
      </c>
    </row>
    <row r="1797" spans="1:5">
      <c r="A1797" s="68">
        <v>3399</v>
      </c>
      <c r="B1797" s="68">
        <v>14</v>
      </c>
      <c r="C1797" s="63">
        <v>1610</v>
      </c>
      <c r="D1797" s="63">
        <v>120</v>
      </c>
      <c r="E1797" s="63" t="s">
        <v>95</v>
      </c>
    </row>
    <row r="1798" spans="1:5">
      <c r="A1798" s="68">
        <v>3400</v>
      </c>
      <c r="B1798" s="68">
        <v>14</v>
      </c>
      <c r="C1798" s="63">
        <v>1610</v>
      </c>
      <c r="D1798" s="63">
        <v>120</v>
      </c>
      <c r="E1798" s="63" t="s">
        <v>95</v>
      </c>
    </row>
    <row r="1799" spans="1:5">
      <c r="A1799" s="68">
        <v>3401</v>
      </c>
      <c r="B1799" s="68">
        <v>14</v>
      </c>
      <c r="C1799" s="63">
        <v>1610</v>
      </c>
      <c r="D1799" s="63">
        <v>120</v>
      </c>
      <c r="E1799" s="63" t="s">
        <v>95</v>
      </c>
    </row>
    <row r="1800" spans="1:5">
      <c r="A1800" s="68">
        <v>3402</v>
      </c>
      <c r="B1800" s="68">
        <v>14</v>
      </c>
      <c r="C1800" s="63">
        <v>1610</v>
      </c>
      <c r="D1800" s="63">
        <v>120</v>
      </c>
      <c r="E1800" s="63" t="s">
        <v>95</v>
      </c>
    </row>
    <row r="1801" spans="1:5">
      <c r="A1801" s="68">
        <v>3407</v>
      </c>
      <c r="B1801" s="68">
        <v>15</v>
      </c>
      <c r="C1801" s="63">
        <v>2049</v>
      </c>
      <c r="D1801" s="63">
        <v>104</v>
      </c>
      <c r="E1801" s="63" t="s">
        <v>95</v>
      </c>
    </row>
    <row r="1802" spans="1:5">
      <c r="A1802" s="68">
        <v>3409</v>
      </c>
      <c r="B1802" s="68">
        <v>14</v>
      </c>
      <c r="C1802" s="63">
        <v>1610</v>
      </c>
      <c r="D1802" s="63">
        <v>120</v>
      </c>
      <c r="E1802" s="63" t="s">
        <v>95</v>
      </c>
    </row>
    <row r="1803" spans="1:5">
      <c r="A1803" s="68">
        <v>3412</v>
      </c>
      <c r="B1803" s="68">
        <v>14</v>
      </c>
      <c r="C1803" s="63">
        <v>1610</v>
      </c>
      <c r="D1803" s="63">
        <v>120</v>
      </c>
      <c r="E1803" s="63" t="s">
        <v>95</v>
      </c>
    </row>
    <row r="1804" spans="1:5">
      <c r="A1804" s="68">
        <v>3413</v>
      </c>
      <c r="B1804" s="68">
        <v>14</v>
      </c>
      <c r="C1804" s="63">
        <v>1610</v>
      </c>
      <c r="D1804" s="63">
        <v>120</v>
      </c>
      <c r="E1804" s="63" t="s">
        <v>95</v>
      </c>
    </row>
    <row r="1805" spans="1:5">
      <c r="A1805" s="68">
        <v>3414</v>
      </c>
      <c r="B1805" s="68">
        <v>14</v>
      </c>
      <c r="C1805" s="63">
        <v>1610</v>
      </c>
      <c r="D1805" s="63">
        <v>120</v>
      </c>
      <c r="E1805" s="63" t="s">
        <v>95</v>
      </c>
    </row>
    <row r="1806" spans="1:5">
      <c r="A1806" s="68">
        <v>3415</v>
      </c>
      <c r="B1806" s="68">
        <v>14</v>
      </c>
      <c r="C1806" s="63">
        <v>1610</v>
      </c>
      <c r="D1806" s="63">
        <v>120</v>
      </c>
      <c r="E1806" s="63" t="s">
        <v>95</v>
      </c>
    </row>
    <row r="1807" spans="1:5">
      <c r="A1807" s="68">
        <v>3418</v>
      </c>
      <c r="B1807" s="68">
        <v>14</v>
      </c>
      <c r="C1807" s="63">
        <v>1610</v>
      </c>
      <c r="D1807" s="63">
        <v>120</v>
      </c>
      <c r="E1807" s="63" t="s">
        <v>95</v>
      </c>
    </row>
    <row r="1808" spans="1:5">
      <c r="A1808" s="68">
        <v>3419</v>
      </c>
      <c r="B1808" s="68">
        <v>14</v>
      </c>
      <c r="C1808" s="63">
        <v>1610</v>
      </c>
      <c r="D1808" s="63">
        <v>120</v>
      </c>
      <c r="E1808" s="63" t="s">
        <v>95</v>
      </c>
    </row>
    <row r="1809" spans="1:5">
      <c r="A1809" s="68">
        <v>3420</v>
      </c>
      <c r="B1809" s="68">
        <v>14</v>
      </c>
      <c r="C1809" s="63">
        <v>1610</v>
      </c>
      <c r="D1809" s="63">
        <v>120</v>
      </c>
      <c r="E1809" s="63" t="s">
        <v>95</v>
      </c>
    </row>
    <row r="1810" spans="1:5">
      <c r="A1810" s="68">
        <v>3422</v>
      </c>
      <c r="B1810" s="68">
        <v>13</v>
      </c>
      <c r="C1810" s="63">
        <v>1160</v>
      </c>
      <c r="D1810" s="63">
        <v>201</v>
      </c>
      <c r="E1810" s="63" t="s">
        <v>95</v>
      </c>
    </row>
    <row r="1811" spans="1:5">
      <c r="A1811" s="68">
        <v>3423</v>
      </c>
      <c r="B1811" s="68">
        <v>14</v>
      </c>
      <c r="C1811" s="63">
        <v>1610</v>
      </c>
      <c r="D1811" s="63">
        <v>120</v>
      </c>
      <c r="E1811" s="63" t="s">
        <v>95</v>
      </c>
    </row>
    <row r="1812" spans="1:5">
      <c r="A1812" s="68">
        <v>3424</v>
      </c>
      <c r="B1812" s="68">
        <v>13</v>
      </c>
      <c r="C1812" s="63">
        <v>1160</v>
      </c>
      <c r="D1812" s="63">
        <v>201</v>
      </c>
      <c r="E1812" s="63" t="s">
        <v>95</v>
      </c>
    </row>
    <row r="1813" spans="1:5">
      <c r="A1813" s="68">
        <v>3427</v>
      </c>
      <c r="B1813" s="68">
        <v>18</v>
      </c>
      <c r="C1813" s="63">
        <v>1590</v>
      </c>
      <c r="D1813" s="63">
        <v>100</v>
      </c>
      <c r="E1813" s="63" t="s">
        <v>95</v>
      </c>
    </row>
    <row r="1814" spans="1:5">
      <c r="A1814" s="68">
        <v>3428</v>
      </c>
      <c r="B1814" s="68">
        <v>18</v>
      </c>
      <c r="C1814" s="63">
        <v>1590</v>
      </c>
      <c r="D1814" s="63">
        <v>100</v>
      </c>
      <c r="E1814" s="63" t="s">
        <v>95</v>
      </c>
    </row>
    <row r="1815" spans="1:5">
      <c r="A1815" s="68">
        <v>3429</v>
      </c>
      <c r="B1815" s="68">
        <v>18</v>
      </c>
      <c r="C1815" s="63">
        <v>1590</v>
      </c>
      <c r="D1815" s="63">
        <v>100</v>
      </c>
      <c r="E1815" s="63" t="s">
        <v>95</v>
      </c>
    </row>
    <row r="1816" spans="1:5">
      <c r="A1816" s="68">
        <v>3430</v>
      </c>
      <c r="B1816" s="68">
        <v>18</v>
      </c>
      <c r="C1816" s="63">
        <v>1590</v>
      </c>
      <c r="D1816" s="63">
        <v>100</v>
      </c>
      <c r="E1816" s="63" t="s">
        <v>95</v>
      </c>
    </row>
    <row r="1817" spans="1:5">
      <c r="A1817" s="68">
        <v>3431</v>
      </c>
      <c r="B1817" s="68">
        <v>17</v>
      </c>
      <c r="C1817" s="63">
        <v>1846</v>
      </c>
      <c r="D1817" s="63">
        <v>145</v>
      </c>
      <c r="E1817" s="63" t="s">
        <v>95</v>
      </c>
    </row>
    <row r="1818" spans="1:5">
      <c r="A1818" s="68">
        <v>3432</v>
      </c>
      <c r="B1818" s="68">
        <v>17</v>
      </c>
      <c r="C1818" s="63">
        <v>1846</v>
      </c>
      <c r="D1818" s="63">
        <v>145</v>
      </c>
      <c r="E1818" s="63" t="s">
        <v>95</v>
      </c>
    </row>
    <row r="1819" spans="1:5">
      <c r="A1819" s="68">
        <v>3433</v>
      </c>
      <c r="B1819" s="68">
        <v>17</v>
      </c>
      <c r="C1819" s="63">
        <v>1846</v>
      </c>
      <c r="D1819" s="63">
        <v>145</v>
      </c>
      <c r="E1819" s="63" t="s">
        <v>95</v>
      </c>
    </row>
    <row r="1820" spans="1:5">
      <c r="A1820" s="68">
        <v>3434</v>
      </c>
      <c r="B1820" s="68">
        <v>17</v>
      </c>
      <c r="C1820" s="63">
        <v>1846</v>
      </c>
      <c r="D1820" s="63">
        <v>145</v>
      </c>
      <c r="E1820" s="63" t="s">
        <v>95</v>
      </c>
    </row>
    <row r="1821" spans="1:5">
      <c r="A1821" s="68">
        <v>3435</v>
      </c>
      <c r="B1821" s="68">
        <v>17</v>
      </c>
      <c r="C1821" s="63">
        <v>1846</v>
      </c>
      <c r="D1821" s="63">
        <v>145</v>
      </c>
      <c r="E1821" s="63" t="s">
        <v>95</v>
      </c>
    </row>
    <row r="1822" spans="1:5">
      <c r="A1822" s="68">
        <v>3437</v>
      </c>
      <c r="B1822" s="68">
        <v>17</v>
      </c>
      <c r="C1822" s="63">
        <v>1846</v>
      </c>
      <c r="D1822" s="63">
        <v>145</v>
      </c>
      <c r="E1822" s="63" t="s">
        <v>95</v>
      </c>
    </row>
    <row r="1823" spans="1:5">
      <c r="A1823" s="68">
        <v>3438</v>
      </c>
      <c r="B1823" s="68">
        <v>17</v>
      </c>
      <c r="C1823" s="63">
        <v>1846</v>
      </c>
      <c r="D1823" s="63">
        <v>145</v>
      </c>
      <c r="E1823" s="63" t="s">
        <v>95</v>
      </c>
    </row>
    <row r="1824" spans="1:5">
      <c r="A1824" s="68">
        <v>3440</v>
      </c>
      <c r="B1824" s="68">
        <v>17</v>
      </c>
      <c r="C1824" s="63">
        <v>1846</v>
      </c>
      <c r="D1824" s="63">
        <v>145</v>
      </c>
      <c r="E1824" s="63" t="s">
        <v>95</v>
      </c>
    </row>
    <row r="1825" spans="1:5">
      <c r="A1825" s="68">
        <v>3441</v>
      </c>
      <c r="B1825" s="68">
        <v>17</v>
      </c>
      <c r="C1825" s="63">
        <v>1846</v>
      </c>
      <c r="D1825" s="63">
        <v>145</v>
      </c>
      <c r="E1825" s="63" t="s">
        <v>95</v>
      </c>
    </row>
    <row r="1826" spans="1:5">
      <c r="A1826" s="68">
        <v>3442</v>
      </c>
      <c r="B1826" s="68">
        <v>17</v>
      </c>
      <c r="C1826" s="63">
        <v>1846</v>
      </c>
      <c r="D1826" s="63">
        <v>145</v>
      </c>
      <c r="E1826" s="63" t="s">
        <v>95</v>
      </c>
    </row>
    <row r="1827" spans="1:5">
      <c r="A1827" s="68">
        <v>3444</v>
      </c>
      <c r="B1827" s="68">
        <v>17</v>
      </c>
      <c r="C1827" s="63">
        <v>1846</v>
      </c>
      <c r="D1827" s="63">
        <v>145</v>
      </c>
      <c r="E1827" s="63" t="s">
        <v>95</v>
      </c>
    </row>
    <row r="1828" spans="1:5">
      <c r="A1828" s="68">
        <v>3446</v>
      </c>
      <c r="B1828" s="68">
        <v>17</v>
      </c>
      <c r="C1828" s="63">
        <v>1846</v>
      </c>
      <c r="D1828" s="63">
        <v>145</v>
      </c>
      <c r="E1828" s="63" t="s">
        <v>95</v>
      </c>
    </row>
    <row r="1829" spans="1:5">
      <c r="A1829" s="68">
        <v>3447</v>
      </c>
      <c r="B1829" s="68">
        <v>17</v>
      </c>
      <c r="C1829" s="63">
        <v>1846</v>
      </c>
      <c r="D1829" s="63">
        <v>145</v>
      </c>
      <c r="E1829" s="63" t="s">
        <v>95</v>
      </c>
    </row>
    <row r="1830" spans="1:5">
      <c r="A1830" s="68">
        <v>3448</v>
      </c>
      <c r="B1830" s="68">
        <v>17</v>
      </c>
      <c r="C1830" s="63">
        <v>1846</v>
      </c>
      <c r="D1830" s="63">
        <v>145</v>
      </c>
      <c r="E1830" s="63" t="s">
        <v>95</v>
      </c>
    </row>
    <row r="1831" spans="1:5">
      <c r="A1831" s="68">
        <v>3450</v>
      </c>
      <c r="B1831" s="68">
        <v>17</v>
      </c>
      <c r="C1831" s="63">
        <v>1846</v>
      </c>
      <c r="D1831" s="63">
        <v>145</v>
      </c>
      <c r="E1831" s="63" t="s">
        <v>95</v>
      </c>
    </row>
    <row r="1832" spans="1:5">
      <c r="A1832" s="68">
        <v>3451</v>
      </c>
      <c r="B1832" s="68">
        <v>17</v>
      </c>
      <c r="C1832" s="63">
        <v>1846</v>
      </c>
      <c r="D1832" s="63">
        <v>145</v>
      </c>
      <c r="E1832" s="63" t="s">
        <v>95</v>
      </c>
    </row>
    <row r="1833" spans="1:5">
      <c r="A1833" s="68">
        <v>3453</v>
      </c>
      <c r="B1833" s="68">
        <v>17</v>
      </c>
      <c r="C1833" s="63">
        <v>1846</v>
      </c>
      <c r="D1833" s="63">
        <v>145</v>
      </c>
      <c r="E1833" s="63" t="s">
        <v>95</v>
      </c>
    </row>
    <row r="1834" spans="1:5">
      <c r="A1834" s="68">
        <v>3458</v>
      </c>
      <c r="B1834" s="68">
        <v>17</v>
      </c>
      <c r="C1834" s="63">
        <v>1846</v>
      </c>
      <c r="D1834" s="63">
        <v>145</v>
      </c>
      <c r="E1834" s="63" t="s">
        <v>95</v>
      </c>
    </row>
    <row r="1835" spans="1:5">
      <c r="A1835" s="68">
        <v>3460</v>
      </c>
      <c r="B1835" s="68">
        <v>17</v>
      </c>
      <c r="C1835" s="63">
        <v>1846</v>
      </c>
      <c r="D1835" s="63">
        <v>145</v>
      </c>
      <c r="E1835" s="63" t="s">
        <v>95</v>
      </c>
    </row>
    <row r="1836" spans="1:5">
      <c r="A1836" s="68">
        <v>3461</v>
      </c>
      <c r="B1836" s="68">
        <v>17</v>
      </c>
      <c r="C1836" s="63">
        <v>1846</v>
      </c>
      <c r="D1836" s="63">
        <v>145</v>
      </c>
      <c r="E1836" s="63" t="s">
        <v>95</v>
      </c>
    </row>
    <row r="1837" spans="1:5">
      <c r="A1837" s="68">
        <v>3462</v>
      </c>
      <c r="B1837" s="68">
        <v>17</v>
      </c>
      <c r="C1837" s="63">
        <v>1846</v>
      </c>
      <c r="D1837" s="63">
        <v>145</v>
      </c>
      <c r="E1837" s="63" t="s">
        <v>95</v>
      </c>
    </row>
    <row r="1838" spans="1:5">
      <c r="A1838" s="68">
        <v>3463</v>
      </c>
      <c r="B1838" s="68">
        <v>17</v>
      </c>
      <c r="C1838" s="63">
        <v>1846</v>
      </c>
      <c r="D1838" s="63">
        <v>145</v>
      </c>
      <c r="E1838" s="63" t="s">
        <v>95</v>
      </c>
    </row>
    <row r="1839" spans="1:5">
      <c r="A1839" s="68">
        <v>3464</v>
      </c>
      <c r="B1839" s="68">
        <v>17</v>
      </c>
      <c r="C1839" s="63">
        <v>1846</v>
      </c>
      <c r="D1839" s="63">
        <v>145</v>
      </c>
      <c r="E1839" s="63" t="s">
        <v>95</v>
      </c>
    </row>
    <row r="1840" spans="1:5">
      <c r="A1840" s="68">
        <v>3465</v>
      </c>
      <c r="B1840" s="68">
        <v>17</v>
      </c>
      <c r="C1840" s="63">
        <v>1846</v>
      </c>
      <c r="D1840" s="63">
        <v>145</v>
      </c>
      <c r="E1840" s="63" t="s">
        <v>95</v>
      </c>
    </row>
    <row r="1841" spans="1:5">
      <c r="A1841" s="68">
        <v>3467</v>
      </c>
      <c r="B1841" s="68">
        <v>17</v>
      </c>
      <c r="C1841" s="63">
        <v>1846</v>
      </c>
      <c r="D1841" s="63">
        <v>145</v>
      </c>
      <c r="E1841" s="63" t="s">
        <v>95</v>
      </c>
    </row>
    <row r="1842" spans="1:5">
      <c r="A1842" s="68">
        <v>3468</v>
      </c>
      <c r="B1842" s="68">
        <v>16</v>
      </c>
      <c r="C1842" s="63">
        <v>1595</v>
      </c>
      <c r="D1842" s="63">
        <v>248</v>
      </c>
      <c r="E1842" s="63" t="s">
        <v>95</v>
      </c>
    </row>
    <row r="1843" spans="1:5">
      <c r="A1843" s="68">
        <v>3469</v>
      </c>
      <c r="B1843" s="68">
        <v>14</v>
      </c>
      <c r="C1843" s="63">
        <v>1610</v>
      </c>
      <c r="D1843" s="63">
        <v>120</v>
      </c>
      <c r="E1843" s="63" t="s">
        <v>95</v>
      </c>
    </row>
    <row r="1844" spans="1:5">
      <c r="A1844" s="68">
        <v>3472</v>
      </c>
      <c r="B1844" s="68">
        <v>16</v>
      </c>
      <c r="C1844" s="63">
        <v>1595</v>
      </c>
      <c r="D1844" s="63">
        <v>248</v>
      </c>
      <c r="E1844" s="63" t="s">
        <v>95</v>
      </c>
    </row>
    <row r="1845" spans="1:5">
      <c r="A1845" s="68">
        <v>3475</v>
      </c>
      <c r="B1845" s="68">
        <v>16</v>
      </c>
      <c r="C1845" s="63">
        <v>1595</v>
      </c>
      <c r="D1845" s="63">
        <v>248</v>
      </c>
      <c r="E1845" s="63" t="s">
        <v>95</v>
      </c>
    </row>
    <row r="1846" spans="1:5">
      <c r="A1846" s="68">
        <v>3478</v>
      </c>
      <c r="B1846" s="68">
        <v>14</v>
      </c>
      <c r="C1846" s="63">
        <v>1610</v>
      </c>
      <c r="D1846" s="63">
        <v>120</v>
      </c>
      <c r="E1846" s="63" t="s">
        <v>95</v>
      </c>
    </row>
    <row r="1847" spans="1:5">
      <c r="A1847" s="68">
        <v>3480</v>
      </c>
      <c r="B1847" s="68">
        <v>14</v>
      </c>
      <c r="C1847" s="63">
        <v>1610</v>
      </c>
      <c r="D1847" s="63">
        <v>120</v>
      </c>
      <c r="E1847" s="63" t="s">
        <v>95</v>
      </c>
    </row>
    <row r="1848" spans="1:5">
      <c r="A1848" s="68">
        <v>3482</v>
      </c>
      <c r="B1848" s="68">
        <v>14</v>
      </c>
      <c r="C1848" s="63">
        <v>1610</v>
      </c>
      <c r="D1848" s="63">
        <v>120</v>
      </c>
      <c r="E1848" s="63" t="s">
        <v>95</v>
      </c>
    </row>
    <row r="1849" spans="1:5">
      <c r="A1849" s="68">
        <v>3483</v>
      </c>
      <c r="B1849" s="68">
        <v>13</v>
      </c>
      <c r="C1849" s="63">
        <v>1160</v>
      </c>
      <c r="D1849" s="63">
        <v>201</v>
      </c>
      <c r="E1849" s="63" t="s">
        <v>95</v>
      </c>
    </row>
    <row r="1850" spans="1:5">
      <c r="A1850" s="68">
        <v>3485</v>
      </c>
      <c r="B1850" s="68">
        <v>13</v>
      </c>
      <c r="C1850" s="63">
        <v>1160</v>
      </c>
      <c r="D1850" s="63">
        <v>201</v>
      </c>
      <c r="E1850" s="63" t="s">
        <v>95</v>
      </c>
    </row>
    <row r="1851" spans="1:5">
      <c r="A1851" s="68">
        <v>3487</v>
      </c>
      <c r="B1851" s="68">
        <v>13</v>
      </c>
      <c r="C1851" s="63">
        <v>1160</v>
      </c>
      <c r="D1851" s="63">
        <v>201</v>
      </c>
      <c r="E1851" s="63" t="s">
        <v>95</v>
      </c>
    </row>
    <row r="1852" spans="1:5">
      <c r="A1852" s="68">
        <v>3488</v>
      </c>
      <c r="B1852" s="68">
        <v>13</v>
      </c>
      <c r="C1852" s="63">
        <v>1160</v>
      </c>
      <c r="D1852" s="63">
        <v>201</v>
      </c>
      <c r="E1852" s="63" t="s">
        <v>95</v>
      </c>
    </row>
    <row r="1853" spans="1:5">
      <c r="A1853" s="68">
        <v>3489</v>
      </c>
      <c r="B1853" s="68">
        <v>13</v>
      </c>
      <c r="C1853" s="63">
        <v>1160</v>
      </c>
      <c r="D1853" s="63">
        <v>201</v>
      </c>
      <c r="E1853" s="63" t="s">
        <v>95</v>
      </c>
    </row>
    <row r="1854" spans="1:5">
      <c r="A1854" s="68">
        <v>3490</v>
      </c>
      <c r="B1854" s="68">
        <v>13</v>
      </c>
      <c r="C1854" s="63">
        <v>1160</v>
      </c>
      <c r="D1854" s="63">
        <v>201</v>
      </c>
      <c r="E1854" s="63" t="s">
        <v>95</v>
      </c>
    </row>
    <row r="1855" spans="1:5">
      <c r="A1855" s="68">
        <v>3491</v>
      </c>
      <c r="B1855" s="68">
        <v>13</v>
      </c>
      <c r="C1855" s="63">
        <v>1160</v>
      </c>
      <c r="D1855" s="63">
        <v>201</v>
      </c>
      <c r="E1855" s="63" t="s">
        <v>95</v>
      </c>
    </row>
    <row r="1856" spans="1:5">
      <c r="A1856" s="68">
        <v>3494</v>
      </c>
      <c r="B1856" s="68">
        <v>13</v>
      </c>
      <c r="C1856" s="63">
        <v>1160</v>
      </c>
      <c r="D1856" s="63">
        <v>201</v>
      </c>
      <c r="E1856" s="63" t="s">
        <v>95</v>
      </c>
    </row>
    <row r="1857" spans="1:5">
      <c r="A1857" s="68">
        <v>3496</v>
      </c>
      <c r="B1857" s="68">
        <v>13</v>
      </c>
      <c r="C1857" s="63">
        <v>1160</v>
      </c>
      <c r="D1857" s="63">
        <v>201</v>
      </c>
      <c r="E1857" s="63" t="s">
        <v>95</v>
      </c>
    </row>
    <row r="1858" spans="1:5">
      <c r="A1858" s="68">
        <v>3498</v>
      </c>
      <c r="B1858" s="68">
        <v>13</v>
      </c>
      <c r="C1858" s="63">
        <v>1160</v>
      </c>
      <c r="D1858" s="63">
        <v>201</v>
      </c>
      <c r="E1858" s="63" t="s">
        <v>95</v>
      </c>
    </row>
    <row r="1859" spans="1:5">
      <c r="A1859" s="68">
        <v>3500</v>
      </c>
      <c r="B1859" s="68">
        <v>13</v>
      </c>
      <c r="C1859" s="63">
        <v>1160</v>
      </c>
      <c r="D1859" s="63">
        <v>201</v>
      </c>
      <c r="E1859" s="63" t="s">
        <v>95</v>
      </c>
    </row>
    <row r="1860" spans="1:5">
      <c r="A1860" s="68">
        <v>3501</v>
      </c>
      <c r="B1860" s="68">
        <v>13</v>
      </c>
      <c r="C1860" s="63">
        <v>1160</v>
      </c>
      <c r="D1860" s="63">
        <v>201</v>
      </c>
      <c r="E1860" s="63" t="s">
        <v>95</v>
      </c>
    </row>
    <row r="1861" spans="1:5">
      <c r="A1861" s="68">
        <v>3502</v>
      </c>
      <c r="B1861" s="68">
        <v>13</v>
      </c>
      <c r="C1861" s="63">
        <v>1160</v>
      </c>
      <c r="D1861" s="63">
        <v>201</v>
      </c>
      <c r="E1861" s="63" t="s">
        <v>95</v>
      </c>
    </row>
    <row r="1862" spans="1:5">
      <c r="A1862" s="68">
        <v>3505</v>
      </c>
      <c r="B1862" s="68">
        <v>13</v>
      </c>
      <c r="C1862" s="63">
        <v>1160</v>
      </c>
      <c r="D1862" s="63">
        <v>201</v>
      </c>
      <c r="E1862" s="63" t="s">
        <v>95</v>
      </c>
    </row>
    <row r="1863" spans="1:5">
      <c r="A1863" s="68">
        <v>3506</v>
      </c>
      <c r="B1863" s="68">
        <v>13</v>
      </c>
      <c r="C1863" s="63">
        <v>1160</v>
      </c>
      <c r="D1863" s="63">
        <v>201</v>
      </c>
      <c r="E1863" s="63" t="s">
        <v>95</v>
      </c>
    </row>
    <row r="1864" spans="1:5">
      <c r="A1864" s="68">
        <v>3507</v>
      </c>
      <c r="B1864" s="68">
        <v>13</v>
      </c>
      <c r="C1864" s="63">
        <v>1160</v>
      </c>
      <c r="D1864" s="63">
        <v>201</v>
      </c>
      <c r="E1864" s="63" t="s">
        <v>95</v>
      </c>
    </row>
    <row r="1865" spans="1:5">
      <c r="A1865" s="68">
        <v>3509</v>
      </c>
      <c r="B1865" s="68">
        <v>13</v>
      </c>
      <c r="C1865" s="63">
        <v>1160</v>
      </c>
      <c r="D1865" s="63">
        <v>201</v>
      </c>
      <c r="E1865" s="63" t="s">
        <v>95</v>
      </c>
    </row>
    <row r="1866" spans="1:5">
      <c r="A1866" s="68">
        <v>3512</v>
      </c>
      <c r="B1866" s="68">
        <v>13</v>
      </c>
      <c r="C1866" s="63">
        <v>1160</v>
      </c>
      <c r="D1866" s="63">
        <v>201</v>
      </c>
      <c r="E1866" s="63" t="s">
        <v>95</v>
      </c>
    </row>
    <row r="1867" spans="1:5">
      <c r="A1867" s="68">
        <v>3515</v>
      </c>
      <c r="B1867" s="68">
        <v>16</v>
      </c>
      <c r="C1867" s="63">
        <v>1595</v>
      </c>
      <c r="D1867" s="63">
        <v>248</v>
      </c>
      <c r="E1867" s="63" t="s">
        <v>95</v>
      </c>
    </row>
    <row r="1868" spans="1:5">
      <c r="A1868" s="68">
        <v>3516</v>
      </c>
      <c r="B1868" s="68">
        <v>16</v>
      </c>
      <c r="C1868" s="63">
        <v>1595</v>
      </c>
      <c r="D1868" s="63">
        <v>248</v>
      </c>
      <c r="E1868" s="63" t="s">
        <v>95</v>
      </c>
    </row>
    <row r="1869" spans="1:5">
      <c r="A1869" s="68">
        <v>3517</v>
      </c>
      <c r="B1869" s="68">
        <v>16</v>
      </c>
      <c r="C1869" s="63">
        <v>1595</v>
      </c>
      <c r="D1869" s="63">
        <v>248</v>
      </c>
      <c r="E1869" s="63" t="s">
        <v>95</v>
      </c>
    </row>
    <row r="1870" spans="1:5">
      <c r="A1870" s="68">
        <v>3518</v>
      </c>
      <c r="B1870" s="68">
        <v>16</v>
      </c>
      <c r="C1870" s="63">
        <v>1595</v>
      </c>
      <c r="D1870" s="63">
        <v>248</v>
      </c>
      <c r="E1870" s="63" t="s">
        <v>95</v>
      </c>
    </row>
    <row r="1871" spans="1:5">
      <c r="A1871" s="68">
        <v>3520</v>
      </c>
      <c r="B1871" s="68">
        <v>16</v>
      </c>
      <c r="C1871" s="63">
        <v>1595</v>
      </c>
      <c r="D1871" s="63">
        <v>248</v>
      </c>
      <c r="E1871" s="63" t="s">
        <v>95</v>
      </c>
    </row>
    <row r="1872" spans="1:5">
      <c r="A1872" s="68">
        <v>3521</v>
      </c>
      <c r="B1872" s="68">
        <v>17</v>
      </c>
      <c r="C1872" s="63">
        <v>1846</v>
      </c>
      <c r="D1872" s="63">
        <v>145</v>
      </c>
      <c r="E1872" s="63" t="s">
        <v>95</v>
      </c>
    </row>
    <row r="1873" spans="1:5">
      <c r="A1873" s="68">
        <v>3522</v>
      </c>
      <c r="B1873" s="68">
        <v>17</v>
      </c>
      <c r="C1873" s="63">
        <v>1846</v>
      </c>
      <c r="D1873" s="63">
        <v>145</v>
      </c>
      <c r="E1873" s="63" t="s">
        <v>95</v>
      </c>
    </row>
    <row r="1874" spans="1:5">
      <c r="A1874" s="68">
        <v>3523</v>
      </c>
      <c r="B1874" s="68">
        <v>17</v>
      </c>
      <c r="C1874" s="63">
        <v>1846</v>
      </c>
      <c r="D1874" s="63">
        <v>145</v>
      </c>
      <c r="E1874" s="63" t="s">
        <v>95</v>
      </c>
    </row>
    <row r="1875" spans="1:5">
      <c r="A1875" s="68">
        <v>3525</v>
      </c>
      <c r="B1875" s="68">
        <v>17</v>
      </c>
      <c r="C1875" s="63">
        <v>1846</v>
      </c>
      <c r="D1875" s="63">
        <v>145</v>
      </c>
      <c r="E1875" s="63" t="s">
        <v>95</v>
      </c>
    </row>
    <row r="1876" spans="1:5">
      <c r="A1876" s="68">
        <v>3527</v>
      </c>
      <c r="B1876" s="68">
        <v>14</v>
      </c>
      <c r="C1876" s="63">
        <v>1610</v>
      </c>
      <c r="D1876" s="63">
        <v>120</v>
      </c>
      <c r="E1876" s="63" t="s">
        <v>95</v>
      </c>
    </row>
    <row r="1877" spans="1:5">
      <c r="A1877" s="68">
        <v>3529</v>
      </c>
      <c r="B1877" s="68">
        <v>13</v>
      </c>
      <c r="C1877" s="63">
        <v>1160</v>
      </c>
      <c r="D1877" s="63">
        <v>201</v>
      </c>
      <c r="E1877" s="63" t="s">
        <v>95</v>
      </c>
    </row>
    <row r="1878" spans="1:5">
      <c r="A1878" s="68">
        <v>3530</v>
      </c>
      <c r="B1878" s="68">
        <v>13</v>
      </c>
      <c r="C1878" s="63">
        <v>1160</v>
      </c>
      <c r="D1878" s="63">
        <v>201</v>
      </c>
      <c r="E1878" s="63" t="s">
        <v>95</v>
      </c>
    </row>
    <row r="1879" spans="1:5">
      <c r="A1879" s="68">
        <v>3531</v>
      </c>
      <c r="B1879" s="68">
        <v>13</v>
      </c>
      <c r="C1879" s="63">
        <v>1160</v>
      </c>
      <c r="D1879" s="63">
        <v>201</v>
      </c>
      <c r="E1879" s="63" t="s">
        <v>95</v>
      </c>
    </row>
    <row r="1880" spans="1:5">
      <c r="A1880" s="68">
        <v>3533</v>
      </c>
      <c r="B1880" s="68">
        <v>13</v>
      </c>
      <c r="C1880" s="63">
        <v>1160</v>
      </c>
      <c r="D1880" s="63">
        <v>201</v>
      </c>
      <c r="E1880" s="63" t="s">
        <v>95</v>
      </c>
    </row>
    <row r="1881" spans="1:5">
      <c r="A1881" s="68">
        <v>3537</v>
      </c>
      <c r="B1881" s="68">
        <v>13</v>
      </c>
      <c r="C1881" s="63">
        <v>1160</v>
      </c>
      <c r="D1881" s="63">
        <v>201</v>
      </c>
      <c r="E1881" s="63" t="s">
        <v>95</v>
      </c>
    </row>
    <row r="1882" spans="1:5">
      <c r="A1882" s="68">
        <v>3540</v>
      </c>
      <c r="B1882" s="68">
        <v>13</v>
      </c>
      <c r="C1882" s="63">
        <v>1160</v>
      </c>
      <c r="D1882" s="63">
        <v>201</v>
      </c>
      <c r="E1882" s="63" t="s">
        <v>95</v>
      </c>
    </row>
    <row r="1883" spans="1:5">
      <c r="A1883" s="68">
        <v>3542</v>
      </c>
      <c r="B1883" s="68">
        <v>13</v>
      </c>
      <c r="C1883" s="63">
        <v>1160</v>
      </c>
      <c r="D1883" s="63">
        <v>201</v>
      </c>
      <c r="E1883" s="63" t="s">
        <v>95</v>
      </c>
    </row>
    <row r="1884" spans="1:5">
      <c r="A1884" s="68">
        <v>3544</v>
      </c>
      <c r="B1884" s="68">
        <v>13</v>
      </c>
      <c r="C1884" s="63">
        <v>1160</v>
      </c>
      <c r="D1884" s="63">
        <v>201</v>
      </c>
      <c r="E1884" s="63" t="s">
        <v>95</v>
      </c>
    </row>
    <row r="1885" spans="1:5">
      <c r="A1885" s="68">
        <v>3546</v>
      </c>
      <c r="B1885" s="68">
        <v>13</v>
      </c>
      <c r="C1885" s="63">
        <v>1160</v>
      </c>
      <c r="D1885" s="63">
        <v>201</v>
      </c>
      <c r="E1885" s="63" t="s">
        <v>95</v>
      </c>
    </row>
    <row r="1886" spans="1:5">
      <c r="A1886" s="68">
        <v>3549</v>
      </c>
      <c r="B1886" s="68">
        <v>13</v>
      </c>
      <c r="C1886" s="63">
        <v>1160</v>
      </c>
      <c r="D1886" s="63">
        <v>201</v>
      </c>
      <c r="E1886" s="63" t="s">
        <v>95</v>
      </c>
    </row>
    <row r="1887" spans="1:5">
      <c r="A1887" s="68">
        <v>3550</v>
      </c>
      <c r="B1887" s="68">
        <v>16</v>
      </c>
      <c r="C1887" s="63">
        <v>1595</v>
      </c>
      <c r="D1887" s="63">
        <v>248</v>
      </c>
      <c r="E1887" s="63" t="s">
        <v>95</v>
      </c>
    </row>
    <row r="1888" spans="1:5">
      <c r="A1888" s="68">
        <v>3551</v>
      </c>
      <c r="B1888" s="68">
        <v>16</v>
      </c>
      <c r="C1888" s="63">
        <v>1595</v>
      </c>
      <c r="D1888" s="63">
        <v>248</v>
      </c>
      <c r="E1888" s="63" t="s">
        <v>95</v>
      </c>
    </row>
    <row r="1889" spans="1:5">
      <c r="A1889" s="68">
        <v>3552</v>
      </c>
      <c r="B1889" s="68">
        <v>16</v>
      </c>
      <c r="C1889" s="63">
        <v>1595</v>
      </c>
      <c r="D1889" s="63">
        <v>248</v>
      </c>
      <c r="E1889" s="63" t="s">
        <v>95</v>
      </c>
    </row>
    <row r="1890" spans="1:5">
      <c r="A1890" s="68">
        <v>3554</v>
      </c>
      <c r="B1890" s="68">
        <v>16</v>
      </c>
      <c r="C1890" s="63">
        <v>1595</v>
      </c>
      <c r="D1890" s="63">
        <v>248</v>
      </c>
      <c r="E1890" s="63" t="s">
        <v>95</v>
      </c>
    </row>
    <row r="1891" spans="1:5">
      <c r="A1891" s="68">
        <v>3555</v>
      </c>
      <c r="B1891" s="68">
        <v>16</v>
      </c>
      <c r="C1891" s="63">
        <v>1595</v>
      </c>
      <c r="D1891" s="63">
        <v>248</v>
      </c>
      <c r="E1891" s="63" t="s">
        <v>95</v>
      </c>
    </row>
    <row r="1892" spans="1:5">
      <c r="A1892" s="68">
        <v>3556</v>
      </c>
      <c r="B1892" s="68">
        <v>16</v>
      </c>
      <c r="C1892" s="63">
        <v>1595</v>
      </c>
      <c r="D1892" s="63">
        <v>248</v>
      </c>
      <c r="E1892" s="63" t="s">
        <v>95</v>
      </c>
    </row>
    <row r="1893" spans="1:5">
      <c r="A1893" s="68">
        <v>3557</v>
      </c>
      <c r="B1893" s="68">
        <v>16</v>
      </c>
      <c r="C1893" s="63">
        <v>1595</v>
      </c>
      <c r="D1893" s="63">
        <v>248</v>
      </c>
      <c r="E1893" s="63" t="s">
        <v>95</v>
      </c>
    </row>
    <row r="1894" spans="1:5">
      <c r="A1894" s="68">
        <v>3558</v>
      </c>
      <c r="B1894" s="68">
        <v>16</v>
      </c>
      <c r="C1894" s="63">
        <v>1595</v>
      </c>
      <c r="D1894" s="63">
        <v>248</v>
      </c>
      <c r="E1894" s="63" t="s">
        <v>95</v>
      </c>
    </row>
    <row r="1895" spans="1:5">
      <c r="A1895" s="68">
        <v>3559</v>
      </c>
      <c r="B1895" s="68">
        <v>16</v>
      </c>
      <c r="C1895" s="63">
        <v>1595</v>
      </c>
      <c r="D1895" s="63">
        <v>248</v>
      </c>
      <c r="E1895" s="63" t="s">
        <v>95</v>
      </c>
    </row>
    <row r="1896" spans="1:5">
      <c r="A1896" s="68">
        <v>3561</v>
      </c>
      <c r="B1896" s="68">
        <v>16</v>
      </c>
      <c r="C1896" s="63">
        <v>1595</v>
      </c>
      <c r="D1896" s="63">
        <v>248</v>
      </c>
      <c r="E1896" s="63" t="s">
        <v>95</v>
      </c>
    </row>
    <row r="1897" spans="1:5">
      <c r="A1897" s="68">
        <v>3562</v>
      </c>
      <c r="B1897" s="68">
        <v>16</v>
      </c>
      <c r="C1897" s="63">
        <v>1595</v>
      </c>
      <c r="D1897" s="63">
        <v>248</v>
      </c>
      <c r="E1897" s="63" t="s">
        <v>95</v>
      </c>
    </row>
    <row r="1898" spans="1:5">
      <c r="A1898" s="68">
        <v>3563</v>
      </c>
      <c r="B1898" s="68">
        <v>16</v>
      </c>
      <c r="C1898" s="63">
        <v>1595</v>
      </c>
      <c r="D1898" s="63">
        <v>248</v>
      </c>
      <c r="E1898" s="63" t="s">
        <v>95</v>
      </c>
    </row>
    <row r="1899" spans="1:5">
      <c r="A1899" s="68">
        <v>3564</v>
      </c>
      <c r="B1899" s="68">
        <v>16</v>
      </c>
      <c r="C1899" s="63">
        <v>1595</v>
      </c>
      <c r="D1899" s="63">
        <v>248</v>
      </c>
      <c r="E1899" s="63" t="s">
        <v>95</v>
      </c>
    </row>
    <row r="1900" spans="1:5">
      <c r="A1900" s="68">
        <v>3565</v>
      </c>
      <c r="B1900" s="68">
        <v>16</v>
      </c>
      <c r="C1900" s="63">
        <v>1595</v>
      </c>
      <c r="D1900" s="63">
        <v>248</v>
      </c>
      <c r="E1900" s="63" t="s">
        <v>95</v>
      </c>
    </row>
    <row r="1901" spans="1:5">
      <c r="A1901" s="68">
        <v>3566</v>
      </c>
      <c r="B1901" s="68">
        <v>16</v>
      </c>
      <c r="C1901" s="63">
        <v>1595</v>
      </c>
      <c r="D1901" s="63">
        <v>248</v>
      </c>
      <c r="E1901" s="63" t="s">
        <v>95</v>
      </c>
    </row>
    <row r="1902" spans="1:5">
      <c r="A1902" s="68">
        <v>3567</v>
      </c>
      <c r="B1902" s="68">
        <v>16</v>
      </c>
      <c r="C1902" s="63">
        <v>1595</v>
      </c>
      <c r="D1902" s="63">
        <v>248</v>
      </c>
      <c r="E1902" s="63" t="s">
        <v>95</v>
      </c>
    </row>
    <row r="1903" spans="1:5">
      <c r="A1903" s="68">
        <v>3568</v>
      </c>
      <c r="B1903" s="68">
        <v>16</v>
      </c>
      <c r="C1903" s="63">
        <v>1595</v>
      </c>
      <c r="D1903" s="63">
        <v>248</v>
      </c>
      <c r="E1903" s="63" t="s">
        <v>95</v>
      </c>
    </row>
    <row r="1904" spans="1:5">
      <c r="A1904" s="68">
        <v>3570</v>
      </c>
      <c r="B1904" s="68">
        <v>16</v>
      </c>
      <c r="C1904" s="63">
        <v>1595</v>
      </c>
      <c r="D1904" s="63">
        <v>248</v>
      </c>
      <c r="E1904" s="63" t="s">
        <v>95</v>
      </c>
    </row>
    <row r="1905" spans="1:5">
      <c r="A1905" s="68">
        <v>3571</v>
      </c>
      <c r="B1905" s="68">
        <v>16</v>
      </c>
      <c r="C1905" s="63">
        <v>1595</v>
      </c>
      <c r="D1905" s="63">
        <v>248</v>
      </c>
      <c r="E1905" s="63" t="s">
        <v>95</v>
      </c>
    </row>
    <row r="1906" spans="1:5">
      <c r="A1906" s="68">
        <v>3572</v>
      </c>
      <c r="B1906" s="68">
        <v>16</v>
      </c>
      <c r="C1906" s="63">
        <v>1595</v>
      </c>
      <c r="D1906" s="63">
        <v>248</v>
      </c>
      <c r="E1906" s="63" t="s">
        <v>95</v>
      </c>
    </row>
    <row r="1907" spans="1:5">
      <c r="A1907" s="68">
        <v>3573</v>
      </c>
      <c r="B1907" s="68">
        <v>16</v>
      </c>
      <c r="C1907" s="63">
        <v>1595</v>
      </c>
      <c r="D1907" s="63">
        <v>248</v>
      </c>
      <c r="E1907" s="63" t="s">
        <v>95</v>
      </c>
    </row>
    <row r="1908" spans="1:5">
      <c r="A1908" s="68">
        <v>3575</v>
      </c>
      <c r="B1908" s="68">
        <v>16</v>
      </c>
      <c r="C1908" s="63">
        <v>1595</v>
      </c>
      <c r="D1908" s="63">
        <v>248</v>
      </c>
      <c r="E1908" s="63" t="s">
        <v>95</v>
      </c>
    </row>
    <row r="1909" spans="1:5">
      <c r="A1909" s="68">
        <v>3576</v>
      </c>
      <c r="B1909" s="68">
        <v>16</v>
      </c>
      <c r="C1909" s="63">
        <v>1595</v>
      </c>
      <c r="D1909" s="63">
        <v>248</v>
      </c>
      <c r="E1909" s="63" t="s">
        <v>95</v>
      </c>
    </row>
    <row r="1910" spans="1:5">
      <c r="A1910" s="68">
        <v>3578</v>
      </c>
      <c r="B1910" s="68">
        <v>16</v>
      </c>
      <c r="C1910" s="63">
        <v>1595</v>
      </c>
      <c r="D1910" s="63">
        <v>248</v>
      </c>
      <c r="E1910" s="63" t="s">
        <v>95</v>
      </c>
    </row>
    <row r="1911" spans="1:5">
      <c r="A1911" s="68">
        <v>3579</v>
      </c>
      <c r="B1911" s="68">
        <v>16</v>
      </c>
      <c r="C1911" s="63">
        <v>1595</v>
      </c>
      <c r="D1911" s="63">
        <v>248</v>
      </c>
      <c r="E1911" s="63" t="s">
        <v>95</v>
      </c>
    </row>
    <row r="1912" spans="1:5">
      <c r="A1912" s="68">
        <v>3580</v>
      </c>
      <c r="B1912" s="68">
        <v>16</v>
      </c>
      <c r="C1912" s="63">
        <v>1595</v>
      </c>
      <c r="D1912" s="63">
        <v>248</v>
      </c>
      <c r="E1912" s="63" t="s">
        <v>95</v>
      </c>
    </row>
    <row r="1913" spans="1:5">
      <c r="A1913" s="68">
        <v>3581</v>
      </c>
      <c r="B1913" s="68">
        <v>13</v>
      </c>
      <c r="C1913" s="63">
        <v>1160</v>
      </c>
      <c r="D1913" s="63">
        <v>201</v>
      </c>
      <c r="E1913" s="63" t="s">
        <v>95</v>
      </c>
    </row>
    <row r="1914" spans="1:5">
      <c r="A1914" s="68">
        <v>3583</v>
      </c>
      <c r="B1914" s="68">
        <v>13</v>
      </c>
      <c r="C1914" s="63">
        <v>1160</v>
      </c>
      <c r="D1914" s="63">
        <v>201</v>
      </c>
      <c r="E1914" s="63" t="s">
        <v>95</v>
      </c>
    </row>
    <row r="1915" spans="1:5">
      <c r="A1915" s="68">
        <v>3584</v>
      </c>
      <c r="B1915" s="68">
        <v>13</v>
      </c>
      <c r="C1915" s="63">
        <v>1160</v>
      </c>
      <c r="D1915" s="63">
        <v>201</v>
      </c>
      <c r="E1915" s="63" t="s">
        <v>95</v>
      </c>
    </row>
    <row r="1916" spans="1:5">
      <c r="A1916" s="68">
        <v>3585</v>
      </c>
      <c r="B1916" s="68">
        <v>13</v>
      </c>
      <c r="C1916" s="63">
        <v>1160</v>
      </c>
      <c r="D1916" s="63">
        <v>201</v>
      </c>
      <c r="E1916" s="63" t="s">
        <v>95</v>
      </c>
    </row>
    <row r="1917" spans="1:5">
      <c r="A1917" s="68">
        <v>3586</v>
      </c>
      <c r="B1917" s="68">
        <v>13</v>
      </c>
      <c r="C1917" s="63">
        <v>1160</v>
      </c>
      <c r="D1917" s="63">
        <v>201</v>
      </c>
      <c r="E1917" s="63" t="s">
        <v>95</v>
      </c>
    </row>
    <row r="1918" spans="1:5">
      <c r="A1918" s="68">
        <v>3588</v>
      </c>
      <c r="B1918" s="68">
        <v>13</v>
      </c>
      <c r="C1918" s="63">
        <v>1160</v>
      </c>
      <c r="D1918" s="63">
        <v>201</v>
      </c>
      <c r="E1918" s="63" t="s">
        <v>95</v>
      </c>
    </row>
    <row r="1919" spans="1:5">
      <c r="A1919" s="68">
        <v>3589</v>
      </c>
      <c r="B1919" s="68">
        <v>13</v>
      </c>
      <c r="C1919" s="63">
        <v>1160</v>
      </c>
      <c r="D1919" s="63">
        <v>201</v>
      </c>
      <c r="E1919" s="63" t="s">
        <v>95</v>
      </c>
    </row>
    <row r="1920" spans="1:5">
      <c r="A1920" s="68">
        <v>3590</v>
      </c>
      <c r="B1920" s="68">
        <v>13</v>
      </c>
      <c r="C1920" s="63">
        <v>1160</v>
      </c>
      <c r="D1920" s="63">
        <v>201</v>
      </c>
      <c r="E1920" s="63" t="s">
        <v>95</v>
      </c>
    </row>
    <row r="1921" spans="1:5">
      <c r="A1921" s="68">
        <v>3591</v>
      </c>
      <c r="B1921" s="68">
        <v>13</v>
      </c>
      <c r="C1921" s="63">
        <v>1160</v>
      </c>
      <c r="D1921" s="63">
        <v>201</v>
      </c>
      <c r="E1921" s="63" t="s">
        <v>95</v>
      </c>
    </row>
    <row r="1922" spans="1:5">
      <c r="A1922" s="68">
        <v>3594</v>
      </c>
      <c r="B1922" s="68">
        <v>13</v>
      </c>
      <c r="C1922" s="63">
        <v>1160</v>
      </c>
      <c r="D1922" s="63">
        <v>201</v>
      </c>
      <c r="E1922" s="63" t="s">
        <v>95</v>
      </c>
    </row>
    <row r="1923" spans="1:5">
      <c r="A1923" s="68">
        <v>3595</v>
      </c>
      <c r="B1923" s="68">
        <v>13</v>
      </c>
      <c r="C1923" s="63">
        <v>1160</v>
      </c>
      <c r="D1923" s="63">
        <v>201</v>
      </c>
      <c r="E1923" s="63" t="s">
        <v>95</v>
      </c>
    </row>
    <row r="1924" spans="1:5">
      <c r="A1924" s="68">
        <v>3596</v>
      </c>
      <c r="B1924" s="68">
        <v>16</v>
      </c>
      <c r="C1924" s="63">
        <v>1595</v>
      </c>
      <c r="D1924" s="63">
        <v>248</v>
      </c>
      <c r="E1924" s="63" t="s">
        <v>95</v>
      </c>
    </row>
    <row r="1925" spans="1:5">
      <c r="A1925" s="68">
        <v>3597</v>
      </c>
      <c r="B1925" s="68">
        <v>13</v>
      </c>
      <c r="C1925" s="63">
        <v>1160</v>
      </c>
      <c r="D1925" s="63">
        <v>201</v>
      </c>
      <c r="E1925" s="63" t="s">
        <v>95</v>
      </c>
    </row>
    <row r="1926" spans="1:5">
      <c r="A1926" s="68">
        <v>3599</v>
      </c>
      <c r="B1926" s="68">
        <v>13</v>
      </c>
      <c r="C1926" s="63">
        <v>1160</v>
      </c>
      <c r="D1926" s="63">
        <v>201</v>
      </c>
      <c r="E1926" s="63" t="s">
        <v>95</v>
      </c>
    </row>
    <row r="1927" spans="1:5">
      <c r="A1927" s="68">
        <v>3607</v>
      </c>
      <c r="B1927" s="68">
        <v>17</v>
      </c>
      <c r="C1927" s="63">
        <v>1846</v>
      </c>
      <c r="D1927" s="63">
        <v>145</v>
      </c>
      <c r="E1927" s="63" t="s">
        <v>95</v>
      </c>
    </row>
    <row r="1928" spans="1:5">
      <c r="A1928" s="68">
        <v>3608</v>
      </c>
      <c r="B1928" s="68">
        <v>16</v>
      </c>
      <c r="C1928" s="63">
        <v>1595</v>
      </c>
      <c r="D1928" s="63">
        <v>248</v>
      </c>
      <c r="E1928" s="63" t="s">
        <v>95</v>
      </c>
    </row>
    <row r="1929" spans="1:5">
      <c r="A1929" s="68">
        <v>3610</v>
      </c>
      <c r="B1929" s="68">
        <v>16</v>
      </c>
      <c r="C1929" s="63">
        <v>1595</v>
      </c>
      <c r="D1929" s="63">
        <v>248</v>
      </c>
      <c r="E1929" s="63" t="s">
        <v>95</v>
      </c>
    </row>
    <row r="1930" spans="1:5">
      <c r="A1930" s="68">
        <v>3612</v>
      </c>
      <c r="B1930" s="68">
        <v>16</v>
      </c>
      <c r="C1930" s="63">
        <v>1595</v>
      </c>
      <c r="D1930" s="63">
        <v>248</v>
      </c>
      <c r="E1930" s="63" t="s">
        <v>95</v>
      </c>
    </row>
    <row r="1931" spans="1:5">
      <c r="A1931" s="68">
        <v>3614</v>
      </c>
      <c r="B1931" s="68">
        <v>16</v>
      </c>
      <c r="C1931" s="63">
        <v>1595</v>
      </c>
      <c r="D1931" s="63">
        <v>248</v>
      </c>
      <c r="E1931" s="63" t="s">
        <v>95</v>
      </c>
    </row>
    <row r="1932" spans="1:5">
      <c r="A1932" s="68">
        <v>3616</v>
      </c>
      <c r="B1932" s="68">
        <v>16</v>
      </c>
      <c r="C1932" s="63">
        <v>1595</v>
      </c>
      <c r="D1932" s="63">
        <v>248</v>
      </c>
      <c r="E1932" s="63" t="s">
        <v>95</v>
      </c>
    </row>
    <row r="1933" spans="1:5">
      <c r="A1933" s="68">
        <v>3617</v>
      </c>
      <c r="B1933" s="68">
        <v>16</v>
      </c>
      <c r="C1933" s="63">
        <v>1595</v>
      </c>
      <c r="D1933" s="63">
        <v>248</v>
      </c>
      <c r="E1933" s="63" t="s">
        <v>95</v>
      </c>
    </row>
    <row r="1934" spans="1:5">
      <c r="A1934" s="68">
        <v>3618</v>
      </c>
      <c r="B1934" s="68">
        <v>16</v>
      </c>
      <c r="C1934" s="63">
        <v>1595</v>
      </c>
      <c r="D1934" s="63">
        <v>248</v>
      </c>
      <c r="E1934" s="63" t="s">
        <v>95</v>
      </c>
    </row>
    <row r="1935" spans="1:5">
      <c r="A1935" s="68">
        <v>3619</v>
      </c>
      <c r="B1935" s="68">
        <v>16</v>
      </c>
      <c r="C1935" s="63">
        <v>1595</v>
      </c>
      <c r="D1935" s="63">
        <v>248</v>
      </c>
      <c r="E1935" s="63" t="s">
        <v>95</v>
      </c>
    </row>
    <row r="1936" spans="1:5">
      <c r="A1936" s="68">
        <v>3620</v>
      </c>
      <c r="B1936" s="68">
        <v>16</v>
      </c>
      <c r="C1936" s="63">
        <v>1595</v>
      </c>
      <c r="D1936" s="63">
        <v>248</v>
      </c>
      <c r="E1936" s="63" t="s">
        <v>95</v>
      </c>
    </row>
    <row r="1937" spans="1:5">
      <c r="A1937" s="68">
        <v>3621</v>
      </c>
      <c r="B1937" s="68">
        <v>16</v>
      </c>
      <c r="C1937" s="63">
        <v>1595</v>
      </c>
      <c r="D1937" s="63">
        <v>248</v>
      </c>
      <c r="E1937" s="63" t="s">
        <v>95</v>
      </c>
    </row>
    <row r="1938" spans="1:5">
      <c r="A1938" s="68">
        <v>3622</v>
      </c>
      <c r="B1938" s="68">
        <v>16</v>
      </c>
      <c r="C1938" s="63">
        <v>1595</v>
      </c>
      <c r="D1938" s="63">
        <v>248</v>
      </c>
      <c r="E1938" s="63" t="s">
        <v>95</v>
      </c>
    </row>
    <row r="1939" spans="1:5">
      <c r="A1939" s="68">
        <v>3623</v>
      </c>
      <c r="B1939" s="68">
        <v>16</v>
      </c>
      <c r="C1939" s="63">
        <v>1595</v>
      </c>
      <c r="D1939" s="63">
        <v>248</v>
      </c>
      <c r="E1939" s="63" t="s">
        <v>95</v>
      </c>
    </row>
    <row r="1940" spans="1:5">
      <c r="A1940" s="68">
        <v>3624</v>
      </c>
      <c r="B1940" s="68">
        <v>16</v>
      </c>
      <c r="C1940" s="63">
        <v>1595</v>
      </c>
      <c r="D1940" s="63">
        <v>248</v>
      </c>
      <c r="E1940" s="63" t="s">
        <v>95</v>
      </c>
    </row>
    <row r="1941" spans="1:5">
      <c r="A1941" s="68">
        <v>3629</v>
      </c>
      <c r="B1941" s="68">
        <v>16</v>
      </c>
      <c r="C1941" s="63">
        <v>1595</v>
      </c>
      <c r="D1941" s="63">
        <v>248</v>
      </c>
      <c r="E1941" s="63" t="s">
        <v>95</v>
      </c>
    </row>
    <row r="1942" spans="1:5">
      <c r="A1942" s="68">
        <v>3630</v>
      </c>
      <c r="B1942" s="68">
        <v>16</v>
      </c>
      <c r="C1942" s="63">
        <v>1595</v>
      </c>
      <c r="D1942" s="63">
        <v>248</v>
      </c>
      <c r="E1942" s="63" t="s">
        <v>95</v>
      </c>
    </row>
    <row r="1943" spans="1:5">
      <c r="A1943" s="68">
        <v>3631</v>
      </c>
      <c r="B1943" s="68">
        <v>16</v>
      </c>
      <c r="C1943" s="63">
        <v>1595</v>
      </c>
      <c r="D1943" s="63">
        <v>248</v>
      </c>
      <c r="E1943" s="63" t="s">
        <v>95</v>
      </c>
    </row>
    <row r="1944" spans="1:5">
      <c r="A1944" s="68">
        <v>3632</v>
      </c>
      <c r="B1944" s="68">
        <v>16</v>
      </c>
      <c r="C1944" s="63">
        <v>1595</v>
      </c>
      <c r="D1944" s="63">
        <v>248</v>
      </c>
      <c r="E1944" s="63" t="s">
        <v>95</v>
      </c>
    </row>
    <row r="1945" spans="1:5">
      <c r="A1945" s="68">
        <v>3633</v>
      </c>
      <c r="B1945" s="68">
        <v>16</v>
      </c>
      <c r="C1945" s="63">
        <v>1595</v>
      </c>
      <c r="D1945" s="63">
        <v>248</v>
      </c>
      <c r="E1945" s="63" t="s">
        <v>95</v>
      </c>
    </row>
    <row r="1946" spans="1:5">
      <c r="A1946" s="68">
        <v>3634</v>
      </c>
      <c r="B1946" s="68">
        <v>16</v>
      </c>
      <c r="C1946" s="63">
        <v>1595</v>
      </c>
      <c r="D1946" s="63">
        <v>248</v>
      </c>
      <c r="E1946" s="63" t="s">
        <v>95</v>
      </c>
    </row>
    <row r="1947" spans="1:5">
      <c r="A1947" s="68">
        <v>3635</v>
      </c>
      <c r="B1947" s="68">
        <v>16</v>
      </c>
      <c r="C1947" s="63">
        <v>1595</v>
      </c>
      <c r="D1947" s="63">
        <v>248</v>
      </c>
      <c r="E1947" s="63" t="s">
        <v>95</v>
      </c>
    </row>
    <row r="1948" spans="1:5">
      <c r="A1948" s="68">
        <v>3636</v>
      </c>
      <c r="B1948" s="68">
        <v>16</v>
      </c>
      <c r="C1948" s="63">
        <v>1595</v>
      </c>
      <c r="D1948" s="63">
        <v>248</v>
      </c>
      <c r="E1948" s="63" t="s">
        <v>95</v>
      </c>
    </row>
    <row r="1949" spans="1:5">
      <c r="A1949" s="68">
        <v>3637</v>
      </c>
      <c r="B1949" s="68">
        <v>16</v>
      </c>
      <c r="C1949" s="63">
        <v>1595</v>
      </c>
      <c r="D1949" s="63">
        <v>248</v>
      </c>
      <c r="E1949" s="63" t="s">
        <v>95</v>
      </c>
    </row>
    <row r="1950" spans="1:5">
      <c r="A1950" s="68">
        <v>3638</v>
      </c>
      <c r="B1950" s="68">
        <v>16</v>
      </c>
      <c r="C1950" s="63">
        <v>1595</v>
      </c>
      <c r="D1950" s="63">
        <v>248</v>
      </c>
      <c r="E1950" s="63" t="s">
        <v>95</v>
      </c>
    </row>
    <row r="1951" spans="1:5">
      <c r="A1951" s="68">
        <v>3639</v>
      </c>
      <c r="B1951" s="68">
        <v>16</v>
      </c>
      <c r="C1951" s="63">
        <v>1595</v>
      </c>
      <c r="D1951" s="63">
        <v>248</v>
      </c>
      <c r="E1951" s="63" t="s">
        <v>95</v>
      </c>
    </row>
    <row r="1952" spans="1:5">
      <c r="A1952" s="68">
        <v>3640</v>
      </c>
      <c r="B1952" s="68">
        <v>16</v>
      </c>
      <c r="C1952" s="63">
        <v>1595</v>
      </c>
      <c r="D1952" s="63">
        <v>248</v>
      </c>
      <c r="E1952" s="63" t="s">
        <v>95</v>
      </c>
    </row>
    <row r="1953" spans="1:5">
      <c r="A1953" s="68">
        <v>3641</v>
      </c>
      <c r="B1953" s="68">
        <v>16</v>
      </c>
      <c r="C1953" s="63">
        <v>1595</v>
      </c>
      <c r="D1953" s="63">
        <v>248</v>
      </c>
      <c r="E1953" s="63" t="s">
        <v>95</v>
      </c>
    </row>
    <row r="1954" spans="1:5">
      <c r="A1954" s="68">
        <v>3643</v>
      </c>
      <c r="B1954" s="68">
        <v>16</v>
      </c>
      <c r="C1954" s="63">
        <v>1595</v>
      </c>
      <c r="D1954" s="63">
        <v>248</v>
      </c>
      <c r="E1954" s="63" t="s">
        <v>95</v>
      </c>
    </row>
    <row r="1955" spans="1:5">
      <c r="A1955" s="68">
        <v>3644</v>
      </c>
      <c r="B1955" s="68">
        <v>16</v>
      </c>
      <c r="C1955" s="63">
        <v>1595</v>
      </c>
      <c r="D1955" s="63">
        <v>248</v>
      </c>
      <c r="E1955" s="63" t="s">
        <v>95</v>
      </c>
    </row>
    <row r="1956" spans="1:5">
      <c r="A1956" s="68">
        <v>3646</v>
      </c>
      <c r="B1956" s="68">
        <v>16</v>
      </c>
      <c r="C1956" s="63">
        <v>1595</v>
      </c>
      <c r="D1956" s="63">
        <v>248</v>
      </c>
      <c r="E1956" s="63" t="s">
        <v>95</v>
      </c>
    </row>
    <row r="1957" spans="1:5">
      <c r="A1957" s="68">
        <v>3647</v>
      </c>
      <c r="B1957" s="68">
        <v>16</v>
      </c>
      <c r="C1957" s="63">
        <v>1595</v>
      </c>
      <c r="D1957" s="63">
        <v>248</v>
      </c>
      <c r="E1957" s="63" t="s">
        <v>95</v>
      </c>
    </row>
    <row r="1958" spans="1:5">
      <c r="A1958" s="68">
        <v>3649</v>
      </c>
      <c r="B1958" s="68">
        <v>16</v>
      </c>
      <c r="C1958" s="63">
        <v>1595</v>
      </c>
      <c r="D1958" s="63">
        <v>248</v>
      </c>
      <c r="E1958" s="63" t="s">
        <v>95</v>
      </c>
    </row>
    <row r="1959" spans="1:5">
      <c r="A1959" s="68">
        <v>3658</v>
      </c>
      <c r="B1959" s="68">
        <v>17</v>
      </c>
      <c r="C1959" s="63">
        <v>1846</v>
      </c>
      <c r="D1959" s="63">
        <v>145</v>
      </c>
      <c r="E1959" s="63" t="s">
        <v>95</v>
      </c>
    </row>
    <row r="1960" spans="1:5">
      <c r="A1960" s="68">
        <v>3659</v>
      </c>
      <c r="B1960" s="68">
        <v>17</v>
      </c>
      <c r="C1960" s="63">
        <v>1846</v>
      </c>
      <c r="D1960" s="63">
        <v>145</v>
      </c>
      <c r="E1960" s="63" t="s">
        <v>95</v>
      </c>
    </row>
    <row r="1961" spans="1:5">
      <c r="A1961" s="68">
        <v>3660</v>
      </c>
      <c r="B1961" s="68">
        <v>17</v>
      </c>
      <c r="C1961" s="63">
        <v>1846</v>
      </c>
      <c r="D1961" s="63">
        <v>145</v>
      </c>
      <c r="E1961" s="63" t="s">
        <v>95</v>
      </c>
    </row>
    <row r="1962" spans="1:5">
      <c r="A1962" s="68">
        <v>3661</v>
      </c>
      <c r="B1962" s="68">
        <v>17</v>
      </c>
      <c r="C1962" s="63">
        <v>1846</v>
      </c>
      <c r="D1962" s="63">
        <v>145</v>
      </c>
      <c r="E1962" s="63" t="s">
        <v>95</v>
      </c>
    </row>
    <row r="1963" spans="1:5">
      <c r="A1963" s="68">
        <v>3662</v>
      </c>
      <c r="B1963" s="68">
        <v>17</v>
      </c>
      <c r="C1963" s="63">
        <v>1846</v>
      </c>
      <c r="D1963" s="63">
        <v>145</v>
      </c>
      <c r="E1963" s="63" t="s">
        <v>95</v>
      </c>
    </row>
    <row r="1964" spans="1:5">
      <c r="A1964" s="68">
        <v>3663</v>
      </c>
      <c r="B1964" s="68">
        <v>17</v>
      </c>
      <c r="C1964" s="63">
        <v>1846</v>
      </c>
      <c r="D1964" s="63">
        <v>145</v>
      </c>
      <c r="E1964" s="63" t="s">
        <v>95</v>
      </c>
    </row>
    <row r="1965" spans="1:5">
      <c r="A1965" s="68">
        <v>3664</v>
      </c>
      <c r="B1965" s="68">
        <v>17</v>
      </c>
      <c r="C1965" s="63">
        <v>1846</v>
      </c>
      <c r="D1965" s="63">
        <v>145</v>
      </c>
      <c r="E1965" s="63" t="s">
        <v>95</v>
      </c>
    </row>
    <row r="1966" spans="1:5">
      <c r="A1966" s="68">
        <v>3665</v>
      </c>
      <c r="B1966" s="68">
        <v>16</v>
      </c>
      <c r="C1966" s="63">
        <v>1595</v>
      </c>
      <c r="D1966" s="63">
        <v>248</v>
      </c>
      <c r="E1966" s="63" t="s">
        <v>95</v>
      </c>
    </row>
    <row r="1967" spans="1:5">
      <c r="A1967" s="68">
        <v>3666</v>
      </c>
      <c r="B1967" s="68">
        <v>16</v>
      </c>
      <c r="C1967" s="63">
        <v>1595</v>
      </c>
      <c r="D1967" s="63">
        <v>248</v>
      </c>
      <c r="E1967" s="63" t="s">
        <v>95</v>
      </c>
    </row>
    <row r="1968" spans="1:5">
      <c r="A1968" s="68">
        <v>3669</v>
      </c>
      <c r="B1968" s="68">
        <v>16</v>
      </c>
      <c r="C1968" s="63">
        <v>1595</v>
      </c>
      <c r="D1968" s="63">
        <v>248</v>
      </c>
      <c r="E1968" s="63" t="s">
        <v>95</v>
      </c>
    </row>
    <row r="1969" spans="1:5">
      <c r="A1969" s="68">
        <v>3670</v>
      </c>
      <c r="B1969" s="68">
        <v>19</v>
      </c>
      <c r="C1969" s="63">
        <v>2031</v>
      </c>
      <c r="D1969" s="63">
        <v>194</v>
      </c>
      <c r="E1969" s="63" t="s">
        <v>95</v>
      </c>
    </row>
    <row r="1970" spans="1:5">
      <c r="A1970" s="68">
        <v>3671</v>
      </c>
      <c r="B1970" s="68">
        <v>19</v>
      </c>
      <c r="C1970" s="63">
        <v>2031</v>
      </c>
      <c r="D1970" s="63">
        <v>194</v>
      </c>
      <c r="E1970" s="63" t="s">
        <v>95</v>
      </c>
    </row>
    <row r="1971" spans="1:5">
      <c r="A1971" s="68">
        <v>3672</v>
      </c>
      <c r="B1971" s="68">
        <v>19</v>
      </c>
      <c r="C1971" s="63">
        <v>2031</v>
      </c>
      <c r="D1971" s="63">
        <v>194</v>
      </c>
      <c r="E1971" s="63" t="s">
        <v>95</v>
      </c>
    </row>
    <row r="1972" spans="1:5">
      <c r="A1972" s="68">
        <v>3673</v>
      </c>
      <c r="B1972" s="68">
        <v>19</v>
      </c>
      <c r="C1972" s="63">
        <v>2031</v>
      </c>
      <c r="D1972" s="63">
        <v>194</v>
      </c>
      <c r="E1972" s="63" t="s">
        <v>95</v>
      </c>
    </row>
    <row r="1973" spans="1:5">
      <c r="A1973" s="68">
        <v>3675</v>
      </c>
      <c r="B1973" s="68">
        <v>19</v>
      </c>
      <c r="C1973" s="63">
        <v>2031</v>
      </c>
      <c r="D1973" s="63">
        <v>194</v>
      </c>
      <c r="E1973" s="63" t="s">
        <v>95</v>
      </c>
    </row>
    <row r="1974" spans="1:5">
      <c r="A1974" s="68">
        <v>3676</v>
      </c>
      <c r="B1974" s="68">
        <v>19</v>
      </c>
      <c r="C1974" s="63">
        <v>2031</v>
      </c>
      <c r="D1974" s="63">
        <v>194</v>
      </c>
      <c r="E1974" s="63" t="s">
        <v>95</v>
      </c>
    </row>
    <row r="1975" spans="1:5">
      <c r="A1975" s="68">
        <v>3677</v>
      </c>
      <c r="B1975" s="68">
        <v>19</v>
      </c>
      <c r="C1975" s="63">
        <v>2031</v>
      </c>
      <c r="D1975" s="63">
        <v>194</v>
      </c>
      <c r="E1975" s="63" t="s">
        <v>95</v>
      </c>
    </row>
    <row r="1976" spans="1:5">
      <c r="A1976" s="68">
        <v>3678</v>
      </c>
      <c r="B1976" s="68">
        <v>19</v>
      </c>
      <c r="C1976" s="63">
        <v>2031</v>
      </c>
      <c r="D1976" s="63">
        <v>194</v>
      </c>
      <c r="E1976" s="63" t="s">
        <v>95</v>
      </c>
    </row>
    <row r="1977" spans="1:5">
      <c r="A1977" s="68">
        <v>3682</v>
      </c>
      <c r="B1977" s="68">
        <v>19</v>
      </c>
      <c r="C1977" s="63">
        <v>2031</v>
      </c>
      <c r="D1977" s="63">
        <v>194</v>
      </c>
      <c r="E1977" s="63" t="s">
        <v>95</v>
      </c>
    </row>
    <row r="1978" spans="1:5">
      <c r="A1978" s="68">
        <v>3683</v>
      </c>
      <c r="B1978" s="68">
        <v>19</v>
      </c>
      <c r="C1978" s="63">
        <v>2031</v>
      </c>
      <c r="D1978" s="63">
        <v>194</v>
      </c>
      <c r="E1978" s="63" t="s">
        <v>95</v>
      </c>
    </row>
    <row r="1979" spans="1:5">
      <c r="A1979" s="68">
        <v>3685</v>
      </c>
      <c r="B1979" s="68">
        <v>19</v>
      </c>
      <c r="C1979" s="63">
        <v>2031</v>
      </c>
      <c r="D1979" s="63">
        <v>194</v>
      </c>
      <c r="E1979" s="63" t="s">
        <v>95</v>
      </c>
    </row>
    <row r="1980" spans="1:5">
      <c r="A1980" s="68">
        <v>3687</v>
      </c>
      <c r="B1980" s="68">
        <v>19</v>
      </c>
      <c r="C1980" s="63">
        <v>2031</v>
      </c>
      <c r="D1980" s="63">
        <v>194</v>
      </c>
      <c r="E1980" s="63" t="s">
        <v>95</v>
      </c>
    </row>
    <row r="1981" spans="1:5">
      <c r="A1981" s="68">
        <v>3688</v>
      </c>
      <c r="B1981" s="68">
        <v>19</v>
      </c>
      <c r="C1981" s="63">
        <v>2031</v>
      </c>
      <c r="D1981" s="63">
        <v>194</v>
      </c>
      <c r="E1981" s="63" t="s">
        <v>95</v>
      </c>
    </row>
    <row r="1982" spans="1:5">
      <c r="A1982" s="68">
        <v>3689</v>
      </c>
      <c r="B1982" s="68">
        <v>19</v>
      </c>
      <c r="C1982" s="63">
        <v>2031</v>
      </c>
      <c r="D1982" s="63">
        <v>194</v>
      </c>
      <c r="E1982" s="63" t="s">
        <v>95</v>
      </c>
    </row>
    <row r="1983" spans="1:5">
      <c r="A1983" s="68">
        <v>3690</v>
      </c>
      <c r="B1983" s="68">
        <v>19</v>
      </c>
      <c r="C1983" s="63">
        <v>2031</v>
      </c>
      <c r="D1983" s="63">
        <v>194</v>
      </c>
      <c r="E1983" s="63" t="s">
        <v>95</v>
      </c>
    </row>
    <row r="1984" spans="1:5">
      <c r="A1984" s="68">
        <v>3691</v>
      </c>
      <c r="B1984" s="68">
        <v>19</v>
      </c>
      <c r="C1984" s="63">
        <v>2031</v>
      </c>
      <c r="D1984" s="63">
        <v>194</v>
      </c>
      <c r="E1984" s="63" t="s">
        <v>95</v>
      </c>
    </row>
    <row r="1985" spans="1:5">
      <c r="A1985" s="68">
        <v>3693</v>
      </c>
      <c r="B1985" s="68">
        <v>19</v>
      </c>
      <c r="C1985" s="63">
        <v>2031</v>
      </c>
      <c r="D1985" s="63">
        <v>194</v>
      </c>
      <c r="E1985" s="63" t="s">
        <v>95</v>
      </c>
    </row>
    <row r="1986" spans="1:5">
      <c r="A1986" s="68">
        <v>3694</v>
      </c>
      <c r="B1986" s="68">
        <v>19</v>
      </c>
      <c r="C1986" s="63">
        <v>2031</v>
      </c>
      <c r="D1986" s="63">
        <v>194</v>
      </c>
      <c r="E1986" s="63" t="s">
        <v>95</v>
      </c>
    </row>
    <row r="1987" spans="1:5">
      <c r="A1987" s="68">
        <v>3695</v>
      </c>
      <c r="B1987" s="68">
        <v>19</v>
      </c>
      <c r="C1987" s="63">
        <v>2031</v>
      </c>
      <c r="D1987" s="63">
        <v>194</v>
      </c>
      <c r="E1987" s="63" t="s">
        <v>95</v>
      </c>
    </row>
    <row r="1988" spans="1:5">
      <c r="A1988" s="68">
        <v>3697</v>
      </c>
      <c r="B1988" s="68">
        <v>19</v>
      </c>
      <c r="C1988" s="63">
        <v>2031</v>
      </c>
      <c r="D1988" s="63">
        <v>194</v>
      </c>
      <c r="E1988" s="63" t="s">
        <v>95</v>
      </c>
    </row>
    <row r="1989" spans="1:5">
      <c r="A1989" s="68">
        <v>3698</v>
      </c>
      <c r="B1989" s="68">
        <v>19</v>
      </c>
      <c r="C1989" s="63">
        <v>2031</v>
      </c>
      <c r="D1989" s="63">
        <v>194</v>
      </c>
      <c r="E1989" s="63" t="s">
        <v>95</v>
      </c>
    </row>
    <row r="1990" spans="1:5">
      <c r="A1990" s="68">
        <v>3699</v>
      </c>
      <c r="B1990" s="68">
        <v>19</v>
      </c>
      <c r="C1990" s="63">
        <v>2031</v>
      </c>
      <c r="D1990" s="63">
        <v>194</v>
      </c>
      <c r="E1990" s="63" t="s">
        <v>95</v>
      </c>
    </row>
    <row r="1991" spans="1:5">
      <c r="A1991" s="68">
        <v>3700</v>
      </c>
      <c r="B1991" s="68">
        <v>19</v>
      </c>
      <c r="C1991" s="63">
        <v>2031</v>
      </c>
      <c r="D1991" s="63">
        <v>194</v>
      </c>
      <c r="E1991" s="63" t="s">
        <v>95</v>
      </c>
    </row>
    <row r="1992" spans="1:5">
      <c r="A1992" s="68">
        <v>3701</v>
      </c>
      <c r="B1992" s="68">
        <v>19</v>
      </c>
      <c r="C1992" s="63">
        <v>2031</v>
      </c>
      <c r="D1992" s="63">
        <v>194</v>
      </c>
      <c r="E1992" s="63" t="s">
        <v>95</v>
      </c>
    </row>
    <row r="1993" spans="1:5">
      <c r="A1993" s="68">
        <v>3704</v>
      </c>
      <c r="B1993" s="68">
        <v>19</v>
      </c>
      <c r="C1993" s="63">
        <v>2031</v>
      </c>
      <c r="D1993" s="63">
        <v>194</v>
      </c>
      <c r="E1993" s="63" t="s">
        <v>95</v>
      </c>
    </row>
    <row r="1994" spans="1:5">
      <c r="A1994" s="68">
        <v>3705</v>
      </c>
      <c r="B1994" s="68">
        <v>19</v>
      </c>
      <c r="C1994" s="63">
        <v>2031</v>
      </c>
      <c r="D1994" s="63">
        <v>194</v>
      </c>
      <c r="E1994" s="63" t="s">
        <v>95</v>
      </c>
    </row>
    <row r="1995" spans="1:5">
      <c r="A1995" s="68">
        <v>3707</v>
      </c>
      <c r="B1995" s="68">
        <v>19</v>
      </c>
      <c r="C1995" s="63">
        <v>2031</v>
      </c>
      <c r="D1995" s="63">
        <v>194</v>
      </c>
      <c r="E1995" s="63" t="s">
        <v>95</v>
      </c>
    </row>
    <row r="1996" spans="1:5">
      <c r="A1996" s="68">
        <v>3708</v>
      </c>
      <c r="B1996" s="68">
        <v>19</v>
      </c>
      <c r="C1996" s="63">
        <v>2031</v>
      </c>
      <c r="D1996" s="63">
        <v>194</v>
      </c>
      <c r="E1996" s="63" t="s">
        <v>95</v>
      </c>
    </row>
    <row r="1997" spans="1:5">
      <c r="A1997" s="68">
        <v>3709</v>
      </c>
      <c r="B1997" s="68">
        <v>19</v>
      </c>
      <c r="C1997" s="63">
        <v>2031</v>
      </c>
      <c r="D1997" s="63">
        <v>194</v>
      </c>
      <c r="E1997" s="63" t="s">
        <v>95</v>
      </c>
    </row>
    <row r="1998" spans="1:5">
      <c r="A1998" s="68">
        <v>3711</v>
      </c>
      <c r="B1998" s="68">
        <v>17</v>
      </c>
      <c r="C1998" s="63">
        <v>1846</v>
      </c>
      <c r="D1998" s="63">
        <v>145</v>
      </c>
      <c r="E1998" s="63" t="s">
        <v>95</v>
      </c>
    </row>
    <row r="1999" spans="1:5">
      <c r="A1999" s="68">
        <v>3712</v>
      </c>
      <c r="B1999" s="68">
        <v>17</v>
      </c>
      <c r="C1999" s="63">
        <v>1846</v>
      </c>
      <c r="D1999" s="63">
        <v>145</v>
      </c>
      <c r="E1999" s="63" t="s">
        <v>95</v>
      </c>
    </row>
    <row r="2000" spans="1:5">
      <c r="A2000" s="68">
        <v>3713</v>
      </c>
      <c r="B2000" s="68">
        <v>17</v>
      </c>
      <c r="C2000" s="63">
        <v>1846</v>
      </c>
      <c r="D2000" s="63">
        <v>145</v>
      </c>
      <c r="E2000" s="63" t="s">
        <v>95</v>
      </c>
    </row>
    <row r="2001" spans="1:5">
      <c r="A2001" s="68">
        <v>3714</v>
      </c>
      <c r="B2001" s="68">
        <v>17</v>
      </c>
      <c r="C2001" s="63">
        <v>1846</v>
      </c>
      <c r="D2001" s="63">
        <v>145</v>
      </c>
      <c r="E2001" s="63" t="s">
        <v>95</v>
      </c>
    </row>
    <row r="2002" spans="1:5">
      <c r="A2002" s="68">
        <v>3715</v>
      </c>
      <c r="B2002" s="68">
        <v>17</v>
      </c>
      <c r="C2002" s="63">
        <v>1846</v>
      </c>
      <c r="D2002" s="63">
        <v>145</v>
      </c>
      <c r="E2002" s="63" t="s">
        <v>95</v>
      </c>
    </row>
    <row r="2003" spans="1:5">
      <c r="A2003" s="68">
        <v>3717</v>
      </c>
      <c r="B2003" s="68">
        <v>17</v>
      </c>
      <c r="C2003" s="63">
        <v>1846</v>
      </c>
      <c r="D2003" s="63">
        <v>145</v>
      </c>
      <c r="E2003" s="63" t="s">
        <v>95</v>
      </c>
    </row>
    <row r="2004" spans="1:5">
      <c r="A2004" s="68">
        <v>3718</v>
      </c>
      <c r="B2004" s="68">
        <v>17</v>
      </c>
      <c r="C2004" s="63">
        <v>1846</v>
      </c>
      <c r="D2004" s="63">
        <v>145</v>
      </c>
      <c r="E2004" s="63" t="s">
        <v>95</v>
      </c>
    </row>
    <row r="2005" spans="1:5">
      <c r="A2005" s="68">
        <v>3719</v>
      </c>
      <c r="B2005" s="68">
        <v>17</v>
      </c>
      <c r="C2005" s="63">
        <v>1846</v>
      </c>
      <c r="D2005" s="63">
        <v>145</v>
      </c>
      <c r="E2005" s="63" t="s">
        <v>95</v>
      </c>
    </row>
    <row r="2006" spans="1:5">
      <c r="A2006" s="68">
        <v>3720</v>
      </c>
      <c r="B2006" s="68">
        <v>17</v>
      </c>
      <c r="C2006" s="63">
        <v>1846</v>
      </c>
      <c r="D2006" s="63">
        <v>145</v>
      </c>
      <c r="E2006" s="63" t="s">
        <v>95</v>
      </c>
    </row>
    <row r="2007" spans="1:5">
      <c r="A2007" s="68">
        <v>3722</v>
      </c>
      <c r="B2007" s="68">
        <v>19</v>
      </c>
      <c r="C2007" s="63">
        <v>2031</v>
      </c>
      <c r="D2007" s="63">
        <v>194</v>
      </c>
      <c r="E2007" s="63" t="s">
        <v>95</v>
      </c>
    </row>
    <row r="2008" spans="1:5">
      <c r="A2008" s="68">
        <v>3723</v>
      </c>
      <c r="B2008" s="68">
        <v>19</v>
      </c>
      <c r="C2008" s="63">
        <v>2031</v>
      </c>
      <c r="D2008" s="63">
        <v>194</v>
      </c>
      <c r="E2008" s="63" t="s">
        <v>95</v>
      </c>
    </row>
    <row r="2009" spans="1:5">
      <c r="A2009" s="68">
        <v>3724</v>
      </c>
      <c r="B2009" s="68">
        <v>19</v>
      </c>
      <c r="C2009" s="63">
        <v>2031</v>
      </c>
      <c r="D2009" s="63">
        <v>194</v>
      </c>
      <c r="E2009" s="63" t="s">
        <v>95</v>
      </c>
    </row>
    <row r="2010" spans="1:5">
      <c r="A2010" s="68">
        <v>3725</v>
      </c>
      <c r="B2010" s="68">
        <v>16</v>
      </c>
      <c r="C2010" s="63">
        <v>1595</v>
      </c>
      <c r="D2010" s="63">
        <v>248</v>
      </c>
      <c r="E2010" s="63" t="s">
        <v>95</v>
      </c>
    </row>
    <row r="2011" spans="1:5">
      <c r="A2011" s="68">
        <v>3726</v>
      </c>
      <c r="B2011" s="68">
        <v>16</v>
      </c>
      <c r="C2011" s="63">
        <v>1595</v>
      </c>
      <c r="D2011" s="63">
        <v>248</v>
      </c>
      <c r="E2011" s="63" t="s">
        <v>95</v>
      </c>
    </row>
    <row r="2012" spans="1:5">
      <c r="A2012" s="68">
        <v>3727</v>
      </c>
      <c r="B2012" s="68">
        <v>16</v>
      </c>
      <c r="C2012" s="63">
        <v>1595</v>
      </c>
      <c r="D2012" s="63">
        <v>248</v>
      </c>
      <c r="E2012" s="63" t="s">
        <v>95</v>
      </c>
    </row>
    <row r="2013" spans="1:5">
      <c r="A2013" s="68">
        <v>3728</v>
      </c>
      <c r="B2013" s="68">
        <v>16</v>
      </c>
      <c r="C2013" s="63">
        <v>1595</v>
      </c>
      <c r="D2013" s="63">
        <v>248</v>
      </c>
      <c r="E2013" s="63" t="s">
        <v>95</v>
      </c>
    </row>
    <row r="2014" spans="1:5">
      <c r="A2014" s="68">
        <v>3730</v>
      </c>
      <c r="B2014" s="68">
        <v>16</v>
      </c>
      <c r="C2014" s="63">
        <v>1595</v>
      </c>
      <c r="D2014" s="63">
        <v>248</v>
      </c>
      <c r="E2014" s="63" t="s">
        <v>95</v>
      </c>
    </row>
    <row r="2015" spans="1:5">
      <c r="A2015" s="68">
        <v>3732</v>
      </c>
      <c r="B2015" s="68">
        <v>19</v>
      </c>
      <c r="C2015" s="63">
        <v>2031</v>
      </c>
      <c r="D2015" s="63">
        <v>194</v>
      </c>
      <c r="E2015" s="63" t="s">
        <v>95</v>
      </c>
    </row>
    <row r="2016" spans="1:5">
      <c r="A2016" s="68">
        <v>3733</v>
      </c>
      <c r="B2016" s="68">
        <v>19</v>
      </c>
      <c r="C2016" s="63">
        <v>2031</v>
      </c>
      <c r="D2016" s="63">
        <v>194</v>
      </c>
      <c r="E2016" s="63" t="s">
        <v>95</v>
      </c>
    </row>
    <row r="2017" spans="1:5">
      <c r="A2017" s="68">
        <v>3735</v>
      </c>
      <c r="B2017" s="68">
        <v>19</v>
      </c>
      <c r="C2017" s="63">
        <v>2031</v>
      </c>
      <c r="D2017" s="63">
        <v>194</v>
      </c>
      <c r="E2017" s="63" t="s">
        <v>95</v>
      </c>
    </row>
    <row r="2018" spans="1:5">
      <c r="A2018" s="68">
        <v>3736</v>
      </c>
      <c r="B2018" s="68">
        <v>19</v>
      </c>
      <c r="C2018" s="63">
        <v>2031</v>
      </c>
      <c r="D2018" s="63">
        <v>194</v>
      </c>
      <c r="E2018" s="63" t="s">
        <v>95</v>
      </c>
    </row>
    <row r="2019" spans="1:5">
      <c r="A2019" s="68">
        <v>3737</v>
      </c>
      <c r="B2019" s="68">
        <v>19</v>
      </c>
      <c r="C2019" s="63">
        <v>2031</v>
      </c>
      <c r="D2019" s="63">
        <v>194</v>
      </c>
      <c r="E2019" s="63" t="s">
        <v>95</v>
      </c>
    </row>
    <row r="2020" spans="1:5">
      <c r="A2020" s="68">
        <v>3738</v>
      </c>
      <c r="B2020" s="68">
        <v>19</v>
      </c>
      <c r="C2020" s="63">
        <v>2031</v>
      </c>
      <c r="D2020" s="63">
        <v>194</v>
      </c>
      <c r="E2020" s="63" t="s">
        <v>95</v>
      </c>
    </row>
    <row r="2021" spans="1:5">
      <c r="A2021" s="68">
        <v>3739</v>
      </c>
      <c r="B2021" s="68">
        <v>19</v>
      </c>
      <c r="C2021" s="63">
        <v>2031</v>
      </c>
      <c r="D2021" s="63">
        <v>194</v>
      </c>
      <c r="E2021" s="63" t="s">
        <v>95</v>
      </c>
    </row>
    <row r="2022" spans="1:5">
      <c r="A2022" s="68">
        <v>3740</v>
      </c>
      <c r="B2022" s="68">
        <v>19</v>
      </c>
      <c r="C2022" s="63">
        <v>2031</v>
      </c>
      <c r="D2022" s="63">
        <v>194</v>
      </c>
      <c r="E2022" s="63" t="s">
        <v>95</v>
      </c>
    </row>
    <row r="2023" spans="1:5">
      <c r="A2023" s="68">
        <v>3741</v>
      </c>
      <c r="B2023" s="68">
        <v>19</v>
      </c>
      <c r="C2023" s="63">
        <v>2031</v>
      </c>
      <c r="D2023" s="63">
        <v>194</v>
      </c>
      <c r="E2023" s="63" t="s">
        <v>95</v>
      </c>
    </row>
    <row r="2024" spans="1:5">
      <c r="A2024" s="68">
        <v>3744</v>
      </c>
      <c r="B2024" s="68">
        <v>19</v>
      </c>
      <c r="C2024" s="63">
        <v>2031</v>
      </c>
      <c r="D2024" s="63">
        <v>194</v>
      </c>
      <c r="E2024" s="63" t="s">
        <v>95</v>
      </c>
    </row>
    <row r="2025" spans="1:5">
      <c r="A2025" s="68">
        <v>3746</v>
      </c>
      <c r="B2025" s="68">
        <v>19</v>
      </c>
      <c r="C2025" s="63">
        <v>2031</v>
      </c>
      <c r="D2025" s="63">
        <v>194</v>
      </c>
      <c r="E2025" s="63" t="s">
        <v>95</v>
      </c>
    </row>
    <row r="2026" spans="1:5">
      <c r="A2026" s="68">
        <v>3747</v>
      </c>
      <c r="B2026" s="68">
        <v>19</v>
      </c>
      <c r="C2026" s="63">
        <v>2031</v>
      </c>
      <c r="D2026" s="63">
        <v>194</v>
      </c>
      <c r="E2026" s="63" t="s">
        <v>95</v>
      </c>
    </row>
    <row r="2027" spans="1:5">
      <c r="A2027" s="68">
        <v>3749</v>
      </c>
      <c r="B2027" s="68">
        <v>19</v>
      </c>
      <c r="C2027" s="63">
        <v>2031</v>
      </c>
      <c r="D2027" s="63">
        <v>194</v>
      </c>
      <c r="E2027" s="63" t="s">
        <v>95</v>
      </c>
    </row>
    <row r="2028" spans="1:5">
      <c r="A2028" s="68">
        <v>3750</v>
      </c>
      <c r="B2028" s="68">
        <v>18</v>
      </c>
      <c r="C2028" s="63">
        <v>1590</v>
      </c>
      <c r="D2028" s="63">
        <v>100</v>
      </c>
      <c r="E2028" s="63" t="s">
        <v>95</v>
      </c>
    </row>
    <row r="2029" spans="1:5">
      <c r="A2029" s="68">
        <v>3751</v>
      </c>
      <c r="B2029" s="68">
        <v>17</v>
      </c>
      <c r="C2029" s="63">
        <v>1846</v>
      </c>
      <c r="D2029" s="63">
        <v>145</v>
      </c>
      <c r="E2029" s="63" t="s">
        <v>95</v>
      </c>
    </row>
    <row r="2030" spans="1:5">
      <c r="A2030" s="68">
        <v>3752</v>
      </c>
      <c r="B2030" s="68">
        <v>18</v>
      </c>
      <c r="C2030" s="63">
        <v>1590</v>
      </c>
      <c r="D2030" s="63">
        <v>100</v>
      </c>
      <c r="E2030" s="63" t="s">
        <v>95</v>
      </c>
    </row>
    <row r="2031" spans="1:5">
      <c r="A2031" s="68">
        <v>3753</v>
      </c>
      <c r="B2031" s="68">
        <v>17</v>
      </c>
      <c r="C2031" s="63">
        <v>1846</v>
      </c>
      <c r="D2031" s="63">
        <v>145</v>
      </c>
      <c r="E2031" s="63" t="s">
        <v>95</v>
      </c>
    </row>
    <row r="2032" spans="1:5">
      <c r="A2032" s="68">
        <v>3754</v>
      </c>
      <c r="B2032" s="68">
        <v>18</v>
      </c>
      <c r="C2032" s="63">
        <v>1590</v>
      </c>
      <c r="D2032" s="63">
        <v>100</v>
      </c>
      <c r="E2032" s="63" t="s">
        <v>95</v>
      </c>
    </row>
    <row r="2033" spans="1:5">
      <c r="A2033" s="68">
        <v>3755</v>
      </c>
      <c r="B2033" s="68">
        <v>18</v>
      </c>
      <c r="C2033" s="63">
        <v>1590</v>
      </c>
      <c r="D2033" s="63">
        <v>100</v>
      </c>
      <c r="E2033" s="63" t="s">
        <v>95</v>
      </c>
    </row>
    <row r="2034" spans="1:5">
      <c r="A2034" s="68">
        <v>3756</v>
      </c>
      <c r="B2034" s="68">
        <v>17</v>
      </c>
      <c r="C2034" s="63">
        <v>1846</v>
      </c>
      <c r="D2034" s="63">
        <v>145</v>
      </c>
      <c r="E2034" s="63" t="s">
        <v>95</v>
      </c>
    </row>
    <row r="2035" spans="1:5">
      <c r="A2035" s="68">
        <v>3757</v>
      </c>
      <c r="B2035" s="68">
        <v>17</v>
      </c>
      <c r="C2035" s="63">
        <v>1846</v>
      </c>
      <c r="D2035" s="63">
        <v>145</v>
      </c>
      <c r="E2035" s="63" t="s">
        <v>95</v>
      </c>
    </row>
    <row r="2036" spans="1:5">
      <c r="A2036" s="68">
        <v>3758</v>
      </c>
      <c r="B2036" s="68">
        <v>17</v>
      </c>
      <c r="C2036" s="63">
        <v>1846</v>
      </c>
      <c r="D2036" s="63">
        <v>145</v>
      </c>
      <c r="E2036" s="63" t="s">
        <v>95</v>
      </c>
    </row>
    <row r="2037" spans="1:5">
      <c r="A2037" s="68">
        <v>3759</v>
      </c>
      <c r="B2037" s="68">
        <v>18</v>
      </c>
      <c r="C2037" s="63">
        <v>1590</v>
      </c>
      <c r="D2037" s="63">
        <v>100</v>
      </c>
      <c r="E2037" s="63" t="s">
        <v>95</v>
      </c>
    </row>
    <row r="2038" spans="1:5">
      <c r="A2038" s="68">
        <v>3760</v>
      </c>
      <c r="B2038" s="68">
        <v>18</v>
      </c>
      <c r="C2038" s="63">
        <v>1590</v>
      </c>
      <c r="D2038" s="63">
        <v>100</v>
      </c>
      <c r="E2038" s="63" t="s">
        <v>95</v>
      </c>
    </row>
    <row r="2039" spans="1:5">
      <c r="A2039" s="68">
        <v>3761</v>
      </c>
      <c r="B2039" s="68">
        <v>18</v>
      </c>
      <c r="C2039" s="63">
        <v>1590</v>
      </c>
      <c r="D2039" s="63">
        <v>100</v>
      </c>
      <c r="E2039" s="63" t="s">
        <v>95</v>
      </c>
    </row>
    <row r="2040" spans="1:5">
      <c r="A2040" s="68">
        <v>3762</v>
      </c>
      <c r="B2040" s="68">
        <v>18</v>
      </c>
      <c r="C2040" s="63">
        <v>1590</v>
      </c>
      <c r="D2040" s="63">
        <v>100</v>
      </c>
      <c r="E2040" s="63" t="s">
        <v>95</v>
      </c>
    </row>
    <row r="2041" spans="1:5">
      <c r="A2041" s="68">
        <v>3763</v>
      </c>
      <c r="B2041" s="68">
        <v>18</v>
      </c>
      <c r="C2041" s="63">
        <v>1590</v>
      </c>
      <c r="D2041" s="63">
        <v>100</v>
      </c>
      <c r="E2041" s="63" t="s">
        <v>95</v>
      </c>
    </row>
    <row r="2042" spans="1:5">
      <c r="A2042" s="68">
        <v>3764</v>
      </c>
      <c r="B2042" s="68">
        <v>17</v>
      </c>
      <c r="C2042" s="63">
        <v>1846</v>
      </c>
      <c r="D2042" s="63">
        <v>145</v>
      </c>
      <c r="E2042" s="63" t="s">
        <v>95</v>
      </c>
    </row>
    <row r="2043" spans="1:5">
      <c r="A2043" s="68">
        <v>3765</v>
      </c>
      <c r="B2043" s="68">
        <v>18</v>
      </c>
      <c r="C2043" s="63">
        <v>1590</v>
      </c>
      <c r="D2043" s="63">
        <v>100</v>
      </c>
      <c r="E2043" s="63" t="s">
        <v>95</v>
      </c>
    </row>
    <row r="2044" spans="1:5">
      <c r="A2044" s="68">
        <v>3766</v>
      </c>
      <c r="B2044" s="68">
        <v>18</v>
      </c>
      <c r="C2044" s="63">
        <v>1590</v>
      </c>
      <c r="D2044" s="63">
        <v>100</v>
      </c>
      <c r="E2044" s="63" t="s">
        <v>95</v>
      </c>
    </row>
    <row r="2045" spans="1:5">
      <c r="A2045" s="68">
        <v>3767</v>
      </c>
      <c r="B2045" s="68">
        <v>18</v>
      </c>
      <c r="C2045" s="63">
        <v>1590</v>
      </c>
      <c r="D2045" s="63">
        <v>100</v>
      </c>
      <c r="E2045" s="63" t="s">
        <v>95</v>
      </c>
    </row>
    <row r="2046" spans="1:5">
      <c r="A2046" s="68">
        <v>3770</v>
      </c>
      <c r="B2046" s="68">
        <v>18</v>
      </c>
      <c r="C2046" s="63">
        <v>1590</v>
      </c>
      <c r="D2046" s="63">
        <v>100</v>
      </c>
      <c r="E2046" s="63" t="s">
        <v>95</v>
      </c>
    </row>
    <row r="2047" spans="1:5">
      <c r="A2047" s="68">
        <v>3775</v>
      </c>
      <c r="B2047" s="68">
        <v>18</v>
      </c>
      <c r="C2047" s="63">
        <v>1590</v>
      </c>
      <c r="D2047" s="63">
        <v>100</v>
      </c>
      <c r="E2047" s="63" t="s">
        <v>95</v>
      </c>
    </row>
    <row r="2048" spans="1:5">
      <c r="A2048" s="68">
        <v>3777</v>
      </c>
      <c r="B2048" s="68">
        <v>18</v>
      </c>
      <c r="C2048" s="63">
        <v>1590</v>
      </c>
      <c r="D2048" s="63">
        <v>100</v>
      </c>
      <c r="E2048" s="63" t="s">
        <v>95</v>
      </c>
    </row>
    <row r="2049" spans="1:5">
      <c r="A2049" s="68">
        <v>3778</v>
      </c>
      <c r="B2049" s="68">
        <v>18</v>
      </c>
      <c r="C2049" s="63">
        <v>1590</v>
      </c>
      <c r="D2049" s="63">
        <v>100</v>
      </c>
      <c r="E2049" s="63" t="s">
        <v>95</v>
      </c>
    </row>
    <row r="2050" spans="1:5">
      <c r="A2050" s="68">
        <v>3779</v>
      </c>
      <c r="B2050" s="68">
        <v>18</v>
      </c>
      <c r="C2050" s="63">
        <v>1590</v>
      </c>
      <c r="D2050" s="63">
        <v>100</v>
      </c>
      <c r="E2050" s="63" t="s">
        <v>95</v>
      </c>
    </row>
    <row r="2051" spans="1:5">
      <c r="A2051" s="68">
        <v>3781</v>
      </c>
      <c r="B2051" s="68">
        <v>18</v>
      </c>
      <c r="C2051" s="63">
        <v>1590</v>
      </c>
      <c r="D2051" s="63">
        <v>100</v>
      </c>
      <c r="E2051" s="63" t="s">
        <v>95</v>
      </c>
    </row>
    <row r="2052" spans="1:5">
      <c r="A2052" s="68">
        <v>3782</v>
      </c>
      <c r="B2052" s="68">
        <v>18</v>
      </c>
      <c r="C2052" s="63">
        <v>1590</v>
      </c>
      <c r="D2052" s="63">
        <v>100</v>
      </c>
      <c r="E2052" s="63" t="s">
        <v>95</v>
      </c>
    </row>
    <row r="2053" spans="1:5">
      <c r="A2053" s="68">
        <v>3783</v>
      </c>
      <c r="B2053" s="68">
        <v>18</v>
      </c>
      <c r="C2053" s="63">
        <v>1590</v>
      </c>
      <c r="D2053" s="63">
        <v>100</v>
      </c>
      <c r="E2053" s="63" t="s">
        <v>95</v>
      </c>
    </row>
    <row r="2054" spans="1:5">
      <c r="A2054" s="68">
        <v>3785</v>
      </c>
      <c r="B2054" s="68">
        <v>18</v>
      </c>
      <c r="C2054" s="63">
        <v>1590</v>
      </c>
      <c r="D2054" s="63">
        <v>100</v>
      </c>
      <c r="E2054" s="63" t="s">
        <v>95</v>
      </c>
    </row>
    <row r="2055" spans="1:5">
      <c r="A2055" s="68">
        <v>3786</v>
      </c>
      <c r="B2055" s="68">
        <v>18</v>
      </c>
      <c r="C2055" s="63">
        <v>1590</v>
      </c>
      <c r="D2055" s="63">
        <v>100</v>
      </c>
      <c r="E2055" s="63" t="s">
        <v>95</v>
      </c>
    </row>
    <row r="2056" spans="1:5">
      <c r="A2056" s="68">
        <v>3787</v>
      </c>
      <c r="B2056" s="68">
        <v>18</v>
      </c>
      <c r="C2056" s="63">
        <v>1590</v>
      </c>
      <c r="D2056" s="63">
        <v>100</v>
      </c>
      <c r="E2056" s="63" t="s">
        <v>95</v>
      </c>
    </row>
    <row r="2057" spans="1:5">
      <c r="A2057" s="68">
        <v>3788</v>
      </c>
      <c r="B2057" s="68">
        <v>18</v>
      </c>
      <c r="C2057" s="63">
        <v>1590</v>
      </c>
      <c r="D2057" s="63">
        <v>100</v>
      </c>
      <c r="E2057" s="63" t="s">
        <v>95</v>
      </c>
    </row>
    <row r="2058" spans="1:5">
      <c r="A2058" s="68">
        <v>3789</v>
      </c>
      <c r="B2058" s="68">
        <v>18</v>
      </c>
      <c r="C2058" s="63">
        <v>1590</v>
      </c>
      <c r="D2058" s="63">
        <v>100</v>
      </c>
      <c r="E2058" s="63" t="s">
        <v>95</v>
      </c>
    </row>
    <row r="2059" spans="1:5">
      <c r="A2059" s="68">
        <v>3791</v>
      </c>
      <c r="B2059" s="68">
        <v>18</v>
      </c>
      <c r="C2059" s="63">
        <v>1590</v>
      </c>
      <c r="D2059" s="63">
        <v>100</v>
      </c>
      <c r="E2059" s="63" t="s">
        <v>95</v>
      </c>
    </row>
    <row r="2060" spans="1:5">
      <c r="A2060" s="68">
        <v>3792</v>
      </c>
      <c r="B2060" s="68">
        <v>18</v>
      </c>
      <c r="C2060" s="63">
        <v>1590</v>
      </c>
      <c r="D2060" s="63">
        <v>100</v>
      </c>
      <c r="E2060" s="63" t="s">
        <v>95</v>
      </c>
    </row>
    <row r="2061" spans="1:5">
      <c r="A2061" s="68">
        <v>3793</v>
      </c>
      <c r="B2061" s="68">
        <v>18</v>
      </c>
      <c r="C2061" s="63">
        <v>1590</v>
      </c>
      <c r="D2061" s="63">
        <v>100</v>
      </c>
      <c r="E2061" s="63" t="s">
        <v>95</v>
      </c>
    </row>
    <row r="2062" spans="1:5">
      <c r="A2062" s="68">
        <v>3795</v>
      </c>
      <c r="B2062" s="68">
        <v>18</v>
      </c>
      <c r="C2062" s="63">
        <v>1590</v>
      </c>
      <c r="D2062" s="63">
        <v>100</v>
      </c>
      <c r="E2062" s="63" t="s">
        <v>95</v>
      </c>
    </row>
    <row r="2063" spans="1:5">
      <c r="A2063" s="68">
        <v>3796</v>
      </c>
      <c r="B2063" s="68">
        <v>18</v>
      </c>
      <c r="C2063" s="63">
        <v>1590</v>
      </c>
      <c r="D2063" s="63">
        <v>100</v>
      </c>
      <c r="E2063" s="63" t="s">
        <v>95</v>
      </c>
    </row>
    <row r="2064" spans="1:5">
      <c r="A2064" s="68">
        <v>3797</v>
      </c>
      <c r="B2064" s="68">
        <v>18</v>
      </c>
      <c r="C2064" s="63">
        <v>1590</v>
      </c>
      <c r="D2064" s="63">
        <v>100</v>
      </c>
      <c r="E2064" s="63" t="s">
        <v>95</v>
      </c>
    </row>
    <row r="2065" spans="1:5">
      <c r="A2065" s="68">
        <v>3799</v>
      </c>
      <c r="B2065" s="68">
        <v>18</v>
      </c>
      <c r="C2065" s="63">
        <v>1590</v>
      </c>
      <c r="D2065" s="63">
        <v>100</v>
      </c>
      <c r="E2065" s="63" t="s">
        <v>95</v>
      </c>
    </row>
    <row r="2066" spans="1:5">
      <c r="A2066" s="68">
        <v>3800</v>
      </c>
      <c r="B2066" s="68">
        <v>18</v>
      </c>
      <c r="C2066" s="63">
        <v>1590</v>
      </c>
      <c r="D2066" s="63">
        <v>100</v>
      </c>
      <c r="E2066" s="63" t="s">
        <v>95</v>
      </c>
    </row>
    <row r="2067" spans="1:5">
      <c r="A2067" s="68">
        <v>3802</v>
      </c>
      <c r="B2067" s="68">
        <v>18</v>
      </c>
      <c r="C2067" s="63">
        <v>1590</v>
      </c>
      <c r="D2067" s="63">
        <v>100</v>
      </c>
      <c r="E2067" s="63" t="s">
        <v>95</v>
      </c>
    </row>
    <row r="2068" spans="1:5">
      <c r="A2068" s="68">
        <v>3803</v>
      </c>
      <c r="B2068" s="68">
        <v>18</v>
      </c>
      <c r="C2068" s="63">
        <v>1590</v>
      </c>
      <c r="D2068" s="63">
        <v>100</v>
      </c>
      <c r="E2068" s="63" t="s">
        <v>95</v>
      </c>
    </row>
    <row r="2069" spans="1:5">
      <c r="A2069" s="68">
        <v>3804</v>
      </c>
      <c r="B2069" s="68">
        <v>18</v>
      </c>
      <c r="C2069" s="63">
        <v>1590</v>
      </c>
      <c r="D2069" s="63">
        <v>100</v>
      </c>
      <c r="E2069" s="63" t="s">
        <v>95</v>
      </c>
    </row>
    <row r="2070" spans="1:5">
      <c r="A2070" s="68">
        <v>3805</v>
      </c>
      <c r="B2070" s="68">
        <v>18</v>
      </c>
      <c r="C2070" s="63">
        <v>1590</v>
      </c>
      <c r="D2070" s="63">
        <v>100</v>
      </c>
      <c r="E2070" s="63" t="s">
        <v>95</v>
      </c>
    </row>
    <row r="2071" spans="1:5">
      <c r="A2071" s="68">
        <v>3806</v>
      </c>
      <c r="B2071" s="68">
        <v>18</v>
      </c>
      <c r="C2071" s="63">
        <v>1590</v>
      </c>
      <c r="D2071" s="63">
        <v>100</v>
      </c>
      <c r="E2071" s="63" t="s">
        <v>95</v>
      </c>
    </row>
    <row r="2072" spans="1:5">
      <c r="A2072" s="68">
        <v>3807</v>
      </c>
      <c r="B2072" s="68">
        <v>18</v>
      </c>
      <c r="C2072" s="63">
        <v>1590</v>
      </c>
      <c r="D2072" s="63">
        <v>100</v>
      </c>
      <c r="E2072" s="63" t="s">
        <v>95</v>
      </c>
    </row>
    <row r="2073" spans="1:5">
      <c r="A2073" s="68">
        <v>3808</v>
      </c>
      <c r="B2073" s="68">
        <v>18</v>
      </c>
      <c r="C2073" s="63">
        <v>1590</v>
      </c>
      <c r="D2073" s="63">
        <v>100</v>
      </c>
      <c r="E2073" s="63" t="s">
        <v>95</v>
      </c>
    </row>
    <row r="2074" spans="1:5">
      <c r="A2074" s="68">
        <v>3809</v>
      </c>
      <c r="B2074" s="68">
        <v>18</v>
      </c>
      <c r="C2074" s="63">
        <v>1590</v>
      </c>
      <c r="D2074" s="63">
        <v>100</v>
      </c>
      <c r="E2074" s="63" t="s">
        <v>95</v>
      </c>
    </row>
    <row r="2075" spans="1:5">
      <c r="A2075" s="68">
        <v>3810</v>
      </c>
      <c r="B2075" s="68">
        <v>18</v>
      </c>
      <c r="C2075" s="63">
        <v>1590</v>
      </c>
      <c r="D2075" s="63">
        <v>100</v>
      </c>
      <c r="E2075" s="63" t="s">
        <v>95</v>
      </c>
    </row>
    <row r="2076" spans="1:5">
      <c r="A2076" s="68">
        <v>3812</v>
      </c>
      <c r="B2076" s="68">
        <v>18</v>
      </c>
      <c r="C2076" s="63">
        <v>1590</v>
      </c>
      <c r="D2076" s="63">
        <v>100</v>
      </c>
      <c r="E2076" s="63" t="s">
        <v>95</v>
      </c>
    </row>
    <row r="2077" spans="1:5">
      <c r="A2077" s="68">
        <v>3813</v>
      </c>
      <c r="B2077" s="68">
        <v>18</v>
      </c>
      <c r="C2077" s="63">
        <v>1590</v>
      </c>
      <c r="D2077" s="63">
        <v>100</v>
      </c>
      <c r="E2077" s="63" t="s">
        <v>95</v>
      </c>
    </row>
    <row r="2078" spans="1:5">
      <c r="A2078" s="68">
        <v>3814</v>
      </c>
      <c r="B2078" s="68">
        <v>18</v>
      </c>
      <c r="C2078" s="63">
        <v>1590</v>
      </c>
      <c r="D2078" s="63">
        <v>100</v>
      </c>
      <c r="E2078" s="63" t="s">
        <v>95</v>
      </c>
    </row>
    <row r="2079" spans="1:5">
      <c r="A2079" s="68">
        <v>3815</v>
      </c>
      <c r="B2079" s="68">
        <v>18</v>
      </c>
      <c r="C2079" s="63">
        <v>1590</v>
      </c>
      <c r="D2079" s="63">
        <v>100</v>
      </c>
      <c r="E2079" s="63" t="s">
        <v>95</v>
      </c>
    </row>
    <row r="2080" spans="1:5">
      <c r="A2080" s="68">
        <v>3816</v>
      </c>
      <c r="B2080" s="68">
        <v>18</v>
      </c>
      <c r="C2080" s="63">
        <v>1590</v>
      </c>
      <c r="D2080" s="63">
        <v>100</v>
      </c>
      <c r="E2080" s="63" t="s">
        <v>95</v>
      </c>
    </row>
    <row r="2081" spans="1:5">
      <c r="A2081" s="68">
        <v>3818</v>
      </c>
      <c r="B2081" s="68">
        <v>18</v>
      </c>
      <c r="C2081" s="63">
        <v>1590</v>
      </c>
      <c r="D2081" s="63">
        <v>100</v>
      </c>
      <c r="E2081" s="63" t="s">
        <v>95</v>
      </c>
    </row>
    <row r="2082" spans="1:5">
      <c r="A2082" s="68">
        <v>3820</v>
      </c>
      <c r="B2082" s="68">
        <v>20</v>
      </c>
      <c r="C2082" s="63">
        <v>2021</v>
      </c>
      <c r="D2082" s="63">
        <v>136</v>
      </c>
      <c r="E2082" s="63" t="s">
        <v>95</v>
      </c>
    </row>
    <row r="2083" spans="1:5">
      <c r="A2083" s="68">
        <v>3821</v>
      </c>
      <c r="B2083" s="68">
        <v>20</v>
      </c>
      <c r="C2083" s="63">
        <v>2021</v>
      </c>
      <c r="D2083" s="63">
        <v>136</v>
      </c>
      <c r="E2083" s="63" t="s">
        <v>95</v>
      </c>
    </row>
    <row r="2084" spans="1:5">
      <c r="A2084" s="68">
        <v>3822</v>
      </c>
      <c r="B2084" s="68">
        <v>20</v>
      </c>
      <c r="C2084" s="63">
        <v>2021</v>
      </c>
      <c r="D2084" s="63">
        <v>136</v>
      </c>
      <c r="E2084" s="63" t="s">
        <v>95</v>
      </c>
    </row>
    <row r="2085" spans="1:5">
      <c r="A2085" s="68">
        <v>3823</v>
      </c>
      <c r="B2085" s="68">
        <v>20</v>
      </c>
      <c r="C2085" s="63">
        <v>2021</v>
      </c>
      <c r="D2085" s="63">
        <v>136</v>
      </c>
      <c r="E2085" s="63" t="s">
        <v>95</v>
      </c>
    </row>
    <row r="2086" spans="1:5">
      <c r="A2086" s="68">
        <v>3824</v>
      </c>
      <c r="B2086" s="68">
        <v>20</v>
      </c>
      <c r="C2086" s="63">
        <v>2021</v>
      </c>
      <c r="D2086" s="63">
        <v>136</v>
      </c>
      <c r="E2086" s="63" t="s">
        <v>95</v>
      </c>
    </row>
    <row r="2087" spans="1:5">
      <c r="A2087" s="68">
        <v>3825</v>
      </c>
      <c r="B2087" s="68">
        <v>20</v>
      </c>
      <c r="C2087" s="63">
        <v>2021</v>
      </c>
      <c r="D2087" s="63">
        <v>136</v>
      </c>
      <c r="E2087" s="63" t="s">
        <v>95</v>
      </c>
    </row>
    <row r="2088" spans="1:5">
      <c r="A2088" s="68">
        <v>3831</v>
      </c>
      <c r="B2088" s="68">
        <v>20</v>
      </c>
      <c r="C2088" s="63">
        <v>2021</v>
      </c>
      <c r="D2088" s="63">
        <v>136</v>
      </c>
      <c r="E2088" s="63" t="s">
        <v>95</v>
      </c>
    </row>
    <row r="2089" spans="1:5">
      <c r="A2089" s="68">
        <v>3833</v>
      </c>
      <c r="B2089" s="68">
        <v>20</v>
      </c>
      <c r="C2089" s="63">
        <v>2021</v>
      </c>
      <c r="D2089" s="63">
        <v>136</v>
      </c>
      <c r="E2089" s="63" t="s">
        <v>95</v>
      </c>
    </row>
    <row r="2090" spans="1:5">
      <c r="A2090" s="68">
        <v>3835</v>
      </c>
      <c r="B2090" s="68">
        <v>20</v>
      </c>
      <c r="C2090" s="63">
        <v>2021</v>
      </c>
      <c r="D2090" s="63">
        <v>136</v>
      </c>
      <c r="E2090" s="63" t="s">
        <v>95</v>
      </c>
    </row>
    <row r="2091" spans="1:5">
      <c r="A2091" s="68">
        <v>3840</v>
      </c>
      <c r="B2091" s="68">
        <v>20</v>
      </c>
      <c r="C2091" s="63">
        <v>2021</v>
      </c>
      <c r="D2091" s="63">
        <v>136</v>
      </c>
      <c r="E2091" s="63" t="s">
        <v>95</v>
      </c>
    </row>
    <row r="2092" spans="1:5">
      <c r="A2092" s="68">
        <v>3841</v>
      </c>
      <c r="B2092" s="68">
        <v>20</v>
      </c>
      <c r="C2092" s="63">
        <v>2021</v>
      </c>
      <c r="D2092" s="63">
        <v>136</v>
      </c>
      <c r="E2092" s="63" t="s">
        <v>95</v>
      </c>
    </row>
    <row r="2093" spans="1:5">
      <c r="A2093" s="68">
        <v>3842</v>
      </c>
      <c r="B2093" s="68">
        <v>20</v>
      </c>
      <c r="C2093" s="63">
        <v>2021</v>
      </c>
      <c r="D2093" s="63">
        <v>136</v>
      </c>
      <c r="E2093" s="63" t="s">
        <v>95</v>
      </c>
    </row>
    <row r="2094" spans="1:5">
      <c r="A2094" s="68">
        <v>3844</v>
      </c>
      <c r="B2094" s="68">
        <v>20</v>
      </c>
      <c r="C2094" s="63">
        <v>2021</v>
      </c>
      <c r="D2094" s="63">
        <v>136</v>
      </c>
      <c r="E2094" s="63" t="s">
        <v>95</v>
      </c>
    </row>
    <row r="2095" spans="1:5">
      <c r="A2095" s="68">
        <v>3847</v>
      </c>
      <c r="B2095" s="68">
        <v>20</v>
      </c>
      <c r="C2095" s="63">
        <v>2021</v>
      </c>
      <c r="D2095" s="63">
        <v>136</v>
      </c>
      <c r="E2095" s="63" t="s">
        <v>95</v>
      </c>
    </row>
    <row r="2096" spans="1:5">
      <c r="A2096" s="68">
        <v>3850</v>
      </c>
      <c r="B2096" s="68">
        <v>20</v>
      </c>
      <c r="C2096" s="63">
        <v>2021</v>
      </c>
      <c r="D2096" s="63">
        <v>136</v>
      </c>
      <c r="E2096" s="63" t="s">
        <v>95</v>
      </c>
    </row>
    <row r="2097" spans="1:5">
      <c r="A2097" s="68">
        <v>3851</v>
      </c>
      <c r="B2097" s="68">
        <v>20</v>
      </c>
      <c r="C2097" s="63">
        <v>2021</v>
      </c>
      <c r="D2097" s="63">
        <v>136</v>
      </c>
      <c r="E2097" s="63" t="s">
        <v>95</v>
      </c>
    </row>
    <row r="2098" spans="1:5">
      <c r="A2098" s="68">
        <v>3852</v>
      </c>
      <c r="B2098" s="68">
        <v>20</v>
      </c>
      <c r="C2098" s="63">
        <v>2021</v>
      </c>
      <c r="D2098" s="63">
        <v>136</v>
      </c>
      <c r="E2098" s="63" t="s">
        <v>95</v>
      </c>
    </row>
    <row r="2099" spans="1:5">
      <c r="A2099" s="68">
        <v>3853</v>
      </c>
      <c r="B2099" s="68">
        <v>20</v>
      </c>
      <c r="C2099" s="63">
        <v>2021</v>
      </c>
      <c r="D2099" s="63">
        <v>136</v>
      </c>
      <c r="E2099" s="63" t="s">
        <v>95</v>
      </c>
    </row>
    <row r="2100" spans="1:5">
      <c r="A2100" s="68">
        <v>3854</v>
      </c>
      <c r="B2100" s="68">
        <v>20</v>
      </c>
      <c r="C2100" s="63">
        <v>2021</v>
      </c>
      <c r="D2100" s="63">
        <v>136</v>
      </c>
      <c r="E2100" s="63" t="s">
        <v>95</v>
      </c>
    </row>
    <row r="2101" spans="1:5">
      <c r="A2101" s="68">
        <v>3856</v>
      </c>
      <c r="B2101" s="68">
        <v>20</v>
      </c>
      <c r="C2101" s="63">
        <v>2021</v>
      </c>
      <c r="D2101" s="63">
        <v>136</v>
      </c>
      <c r="E2101" s="63" t="s">
        <v>95</v>
      </c>
    </row>
    <row r="2102" spans="1:5">
      <c r="A2102" s="68">
        <v>3857</v>
      </c>
      <c r="B2102" s="68">
        <v>20</v>
      </c>
      <c r="C2102" s="63">
        <v>2021</v>
      </c>
      <c r="D2102" s="63">
        <v>136</v>
      </c>
      <c r="E2102" s="63" t="s">
        <v>95</v>
      </c>
    </row>
    <row r="2103" spans="1:5">
      <c r="A2103" s="68">
        <v>3858</v>
      </c>
      <c r="B2103" s="68">
        <v>20</v>
      </c>
      <c r="C2103" s="63">
        <v>2021</v>
      </c>
      <c r="D2103" s="63">
        <v>136</v>
      </c>
      <c r="E2103" s="63" t="s">
        <v>95</v>
      </c>
    </row>
    <row r="2104" spans="1:5">
      <c r="A2104" s="68">
        <v>3859</v>
      </c>
      <c r="B2104" s="68">
        <v>20</v>
      </c>
      <c r="C2104" s="63">
        <v>2021</v>
      </c>
      <c r="D2104" s="63">
        <v>136</v>
      </c>
      <c r="E2104" s="63" t="s">
        <v>95</v>
      </c>
    </row>
    <row r="2105" spans="1:5">
      <c r="A2105" s="68">
        <v>3860</v>
      </c>
      <c r="B2105" s="68">
        <v>20</v>
      </c>
      <c r="C2105" s="63">
        <v>2021</v>
      </c>
      <c r="D2105" s="63">
        <v>136</v>
      </c>
      <c r="E2105" s="63" t="s">
        <v>95</v>
      </c>
    </row>
    <row r="2106" spans="1:5">
      <c r="A2106" s="68">
        <v>3862</v>
      </c>
      <c r="B2106" s="68">
        <v>21</v>
      </c>
      <c r="C2106" s="63">
        <v>1569</v>
      </c>
      <c r="D2106" s="63">
        <v>180</v>
      </c>
      <c r="E2106" s="63" t="s">
        <v>95</v>
      </c>
    </row>
    <row r="2107" spans="1:5">
      <c r="A2107" s="68">
        <v>3864</v>
      </c>
      <c r="B2107" s="68">
        <v>20</v>
      </c>
      <c r="C2107" s="63">
        <v>2021</v>
      </c>
      <c r="D2107" s="63">
        <v>136</v>
      </c>
      <c r="E2107" s="63" t="s">
        <v>95</v>
      </c>
    </row>
    <row r="2108" spans="1:5">
      <c r="A2108" s="68">
        <v>3865</v>
      </c>
      <c r="B2108" s="68">
        <v>21</v>
      </c>
      <c r="C2108" s="63">
        <v>1569</v>
      </c>
      <c r="D2108" s="63">
        <v>180</v>
      </c>
      <c r="E2108" s="63" t="s">
        <v>95</v>
      </c>
    </row>
    <row r="2109" spans="1:5">
      <c r="A2109" s="68">
        <v>3869</v>
      </c>
      <c r="B2109" s="68">
        <v>20</v>
      </c>
      <c r="C2109" s="63">
        <v>2021</v>
      </c>
      <c r="D2109" s="63">
        <v>136</v>
      </c>
      <c r="E2109" s="63" t="s">
        <v>95</v>
      </c>
    </row>
    <row r="2110" spans="1:5">
      <c r="A2110" s="68">
        <v>3870</v>
      </c>
      <c r="B2110" s="68">
        <v>20</v>
      </c>
      <c r="C2110" s="63">
        <v>2021</v>
      </c>
      <c r="D2110" s="63">
        <v>136</v>
      </c>
      <c r="E2110" s="63" t="s">
        <v>95</v>
      </c>
    </row>
    <row r="2111" spans="1:5">
      <c r="A2111" s="68">
        <v>3871</v>
      </c>
      <c r="B2111" s="68">
        <v>20</v>
      </c>
      <c r="C2111" s="63">
        <v>2021</v>
      </c>
      <c r="D2111" s="63">
        <v>136</v>
      </c>
      <c r="E2111" s="63" t="s">
        <v>95</v>
      </c>
    </row>
    <row r="2112" spans="1:5">
      <c r="A2112" s="68">
        <v>3873</v>
      </c>
      <c r="B2112" s="68">
        <v>20</v>
      </c>
      <c r="C2112" s="63">
        <v>2021</v>
      </c>
      <c r="D2112" s="63">
        <v>136</v>
      </c>
      <c r="E2112" s="63" t="s">
        <v>95</v>
      </c>
    </row>
    <row r="2113" spans="1:5">
      <c r="A2113" s="68">
        <v>3874</v>
      </c>
      <c r="B2113" s="68">
        <v>20</v>
      </c>
      <c r="C2113" s="63">
        <v>2021</v>
      </c>
      <c r="D2113" s="63">
        <v>136</v>
      </c>
      <c r="E2113" s="63" t="s">
        <v>95</v>
      </c>
    </row>
    <row r="2114" spans="1:5">
      <c r="A2114" s="68">
        <v>3875</v>
      </c>
      <c r="B2114" s="68">
        <v>21</v>
      </c>
      <c r="C2114" s="63">
        <v>1569</v>
      </c>
      <c r="D2114" s="63">
        <v>180</v>
      </c>
      <c r="E2114" s="63" t="s">
        <v>95</v>
      </c>
    </row>
    <row r="2115" spans="1:5">
      <c r="A2115" s="68">
        <v>3878</v>
      </c>
      <c r="B2115" s="68">
        <v>21</v>
      </c>
      <c r="C2115" s="63">
        <v>1569</v>
      </c>
      <c r="D2115" s="63">
        <v>180</v>
      </c>
      <c r="E2115" s="63" t="s">
        <v>95</v>
      </c>
    </row>
    <row r="2116" spans="1:5">
      <c r="A2116" s="68">
        <v>3880</v>
      </c>
      <c r="B2116" s="68">
        <v>21</v>
      </c>
      <c r="C2116" s="63">
        <v>1569</v>
      </c>
      <c r="D2116" s="63">
        <v>180</v>
      </c>
      <c r="E2116" s="63" t="s">
        <v>95</v>
      </c>
    </row>
    <row r="2117" spans="1:5">
      <c r="A2117" s="68">
        <v>3882</v>
      </c>
      <c r="B2117" s="68">
        <v>21</v>
      </c>
      <c r="C2117" s="63">
        <v>1569</v>
      </c>
      <c r="D2117" s="63">
        <v>180</v>
      </c>
      <c r="E2117" s="63" t="s">
        <v>95</v>
      </c>
    </row>
    <row r="2118" spans="1:5">
      <c r="A2118" s="68">
        <v>3885</v>
      </c>
      <c r="B2118" s="68">
        <v>21</v>
      </c>
      <c r="C2118" s="63">
        <v>1569</v>
      </c>
      <c r="D2118" s="63">
        <v>180</v>
      </c>
      <c r="E2118" s="63" t="s">
        <v>95</v>
      </c>
    </row>
    <row r="2119" spans="1:5">
      <c r="A2119" s="68">
        <v>3886</v>
      </c>
      <c r="B2119" s="68">
        <v>21</v>
      </c>
      <c r="C2119" s="63">
        <v>1569</v>
      </c>
      <c r="D2119" s="63">
        <v>180</v>
      </c>
      <c r="E2119" s="63" t="s">
        <v>95</v>
      </c>
    </row>
    <row r="2120" spans="1:5">
      <c r="A2120" s="68">
        <v>3887</v>
      </c>
      <c r="B2120" s="68">
        <v>21</v>
      </c>
      <c r="C2120" s="63">
        <v>1569</v>
      </c>
      <c r="D2120" s="63">
        <v>180</v>
      </c>
      <c r="E2120" s="63" t="s">
        <v>95</v>
      </c>
    </row>
    <row r="2121" spans="1:5">
      <c r="A2121" s="68">
        <v>3888</v>
      </c>
      <c r="B2121" s="68">
        <v>21</v>
      </c>
      <c r="C2121" s="63">
        <v>1569</v>
      </c>
      <c r="D2121" s="63">
        <v>180</v>
      </c>
      <c r="E2121" s="63" t="s">
        <v>95</v>
      </c>
    </row>
    <row r="2122" spans="1:5">
      <c r="A2122" s="68">
        <v>3889</v>
      </c>
      <c r="B2122" s="68">
        <v>21</v>
      </c>
      <c r="C2122" s="63">
        <v>1569</v>
      </c>
      <c r="D2122" s="63">
        <v>180</v>
      </c>
      <c r="E2122" s="63" t="s">
        <v>95</v>
      </c>
    </row>
    <row r="2123" spans="1:5">
      <c r="A2123" s="68">
        <v>3890</v>
      </c>
      <c r="B2123" s="68">
        <v>21</v>
      </c>
      <c r="C2123" s="63">
        <v>1569</v>
      </c>
      <c r="D2123" s="63">
        <v>180</v>
      </c>
      <c r="E2123" s="63" t="s">
        <v>95</v>
      </c>
    </row>
    <row r="2124" spans="1:5">
      <c r="A2124" s="68">
        <v>3891</v>
      </c>
      <c r="B2124" s="68">
        <v>21</v>
      </c>
      <c r="C2124" s="63">
        <v>1569</v>
      </c>
      <c r="D2124" s="63">
        <v>180</v>
      </c>
      <c r="E2124" s="63" t="s">
        <v>95</v>
      </c>
    </row>
    <row r="2125" spans="1:5">
      <c r="A2125" s="68">
        <v>3892</v>
      </c>
      <c r="B2125" s="68">
        <v>21</v>
      </c>
      <c r="C2125" s="63">
        <v>1569</v>
      </c>
      <c r="D2125" s="63">
        <v>180</v>
      </c>
      <c r="E2125" s="63" t="s">
        <v>95</v>
      </c>
    </row>
    <row r="2126" spans="1:5">
      <c r="A2126" s="68">
        <v>3893</v>
      </c>
      <c r="B2126" s="68">
        <v>21</v>
      </c>
      <c r="C2126" s="63">
        <v>1569</v>
      </c>
      <c r="D2126" s="63">
        <v>180</v>
      </c>
      <c r="E2126" s="63" t="s">
        <v>95</v>
      </c>
    </row>
    <row r="2127" spans="1:5">
      <c r="A2127" s="68">
        <v>3895</v>
      </c>
      <c r="B2127" s="68">
        <v>21</v>
      </c>
      <c r="C2127" s="63">
        <v>1569</v>
      </c>
      <c r="D2127" s="63">
        <v>180</v>
      </c>
      <c r="E2127" s="63" t="s">
        <v>95</v>
      </c>
    </row>
    <row r="2128" spans="1:5">
      <c r="A2128" s="68">
        <v>3896</v>
      </c>
      <c r="B2128" s="68">
        <v>21</v>
      </c>
      <c r="C2128" s="63">
        <v>1569</v>
      </c>
      <c r="D2128" s="63">
        <v>180</v>
      </c>
      <c r="E2128" s="63" t="s">
        <v>95</v>
      </c>
    </row>
    <row r="2129" spans="1:5">
      <c r="A2129" s="68">
        <v>3898</v>
      </c>
      <c r="B2129" s="68">
        <v>19</v>
      </c>
      <c r="C2129" s="63">
        <v>2031</v>
      </c>
      <c r="D2129" s="63">
        <v>194</v>
      </c>
      <c r="E2129" s="63" t="s">
        <v>95</v>
      </c>
    </row>
    <row r="2130" spans="1:5">
      <c r="A2130" s="68">
        <v>3900</v>
      </c>
      <c r="B2130" s="68">
        <v>19</v>
      </c>
      <c r="C2130" s="63">
        <v>2031</v>
      </c>
      <c r="D2130" s="63">
        <v>194</v>
      </c>
      <c r="E2130" s="63" t="s">
        <v>95</v>
      </c>
    </row>
    <row r="2131" spans="1:5">
      <c r="A2131" s="68">
        <v>3902</v>
      </c>
      <c r="B2131" s="68">
        <v>21</v>
      </c>
      <c r="C2131" s="63">
        <v>1569</v>
      </c>
      <c r="D2131" s="63">
        <v>180</v>
      </c>
      <c r="E2131" s="63" t="s">
        <v>95</v>
      </c>
    </row>
    <row r="2132" spans="1:5">
      <c r="A2132" s="68">
        <v>3903</v>
      </c>
      <c r="B2132" s="68">
        <v>21</v>
      </c>
      <c r="C2132" s="63">
        <v>1569</v>
      </c>
      <c r="D2132" s="63">
        <v>180</v>
      </c>
      <c r="E2132" s="63" t="s">
        <v>95</v>
      </c>
    </row>
    <row r="2133" spans="1:5">
      <c r="A2133" s="68">
        <v>3904</v>
      </c>
      <c r="B2133" s="68">
        <v>21</v>
      </c>
      <c r="C2133" s="63">
        <v>1569</v>
      </c>
      <c r="D2133" s="63">
        <v>180</v>
      </c>
      <c r="E2133" s="63" t="s">
        <v>95</v>
      </c>
    </row>
    <row r="2134" spans="1:5">
      <c r="A2134" s="68">
        <v>3909</v>
      </c>
      <c r="B2134" s="68">
        <v>21</v>
      </c>
      <c r="C2134" s="63">
        <v>1569</v>
      </c>
      <c r="D2134" s="63">
        <v>180</v>
      </c>
      <c r="E2134" s="63" t="s">
        <v>95</v>
      </c>
    </row>
    <row r="2135" spans="1:5">
      <c r="A2135" s="68">
        <v>3910</v>
      </c>
      <c r="B2135" s="68">
        <v>18</v>
      </c>
      <c r="C2135" s="63">
        <v>1590</v>
      </c>
      <c r="D2135" s="63">
        <v>100</v>
      </c>
      <c r="E2135" s="63" t="s">
        <v>95</v>
      </c>
    </row>
    <row r="2136" spans="1:5">
      <c r="A2136" s="68">
        <v>3911</v>
      </c>
      <c r="B2136" s="68">
        <v>18</v>
      </c>
      <c r="C2136" s="63">
        <v>1590</v>
      </c>
      <c r="D2136" s="63">
        <v>100</v>
      </c>
      <c r="E2136" s="63" t="s">
        <v>95</v>
      </c>
    </row>
    <row r="2137" spans="1:5">
      <c r="A2137" s="68">
        <v>3912</v>
      </c>
      <c r="B2137" s="68">
        <v>18</v>
      </c>
      <c r="C2137" s="63">
        <v>1590</v>
      </c>
      <c r="D2137" s="63">
        <v>100</v>
      </c>
      <c r="E2137" s="63" t="s">
        <v>95</v>
      </c>
    </row>
    <row r="2138" spans="1:5">
      <c r="A2138" s="68">
        <v>3913</v>
      </c>
      <c r="B2138" s="68">
        <v>18</v>
      </c>
      <c r="C2138" s="63">
        <v>1590</v>
      </c>
      <c r="D2138" s="63">
        <v>100</v>
      </c>
      <c r="E2138" s="63" t="s">
        <v>95</v>
      </c>
    </row>
    <row r="2139" spans="1:5">
      <c r="A2139" s="68">
        <v>3915</v>
      </c>
      <c r="B2139" s="68">
        <v>18</v>
      </c>
      <c r="C2139" s="63">
        <v>1590</v>
      </c>
      <c r="D2139" s="63">
        <v>100</v>
      </c>
      <c r="E2139" s="63" t="s">
        <v>95</v>
      </c>
    </row>
    <row r="2140" spans="1:5">
      <c r="A2140" s="68">
        <v>3916</v>
      </c>
      <c r="B2140" s="68">
        <v>18</v>
      </c>
      <c r="C2140" s="63">
        <v>1590</v>
      </c>
      <c r="D2140" s="63">
        <v>100</v>
      </c>
      <c r="E2140" s="63" t="s">
        <v>95</v>
      </c>
    </row>
    <row r="2141" spans="1:5">
      <c r="A2141" s="68">
        <v>3918</v>
      </c>
      <c r="B2141" s="68">
        <v>18</v>
      </c>
      <c r="C2141" s="63">
        <v>1590</v>
      </c>
      <c r="D2141" s="63">
        <v>100</v>
      </c>
      <c r="E2141" s="63" t="s">
        <v>95</v>
      </c>
    </row>
    <row r="2142" spans="1:5">
      <c r="A2142" s="68">
        <v>3919</v>
      </c>
      <c r="B2142" s="68">
        <v>18</v>
      </c>
      <c r="C2142" s="63">
        <v>1590</v>
      </c>
      <c r="D2142" s="63">
        <v>100</v>
      </c>
      <c r="E2142" s="63" t="s">
        <v>95</v>
      </c>
    </row>
    <row r="2143" spans="1:5">
      <c r="A2143" s="68">
        <v>3920</v>
      </c>
      <c r="B2143" s="68">
        <v>18</v>
      </c>
      <c r="C2143" s="63">
        <v>1590</v>
      </c>
      <c r="D2143" s="63">
        <v>100</v>
      </c>
      <c r="E2143" s="63" t="s">
        <v>95</v>
      </c>
    </row>
    <row r="2144" spans="1:5">
      <c r="A2144" s="68">
        <v>3921</v>
      </c>
      <c r="B2144" s="68">
        <v>18</v>
      </c>
      <c r="C2144" s="63">
        <v>1590</v>
      </c>
      <c r="D2144" s="63">
        <v>100</v>
      </c>
      <c r="E2144" s="63" t="s">
        <v>95</v>
      </c>
    </row>
    <row r="2145" spans="1:5">
      <c r="A2145" s="68">
        <v>3922</v>
      </c>
      <c r="B2145" s="68">
        <v>18</v>
      </c>
      <c r="C2145" s="63">
        <v>1590</v>
      </c>
      <c r="D2145" s="63">
        <v>100</v>
      </c>
      <c r="E2145" s="63" t="s">
        <v>95</v>
      </c>
    </row>
    <row r="2146" spans="1:5">
      <c r="A2146" s="68">
        <v>3923</v>
      </c>
      <c r="B2146" s="68">
        <v>18</v>
      </c>
      <c r="C2146" s="63">
        <v>1590</v>
      </c>
      <c r="D2146" s="63">
        <v>100</v>
      </c>
      <c r="E2146" s="63" t="s">
        <v>95</v>
      </c>
    </row>
    <row r="2147" spans="1:5">
      <c r="A2147" s="68">
        <v>3925</v>
      </c>
      <c r="B2147" s="68">
        <v>18</v>
      </c>
      <c r="C2147" s="63">
        <v>1590</v>
      </c>
      <c r="D2147" s="63">
        <v>100</v>
      </c>
      <c r="E2147" s="63" t="s">
        <v>95</v>
      </c>
    </row>
    <row r="2148" spans="1:5">
      <c r="A2148" s="68">
        <v>3926</v>
      </c>
      <c r="B2148" s="68">
        <v>18</v>
      </c>
      <c r="C2148" s="63">
        <v>1590</v>
      </c>
      <c r="D2148" s="63">
        <v>100</v>
      </c>
      <c r="E2148" s="63" t="s">
        <v>95</v>
      </c>
    </row>
    <row r="2149" spans="1:5">
      <c r="A2149" s="68">
        <v>3927</v>
      </c>
      <c r="B2149" s="68">
        <v>18</v>
      </c>
      <c r="C2149" s="63">
        <v>1590</v>
      </c>
      <c r="D2149" s="63">
        <v>100</v>
      </c>
      <c r="E2149" s="63" t="s">
        <v>95</v>
      </c>
    </row>
    <row r="2150" spans="1:5">
      <c r="A2150" s="68">
        <v>3928</v>
      </c>
      <c r="B2150" s="68">
        <v>18</v>
      </c>
      <c r="C2150" s="63">
        <v>1590</v>
      </c>
      <c r="D2150" s="63">
        <v>100</v>
      </c>
      <c r="E2150" s="63" t="s">
        <v>95</v>
      </c>
    </row>
    <row r="2151" spans="1:5">
      <c r="A2151" s="68">
        <v>3929</v>
      </c>
      <c r="B2151" s="68">
        <v>18</v>
      </c>
      <c r="C2151" s="63">
        <v>1590</v>
      </c>
      <c r="D2151" s="63">
        <v>100</v>
      </c>
      <c r="E2151" s="63" t="s">
        <v>95</v>
      </c>
    </row>
    <row r="2152" spans="1:5">
      <c r="A2152" s="68">
        <v>3930</v>
      </c>
      <c r="B2152" s="68">
        <v>18</v>
      </c>
      <c r="C2152" s="63">
        <v>1590</v>
      </c>
      <c r="D2152" s="63">
        <v>100</v>
      </c>
      <c r="E2152" s="63" t="s">
        <v>95</v>
      </c>
    </row>
    <row r="2153" spans="1:5">
      <c r="A2153" s="68">
        <v>3931</v>
      </c>
      <c r="B2153" s="68">
        <v>18</v>
      </c>
      <c r="C2153" s="63">
        <v>1590</v>
      </c>
      <c r="D2153" s="63">
        <v>100</v>
      </c>
      <c r="E2153" s="63" t="s">
        <v>95</v>
      </c>
    </row>
    <row r="2154" spans="1:5">
      <c r="A2154" s="68">
        <v>3933</v>
      </c>
      <c r="B2154" s="68">
        <v>18</v>
      </c>
      <c r="C2154" s="63">
        <v>1590</v>
      </c>
      <c r="D2154" s="63">
        <v>100</v>
      </c>
      <c r="E2154" s="63" t="s">
        <v>95</v>
      </c>
    </row>
    <row r="2155" spans="1:5">
      <c r="A2155" s="68">
        <v>3934</v>
      </c>
      <c r="B2155" s="68">
        <v>18</v>
      </c>
      <c r="C2155" s="63">
        <v>1590</v>
      </c>
      <c r="D2155" s="63">
        <v>100</v>
      </c>
      <c r="E2155" s="63" t="s">
        <v>95</v>
      </c>
    </row>
    <row r="2156" spans="1:5">
      <c r="A2156" s="68">
        <v>3936</v>
      </c>
      <c r="B2156" s="68">
        <v>18</v>
      </c>
      <c r="C2156" s="63">
        <v>1590</v>
      </c>
      <c r="D2156" s="63">
        <v>100</v>
      </c>
      <c r="E2156" s="63" t="s">
        <v>95</v>
      </c>
    </row>
    <row r="2157" spans="1:5">
      <c r="A2157" s="68">
        <v>3937</v>
      </c>
      <c r="B2157" s="68">
        <v>18</v>
      </c>
      <c r="C2157" s="63">
        <v>1590</v>
      </c>
      <c r="D2157" s="63">
        <v>100</v>
      </c>
      <c r="E2157" s="63" t="s">
        <v>95</v>
      </c>
    </row>
    <row r="2158" spans="1:5">
      <c r="A2158" s="68">
        <v>3938</v>
      </c>
      <c r="B2158" s="68">
        <v>18</v>
      </c>
      <c r="C2158" s="63">
        <v>1590</v>
      </c>
      <c r="D2158" s="63">
        <v>100</v>
      </c>
      <c r="E2158" s="63" t="s">
        <v>95</v>
      </c>
    </row>
    <row r="2159" spans="1:5">
      <c r="A2159" s="68">
        <v>3939</v>
      </c>
      <c r="B2159" s="68">
        <v>18</v>
      </c>
      <c r="C2159" s="63">
        <v>1590</v>
      </c>
      <c r="D2159" s="63">
        <v>100</v>
      </c>
      <c r="E2159" s="63" t="s">
        <v>95</v>
      </c>
    </row>
    <row r="2160" spans="1:5">
      <c r="A2160" s="68">
        <v>3940</v>
      </c>
      <c r="B2160" s="68">
        <v>18</v>
      </c>
      <c r="C2160" s="63">
        <v>1590</v>
      </c>
      <c r="D2160" s="63">
        <v>100</v>
      </c>
      <c r="E2160" s="63" t="s">
        <v>95</v>
      </c>
    </row>
    <row r="2161" spans="1:5">
      <c r="A2161" s="68">
        <v>3941</v>
      </c>
      <c r="B2161" s="68">
        <v>18</v>
      </c>
      <c r="C2161" s="63">
        <v>1590</v>
      </c>
      <c r="D2161" s="63">
        <v>100</v>
      </c>
      <c r="E2161" s="63" t="s">
        <v>95</v>
      </c>
    </row>
    <row r="2162" spans="1:5">
      <c r="A2162" s="68">
        <v>3942</v>
      </c>
      <c r="B2162" s="68">
        <v>18</v>
      </c>
      <c r="C2162" s="63">
        <v>1590</v>
      </c>
      <c r="D2162" s="63">
        <v>100</v>
      </c>
      <c r="E2162" s="63" t="s">
        <v>95</v>
      </c>
    </row>
    <row r="2163" spans="1:5">
      <c r="A2163" s="68">
        <v>3943</v>
      </c>
      <c r="B2163" s="68">
        <v>18</v>
      </c>
      <c r="C2163" s="63">
        <v>1590</v>
      </c>
      <c r="D2163" s="63">
        <v>100</v>
      </c>
      <c r="E2163" s="63" t="s">
        <v>95</v>
      </c>
    </row>
    <row r="2164" spans="1:5">
      <c r="A2164" s="68">
        <v>3944</v>
      </c>
      <c r="B2164" s="68">
        <v>18</v>
      </c>
      <c r="C2164" s="63">
        <v>1590</v>
      </c>
      <c r="D2164" s="63">
        <v>100</v>
      </c>
      <c r="E2164" s="63" t="s">
        <v>95</v>
      </c>
    </row>
    <row r="2165" spans="1:5">
      <c r="A2165" s="68">
        <v>3945</v>
      </c>
      <c r="B2165" s="68">
        <v>18</v>
      </c>
      <c r="C2165" s="63">
        <v>1590</v>
      </c>
      <c r="D2165" s="63">
        <v>100</v>
      </c>
      <c r="E2165" s="63" t="s">
        <v>95</v>
      </c>
    </row>
    <row r="2166" spans="1:5">
      <c r="A2166" s="68">
        <v>3946</v>
      </c>
      <c r="B2166" s="68">
        <v>18</v>
      </c>
      <c r="C2166" s="63">
        <v>1590</v>
      </c>
      <c r="D2166" s="63">
        <v>100</v>
      </c>
      <c r="E2166" s="63" t="s">
        <v>95</v>
      </c>
    </row>
    <row r="2167" spans="1:5">
      <c r="A2167" s="68">
        <v>3950</v>
      </c>
      <c r="B2167" s="68">
        <v>18</v>
      </c>
      <c r="C2167" s="63">
        <v>1590</v>
      </c>
      <c r="D2167" s="63">
        <v>100</v>
      </c>
      <c r="E2167" s="63" t="s">
        <v>95</v>
      </c>
    </row>
    <row r="2168" spans="1:5">
      <c r="A2168" s="68">
        <v>3951</v>
      </c>
      <c r="B2168" s="68">
        <v>18</v>
      </c>
      <c r="C2168" s="63">
        <v>1590</v>
      </c>
      <c r="D2168" s="63">
        <v>100</v>
      </c>
      <c r="E2168" s="63" t="s">
        <v>95</v>
      </c>
    </row>
    <row r="2169" spans="1:5">
      <c r="A2169" s="68">
        <v>3953</v>
      </c>
      <c r="B2169" s="68">
        <v>20</v>
      </c>
      <c r="C2169" s="63">
        <v>2021</v>
      </c>
      <c r="D2169" s="63">
        <v>136</v>
      </c>
      <c r="E2169" s="63" t="s">
        <v>95</v>
      </c>
    </row>
    <row r="2170" spans="1:5">
      <c r="A2170" s="68">
        <v>3954</v>
      </c>
      <c r="B2170" s="68">
        <v>20</v>
      </c>
      <c r="C2170" s="63">
        <v>2021</v>
      </c>
      <c r="D2170" s="63">
        <v>136</v>
      </c>
      <c r="E2170" s="63" t="s">
        <v>95</v>
      </c>
    </row>
    <row r="2171" spans="1:5">
      <c r="A2171" s="68">
        <v>3956</v>
      </c>
      <c r="B2171" s="68">
        <v>20</v>
      </c>
      <c r="C2171" s="63">
        <v>2021</v>
      </c>
      <c r="D2171" s="63">
        <v>136</v>
      </c>
      <c r="E2171" s="63" t="s">
        <v>95</v>
      </c>
    </row>
    <row r="2172" spans="1:5">
      <c r="A2172" s="68">
        <v>3957</v>
      </c>
      <c r="B2172" s="68">
        <v>20</v>
      </c>
      <c r="C2172" s="63">
        <v>2021</v>
      </c>
      <c r="D2172" s="63">
        <v>136</v>
      </c>
      <c r="E2172" s="63" t="s">
        <v>95</v>
      </c>
    </row>
    <row r="2173" spans="1:5">
      <c r="A2173" s="68">
        <v>3958</v>
      </c>
      <c r="B2173" s="68">
        <v>20</v>
      </c>
      <c r="C2173" s="63">
        <v>2021</v>
      </c>
      <c r="D2173" s="63">
        <v>136</v>
      </c>
      <c r="E2173" s="63" t="s">
        <v>95</v>
      </c>
    </row>
    <row r="2174" spans="1:5">
      <c r="A2174" s="68">
        <v>3959</v>
      </c>
      <c r="B2174" s="68">
        <v>20</v>
      </c>
      <c r="C2174" s="63">
        <v>2021</v>
      </c>
      <c r="D2174" s="63">
        <v>136</v>
      </c>
      <c r="E2174" s="63" t="s">
        <v>95</v>
      </c>
    </row>
    <row r="2175" spans="1:5">
      <c r="A2175" s="68">
        <v>3960</v>
      </c>
      <c r="B2175" s="68">
        <v>20</v>
      </c>
      <c r="C2175" s="63">
        <v>2021</v>
      </c>
      <c r="D2175" s="63">
        <v>136</v>
      </c>
      <c r="E2175" s="63" t="s">
        <v>95</v>
      </c>
    </row>
    <row r="2176" spans="1:5">
      <c r="A2176" s="68">
        <v>3962</v>
      </c>
      <c r="B2176" s="68">
        <v>20</v>
      </c>
      <c r="C2176" s="63">
        <v>2021</v>
      </c>
      <c r="D2176" s="63">
        <v>136</v>
      </c>
      <c r="E2176" s="63" t="s">
        <v>95</v>
      </c>
    </row>
    <row r="2177" spans="1:5">
      <c r="A2177" s="68">
        <v>3964</v>
      </c>
      <c r="B2177" s="68">
        <v>20</v>
      </c>
      <c r="C2177" s="63">
        <v>2021</v>
      </c>
      <c r="D2177" s="63">
        <v>136</v>
      </c>
      <c r="E2177" s="63" t="s">
        <v>95</v>
      </c>
    </row>
    <row r="2178" spans="1:5">
      <c r="A2178" s="68">
        <v>3965</v>
      </c>
      <c r="B2178" s="68">
        <v>20</v>
      </c>
      <c r="C2178" s="63">
        <v>2021</v>
      </c>
      <c r="D2178" s="63">
        <v>136</v>
      </c>
      <c r="E2178" s="63" t="s">
        <v>95</v>
      </c>
    </row>
    <row r="2179" spans="1:5">
      <c r="A2179" s="68">
        <v>3966</v>
      </c>
      <c r="B2179" s="68">
        <v>20</v>
      </c>
      <c r="C2179" s="63">
        <v>2021</v>
      </c>
      <c r="D2179" s="63">
        <v>136</v>
      </c>
      <c r="E2179" s="63" t="s">
        <v>95</v>
      </c>
    </row>
    <row r="2180" spans="1:5">
      <c r="A2180" s="68">
        <v>3967</v>
      </c>
      <c r="B2180" s="68">
        <v>20</v>
      </c>
      <c r="C2180" s="63">
        <v>2021</v>
      </c>
      <c r="D2180" s="63">
        <v>136</v>
      </c>
      <c r="E2180" s="63" t="s">
        <v>95</v>
      </c>
    </row>
    <row r="2181" spans="1:5">
      <c r="A2181" s="68">
        <v>3971</v>
      </c>
      <c r="B2181" s="68">
        <v>20</v>
      </c>
      <c r="C2181" s="63">
        <v>2021</v>
      </c>
      <c r="D2181" s="63">
        <v>136</v>
      </c>
      <c r="E2181" s="63" t="s">
        <v>95</v>
      </c>
    </row>
    <row r="2182" spans="1:5">
      <c r="A2182" s="68">
        <v>3975</v>
      </c>
      <c r="B2182" s="68">
        <v>18</v>
      </c>
      <c r="C2182" s="63">
        <v>1590</v>
      </c>
      <c r="D2182" s="63">
        <v>100</v>
      </c>
      <c r="E2182" s="63" t="s">
        <v>95</v>
      </c>
    </row>
    <row r="2183" spans="1:5">
      <c r="A2183" s="68">
        <v>3976</v>
      </c>
      <c r="B2183" s="68">
        <v>18</v>
      </c>
      <c r="C2183" s="63">
        <v>1590</v>
      </c>
      <c r="D2183" s="63">
        <v>100</v>
      </c>
      <c r="E2183" s="63" t="s">
        <v>95</v>
      </c>
    </row>
    <row r="2184" spans="1:5">
      <c r="A2184" s="68">
        <v>3977</v>
      </c>
      <c r="B2184" s="68">
        <v>18</v>
      </c>
      <c r="C2184" s="63">
        <v>1590</v>
      </c>
      <c r="D2184" s="63">
        <v>100</v>
      </c>
      <c r="E2184" s="63" t="s">
        <v>95</v>
      </c>
    </row>
    <row r="2185" spans="1:5">
      <c r="A2185" s="68">
        <v>3978</v>
      </c>
      <c r="B2185" s="68">
        <v>18</v>
      </c>
      <c r="C2185" s="63">
        <v>1590</v>
      </c>
      <c r="D2185" s="63">
        <v>100</v>
      </c>
      <c r="E2185" s="63" t="s">
        <v>95</v>
      </c>
    </row>
    <row r="2186" spans="1:5">
      <c r="A2186" s="68">
        <v>3979</v>
      </c>
      <c r="B2186" s="68">
        <v>18</v>
      </c>
      <c r="C2186" s="63">
        <v>1590</v>
      </c>
      <c r="D2186" s="63">
        <v>100</v>
      </c>
      <c r="E2186" s="63" t="s">
        <v>95</v>
      </c>
    </row>
    <row r="2187" spans="1:5">
      <c r="A2187" s="68">
        <v>3980</v>
      </c>
      <c r="B2187" s="68">
        <v>18</v>
      </c>
      <c r="C2187" s="63">
        <v>1590</v>
      </c>
      <c r="D2187" s="63">
        <v>100</v>
      </c>
      <c r="E2187" s="63" t="s">
        <v>95</v>
      </c>
    </row>
    <row r="2188" spans="1:5">
      <c r="A2188" s="68">
        <v>3981</v>
      </c>
      <c r="B2188" s="68">
        <v>18</v>
      </c>
      <c r="C2188" s="63">
        <v>1590</v>
      </c>
      <c r="D2188" s="63">
        <v>100</v>
      </c>
      <c r="E2188" s="63" t="s">
        <v>95</v>
      </c>
    </row>
    <row r="2189" spans="1:5">
      <c r="A2189" s="68">
        <v>3984</v>
      </c>
      <c r="B2189" s="68">
        <v>18</v>
      </c>
      <c r="C2189" s="63">
        <v>1590</v>
      </c>
      <c r="D2189" s="63">
        <v>100</v>
      </c>
      <c r="E2189" s="63" t="s">
        <v>95</v>
      </c>
    </row>
    <row r="2190" spans="1:5">
      <c r="A2190" s="68">
        <v>3987</v>
      </c>
      <c r="B2190" s="68">
        <v>18</v>
      </c>
      <c r="C2190" s="63">
        <v>1590</v>
      </c>
      <c r="D2190" s="63">
        <v>100</v>
      </c>
      <c r="E2190" s="63" t="s">
        <v>95</v>
      </c>
    </row>
    <row r="2191" spans="1:5">
      <c r="A2191" s="68">
        <v>3988</v>
      </c>
      <c r="B2191" s="68">
        <v>18</v>
      </c>
      <c r="C2191" s="63">
        <v>1590</v>
      </c>
      <c r="D2191" s="63">
        <v>100</v>
      </c>
      <c r="E2191" s="63" t="s">
        <v>95</v>
      </c>
    </row>
    <row r="2192" spans="1:5">
      <c r="A2192" s="68">
        <v>3989</v>
      </c>
      <c r="B2192" s="68">
        <v>18</v>
      </c>
      <c r="C2192" s="63">
        <v>1590</v>
      </c>
      <c r="D2192" s="63">
        <v>100</v>
      </c>
      <c r="E2192" s="63" t="s">
        <v>95</v>
      </c>
    </row>
    <row r="2193" spans="1:5">
      <c r="A2193" s="68">
        <v>3990</v>
      </c>
      <c r="B2193" s="68">
        <v>18</v>
      </c>
      <c r="C2193" s="63">
        <v>1590</v>
      </c>
      <c r="D2193" s="63">
        <v>100</v>
      </c>
      <c r="E2193" s="63" t="s">
        <v>95</v>
      </c>
    </row>
    <row r="2194" spans="1:5">
      <c r="A2194" s="68">
        <v>3991</v>
      </c>
      <c r="B2194" s="68">
        <v>18</v>
      </c>
      <c r="C2194" s="63">
        <v>1590</v>
      </c>
      <c r="D2194" s="63">
        <v>100</v>
      </c>
      <c r="E2194" s="63" t="s">
        <v>95</v>
      </c>
    </row>
    <row r="2195" spans="1:5">
      <c r="A2195" s="68">
        <v>3992</v>
      </c>
      <c r="B2195" s="68">
        <v>18</v>
      </c>
      <c r="C2195" s="63">
        <v>1590</v>
      </c>
      <c r="D2195" s="63">
        <v>100</v>
      </c>
      <c r="E2195" s="63" t="s">
        <v>95</v>
      </c>
    </row>
    <row r="2196" spans="1:5">
      <c r="A2196" s="68">
        <v>3995</v>
      </c>
      <c r="B2196" s="68">
        <v>18</v>
      </c>
      <c r="C2196" s="63">
        <v>1590</v>
      </c>
      <c r="D2196" s="63">
        <v>100</v>
      </c>
      <c r="E2196" s="63" t="s">
        <v>95</v>
      </c>
    </row>
    <row r="2197" spans="1:5">
      <c r="A2197" s="68">
        <v>3996</v>
      </c>
      <c r="B2197" s="68">
        <v>18</v>
      </c>
      <c r="C2197" s="63">
        <v>1590</v>
      </c>
      <c r="D2197" s="63">
        <v>100</v>
      </c>
      <c r="E2197" s="63" t="s">
        <v>95</v>
      </c>
    </row>
    <row r="2198" spans="1:5">
      <c r="A2198" s="68">
        <v>4000</v>
      </c>
      <c r="B2198" s="68">
        <v>51</v>
      </c>
      <c r="C2198" s="63">
        <v>325</v>
      </c>
      <c r="D2198" s="63">
        <v>1043</v>
      </c>
      <c r="E2198" s="63" t="s">
        <v>96</v>
      </c>
    </row>
    <row r="2199" spans="1:5">
      <c r="A2199" s="68">
        <v>4001</v>
      </c>
      <c r="B2199" s="68">
        <v>51</v>
      </c>
      <c r="C2199" s="63">
        <v>325</v>
      </c>
      <c r="D2199" s="63">
        <v>1043</v>
      </c>
      <c r="E2199" s="63" t="s">
        <v>96</v>
      </c>
    </row>
    <row r="2200" spans="1:5">
      <c r="A2200" s="68">
        <v>4002</v>
      </c>
      <c r="B2200" s="68">
        <v>51</v>
      </c>
      <c r="C2200" s="63">
        <v>325</v>
      </c>
      <c r="D2200" s="63">
        <v>1043</v>
      </c>
      <c r="E2200" s="63" t="s">
        <v>96</v>
      </c>
    </row>
    <row r="2201" spans="1:5">
      <c r="A2201" s="68">
        <v>4003</v>
      </c>
      <c r="B2201" s="68">
        <v>51</v>
      </c>
      <c r="C2201" s="63">
        <v>325</v>
      </c>
      <c r="D2201" s="63">
        <v>1043</v>
      </c>
      <c r="E2201" s="63" t="s">
        <v>96</v>
      </c>
    </row>
    <row r="2202" spans="1:5">
      <c r="A2202" s="68">
        <v>4004</v>
      </c>
      <c r="B2202" s="68">
        <v>51</v>
      </c>
      <c r="C2202" s="63">
        <v>325</v>
      </c>
      <c r="D2202" s="63">
        <v>1043</v>
      </c>
      <c r="E2202" s="63" t="s">
        <v>96</v>
      </c>
    </row>
    <row r="2203" spans="1:5">
      <c r="A2203" s="68">
        <v>4005</v>
      </c>
      <c r="B2203" s="68">
        <v>51</v>
      </c>
      <c r="C2203" s="63">
        <v>325</v>
      </c>
      <c r="D2203" s="63">
        <v>1043</v>
      </c>
      <c r="E2203" s="63" t="s">
        <v>96</v>
      </c>
    </row>
    <row r="2204" spans="1:5">
      <c r="A2204" s="68">
        <v>4006</v>
      </c>
      <c r="B2204" s="68">
        <v>51</v>
      </c>
      <c r="C2204" s="63">
        <v>325</v>
      </c>
      <c r="D2204" s="63">
        <v>1043</v>
      </c>
      <c r="E2204" s="63" t="s">
        <v>96</v>
      </c>
    </row>
    <row r="2205" spans="1:5">
      <c r="A2205" s="68">
        <v>4007</v>
      </c>
      <c r="B2205" s="68">
        <v>51</v>
      </c>
      <c r="C2205" s="63">
        <v>325</v>
      </c>
      <c r="D2205" s="63">
        <v>1043</v>
      </c>
      <c r="E2205" s="63" t="s">
        <v>96</v>
      </c>
    </row>
    <row r="2206" spans="1:5">
      <c r="A2206" s="68">
        <v>4008</v>
      </c>
      <c r="B2206" s="68">
        <v>51</v>
      </c>
      <c r="C2206" s="63">
        <v>325</v>
      </c>
      <c r="D2206" s="63">
        <v>1043</v>
      </c>
      <c r="E2206" s="63" t="s">
        <v>96</v>
      </c>
    </row>
    <row r="2207" spans="1:5">
      <c r="A2207" s="68">
        <v>4009</v>
      </c>
      <c r="B2207" s="68">
        <v>51</v>
      </c>
      <c r="C2207" s="63">
        <v>325</v>
      </c>
      <c r="D2207" s="63">
        <v>1043</v>
      </c>
      <c r="E2207" s="63" t="s">
        <v>96</v>
      </c>
    </row>
    <row r="2208" spans="1:5">
      <c r="A2208" s="68">
        <v>4010</v>
      </c>
      <c r="B2208" s="68">
        <v>51</v>
      </c>
      <c r="C2208" s="63">
        <v>325</v>
      </c>
      <c r="D2208" s="63">
        <v>1043</v>
      </c>
      <c r="E2208" s="63" t="s">
        <v>96</v>
      </c>
    </row>
    <row r="2209" spans="1:5">
      <c r="A2209" s="68">
        <v>4011</v>
      </c>
      <c r="B2209" s="68">
        <v>51</v>
      </c>
      <c r="C2209" s="63">
        <v>325</v>
      </c>
      <c r="D2209" s="63">
        <v>1043</v>
      </c>
      <c r="E2209" s="63" t="s">
        <v>96</v>
      </c>
    </row>
    <row r="2210" spans="1:5">
      <c r="A2210" s="68">
        <v>4012</v>
      </c>
      <c r="B2210" s="68">
        <v>51</v>
      </c>
      <c r="C2210" s="63">
        <v>325</v>
      </c>
      <c r="D2210" s="63">
        <v>1043</v>
      </c>
      <c r="E2210" s="63" t="s">
        <v>96</v>
      </c>
    </row>
    <row r="2211" spans="1:5">
      <c r="A2211" s="68">
        <v>4013</v>
      </c>
      <c r="B2211" s="68">
        <v>51</v>
      </c>
      <c r="C2211" s="63">
        <v>325</v>
      </c>
      <c r="D2211" s="63">
        <v>1043</v>
      </c>
      <c r="E2211" s="63" t="s">
        <v>96</v>
      </c>
    </row>
    <row r="2212" spans="1:5">
      <c r="A2212" s="68">
        <v>4014</v>
      </c>
      <c r="B2212" s="68">
        <v>51</v>
      </c>
      <c r="C2212" s="63">
        <v>325</v>
      </c>
      <c r="D2212" s="63">
        <v>1043</v>
      </c>
      <c r="E2212" s="63" t="s">
        <v>96</v>
      </c>
    </row>
    <row r="2213" spans="1:5">
      <c r="A2213" s="68">
        <v>4017</v>
      </c>
      <c r="B2213" s="68">
        <v>51</v>
      </c>
      <c r="C2213" s="63">
        <v>325</v>
      </c>
      <c r="D2213" s="63">
        <v>1043</v>
      </c>
      <c r="E2213" s="63" t="s">
        <v>96</v>
      </c>
    </row>
    <row r="2214" spans="1:5">
      <c r="A2214" s="68">
        <v>4018</v>
      </c>
      <c r="B2214" s="68">
        <v>51</v>
      </c>
      <c r="C2214" s="63">
        <v>325</v>
      </c>
      <c r="D2214" s="63">
        <v>1043</v>
      </c>
      <c r="E2214" s="63" t="s">
        <v>96</v>
      </c>
    </row>
    <row r="2215" spans="1:5">
      <c r="A2215" s="68">
        <v>4019</v>
      </c>
      <c r="B2215" s="68">
        <v>51</v>
      </c>
      <c r="C2215" s="63">
        <v>325</v>
      </c>
      <c r="D2215" s="63">
        <v>1043</v>
      </c>
      <c r="E2215" s="63" t="s">
        <v>96</v>
      </c>
    </row>
    <row r="2216" spans="1:5">
      <c r="A2216" s="68">
        <v>4020</v>
      </c>
      <c r="B2216" s="68">
        <v>51</v>
      </c>
      <c r="C2216" s="63">
        <v>325</v>
      </c>
      <c r="D2216" s="63">
        <v>1043</v>
      </c>
      <c r="E2216" s="63" t="s">
        <v>96</v>
      </c>
    </row>
    <row r="2217" spans="1:5">
      <c r="A2217" s="68">
        <v>4021</v>
      </c>
      <c r="B2217" s="68">
        <v>51</v>
      </c>
      <c r="C2217" s="63">
        <v>325</v>
      </c>
      <c r="D2217" s="63">
        <v>1043</v>
      </c>
      <c r="E2217" s="63" t="s">
        <v>96</v>
      </c>
    </row>
    <row r="2218" spans="1:5">
      <c r="A2218" s="68">
        <v>4022</v>
      </c>
      <c r="B2218" s="68">
        <v>51</v>
      </c>
      <c r="C2218" s="63">
        <v>325</v>
      </c>
      <c r="D2218" s="63">
        <v>1043</v>
      </c>
      <c r="E2218" s="63" t="s">
        <v>96</v>
      </c>
    </row>
    <row r="2219" spans="1:5">
      <c r="A2219" s="68">
        <v>4025</v>
      </c>
      <c r="B2219" s="68">
        <v>51</v>
      </c>
      <c r="C2219" s="63">
        <v>325</v>
      </c>
      <c r="D2219" s="63">
        <v>1043</v>
      </c>
      <c r="E2219" s="63" t="s">
        <v>96</v>
      </c>
    </row>
    <row r="2220" spans="1:5">
      <c r="A2220" s="68">
        <v>4029</v>
      </c>
      <c r="B2220" s="68">
        <v>51</v>
      </c>
      <c r="C2220" s="63">
        <v>325</v>
      </c>
      <c r="D2220" s="63">
        <v>1043</v>
      </c>
      <c r="E2220" s="63" t="s">
        <v>96</v>
      </c>
    </row>
    <row r="2221" spans="1:5">
      <c r="A2221" s="68">
        <v>4030</v>
      </c>
      <c r="B2221" s="68">
        <v>51</v>
      </c>
      <c r="C2221" s="63">
        <v>325</v>
      </c>
      <c r="D2221" s="63">
        <v>1043</v>
      </c>
      <c r="E2221" s="63" t="s">
        <v>96</v>
      </c>
    </row>
    <row r="2222" spans="1:5">
      <c r="A2222" s="68">
        <v>4031</v>
      </c>
      <c r="B2222" s="68">
        <v>51</v>
      </c>
      <c r="C2222" s="63">
        <v>325</v>
      </c>
      <c r="D2222" s="63">
        <v>1043</v>
      </c>
      <c r="E2222" s="63" t="s">
        <v>96</v>
      </c>
    </row>
    <row r="2223" spans="1:5">
      <c r="A2223" s="68">
        <v>4032</v>
      </c>
      <c r="B2223" s="68">
        <v>51</v>
      </c>
      <c r="C2223" s="63">
        <v>325</v>
      </c>
      <c r="D2223" s="63">
        <v>1043</v>
      </c>
      <c r="E2223" s="63" t="s">
        <v>96</v>
      </c>
    </row>
    <row r="2224" spans="1:5">
      <c r="A2224" s="68">
        <v>4034</v>
      </c>
      <c r="B2224" s="68">
        <v>51</v>
      </c>
      <c r="C2224" s="63">
        <v>325</v>
      </c>
      <c r="D2224" s="63">
        <v>1043</v>
      </c>
      <c r="E2224" s="63" t="s">
        <v>96</v>
      </c>
    </row>
    <row r="2225" spans="1:5">
      <c r="A2225" s="68">
        <v>4035</v>
      </c>
      <c r="B2225" s="68">
        <v>51</v>
      </c>
      <c r="C2225" s="63">
        <v>325</v>
      </c>
      <c r="D2225" s="63">
        <v>1043</v>
      </c>
      <c r="E2225" s="63" t="s">
        <v>96</v>
      </c>
    </row>
    <row r="2226" spans="1:5">
      <c r="A2226" s="68">
        <v>4036</v>
      </c>
      <c r="B2226" s="68">
        <v>51</v>
      </c>
      <c r="C2226" s="63">
        <v>325</v>
      </c>
      <c r="D2226" s="63">
        <v>1043</v>
      </c>
      <c r="E2226" s="63" t="s">
        <v>96</v>
      </c>
    </row>
    <row r="2227" spans="1:5">
      <c r="A2227" s="68">
        <v>4037</v>
      </c>
      <c r="B2227" s="68">
        <v>51</v>
      </c>
      <c r="C2227" s="63">
        <v>325</v>
      </c>
      <c r="D2227" s="63">
        <v>1043</v>
      </c>
      <c r="E2227" s="63" t="s">
        <v>96</v>
      </c>
    </row>
    <row r="2228" spans="1:5">
      <c r="A2228" s="68">
        <v>4051</v>
      </c>
      <c r="B2228" s="68">
        <v>51</v>
      </c>
      <c r="C2228" s="63">
        <v>325</v>
      </c>
      <c r="D2228" s="63">
        <v>1043</v>
      </c>
      <c r="E2228" s="63" t="s">
        <v>96</v>
      </c>
    </row>
    <row r="2229" spans="1:5">
      <c r="A2229" s="68">
        <v>4052</v>
      </c>
      <c r="B2229" s="68">
        <v>51</v>
      </c>
      <c r="C2229" s="63">
        <v>325</v>
      </c>
      <c r="D2229" s="63">
        <v>1043</v>
      </c>
      <c r="E2229" s="63" t="s">
        <v>96</v>
      </c>
    </row>
    <row r="2230" spans="1:5">
      <c r="A2230" s="68">
        <v>4053</v>
      </c>
      <c r="B2230" s="68">
        <v>51</v>
      </c>
      <c r="C2230" s="63">
        <v>325</v>
      </c>
      <c r="D2230" s="63">
        <v>1043</v>
      </c>
      <c r="E2230" s="63" t="s">
        <v>96</v>
      </c>
    </row>
    <row r="2231" spans="1:5">
      <c r="A2231" s="68">
        <v>4054</v>
      </c>
      <c r="B2231" s="68">
        <v>51</v>
      </c>
      <c r="C2231" s="63">
        <v>325</v>
      </c>
      <c r="D2231" s="63">
        <v>1043</v>
      </c>
      <c r="E2231" s="63" t="s">
        <v>96</v>
      </c>
    </row>
    <row r="2232" spans="1:5">
      <c r="A2232" s="68">
        <v>4055</v>
      </c>
      <c r="B2232" s="68">
        <v>51</v>
      </c>
      <c r="C2232" s="63">
        <v>325</v>
      </c>
      <c r="D2232" s="63">
        <v>1043</v>
      </c>
      <c r="E2232" s="63" t="s">
        <v>96</v>
      </c>
    </row>
    <row r="2233" spans="1:5">
      <c r="A2233" s="68">
        <v>4059</v>
      </c>
      <c r="B2233" s="68">
        <v>51</v>
      </c>
      <c r="C2233" s="63">
        <v>325</v>
      </c>
      <c r="D2233" s="63">
        <v>1043</v>
      </c>
      <c r="E2233" s="63" t="s">
        <v>96</v>
      </c>
    </row>
    <row r="2234" spans="1:5">
      <c r="A2234" s="68">
        <v>4060</v>
      </c>
      <c r="B2234" s="68">
        <v>51</v>
      </c>
      <c r="C2234" s="63">
        <v>325</v>
      </c>
      <c r="D2234" s="63">
        <v>1043</v>
      </c>
      <c r="E2234" s="63" t="s">
        <v>96</v>
      </c>
    </row>
    <row r="2235" spans="1:5">
      <c r="A2235" s="68">
        <v>4061</v>
      </c>
      <c r="B2235" s="68">
        <v>51</v>
      </c>
      <c r="C2235" s="63">
        <v>325</v>
      </c>
      <c r="D2235" s="63">
        <v>1043</v>
      </c>
      <c r="E2235" s="63" t="s">
        <v>96</v>
      </c>
    </row>
    <row r="2236" spans="1:5">
      <c r="A2236" s="68">
        <v>4064</v>
      </c>
      <c r="B2236" s="68">
        <v>51</v>
      </c>
      <c r="C2236" s="63">
        <v>325</v>
      </c>
      <c r="D2236" s="63">
        <v>1043</v>
      </c>
      <c r="E2236" s="63" t="s">
        <v>96</v>
      </c>
    </row>
    <row r="2237" spans="1:5">
      <c r="A2237" s="68">
        <v>4065</v>
      </c>
      <c r="B2237" s="68">
        <v>51</v>
      </c>
      <c r="C2237" s="63">
        <v>325</v>
      </c>
      <c r="D2237" s="63">
        <v>1043</v>
      </c>
      <c r="E2237" s="63" t="s">
        <v>96</v>
      </c>
    </row>
    <row r="2238" spans="1:5">
      <c r="A2238" s="68">
        <v>4066</v>
      </c>
      <c r="B2238" s="68">
        <v>51</v>
      </c>
      <c r="C2238" s="63">
        <v>325</v>
      </c>
      <c r="D2238" s="63">
        <v>1043</v>
      </c>
      <c r="E2238" s="63" t="s">
        <v>96</v>
      </c>
    </row>
    <row r="2239" spans="1:5">
      <c r="A2239" s="68">
        <v>4067</v>
      </c>
      <c r="B2239" s="68">
        <v>51</v>
      </c>
      <c r="C2239" s="63">
        <v>325</v>
      </c>
      <c r="D2239" s="63">
        <v>1043</v>
      </c>
      <c r="E2239" s="63" t="s">
        <v>96</v>
      </c>
    </row>
    <row r="2240" spans="1:5">
      <c r="A2240" s="68">
        <v>4068</v>
      </c>
      <c r="B2240" s="68">
        <v>51</v>
      </c>
      <c r="C2240" s="63">
        <v>325</v>
      </c>
      <c r="D2240" s="63">
        <v>1043</v>
      </c>
      <c r="E2240" s="63" t="s">
        <v>96</v>
      </c>
    </row>
    <row r="2241" spans="1:5">
      <c r="A2241" s="68">
        <v>4069</v>
      </c>
      <c r="B2241" s="68">
        <v>51</v>
      </c>
      <c r="C2241" s="63">
        <v>325</v>
      </c>
      <c r="D2241" s="63">
        <v>1043</v>
      </c>
      <c r="E2241" s="63" t="s">
        <v>96</v>
      </c>
    </row>
    <row r="2242" spans="1:5">
      <c r="A2242" s="68">
        <v>4070</v>
      </c>
      <c r="B2242" s="68">
        <v>51</v>
      </c>
      <c r="C2242" s="63">
        <v>325</v>
      </c>
      <c r="D2242" s="63">
        <v>1043</v>
      </c>
      <c r="E2242" s="63" t="s">
        <v>96</v>
      </c>
    </row>
    <row r="2243" spans="1:5">
      <c r="A2243" s="68">
        <v>4072</v>
      </c>
      <c r="B2243" s="68">
        <v>51</v>
      </c>
      <c r="C2243" s="63">
        <v>325</v>
      </c>
      <c r="D2243" s="63">
        <v>1043</v>
      </c>
      <c r="E2243" s="63" t="s">
        <v>96</v>
      </c>
    </row>
    <row r="2244" spans="1:5">
      <c r="A2244" s="68">
        <v>4073</v>
      </c>
      <c r="B2244" s="68">
        <v>51</v>
      </c>
      <c r="C2244" s="63">
        <v>325</v>
      </c>
      <c r="D2244" s="63">
        <v>1043</v>
      </c>
      <c r="E2244" s="63" t="s">
        <v>96</v>
      </c>
    </row>
    <row r="2245" spans="1:5">
      <c r="A2245" s="68">
        <v>4074</v>
      </c>
      <c r="B2245" s="68">
        <v>51</v>
      </c>
      <c r="C2245" s="63">
        <v>325</v>
      </c>
      <c r="D2245" s="63">
        <v>1043</v>
      </c>
      <c r="E2245" s="63" t="s">
        <v>96</v>
      </c>
    </row>
    <row r="2246" spans="1:5">
      <c r="A2246" s="68">
        <v>4075</v>
      </c>
      <c r="B2246" s="68">
        <v>51</v>
      </c>
      <c r="C2246" s="63">
        <v>325</v>
      </c>
      <c r="D2246" s="63">
        <v>1043</v>
      </c>
      <c r="E2246" s="63" t="s">
        <v>96</v>
      </c>
    </row>
    <row r="2247" spans="1:5">
      <c r="A2247" s="68">
        <v>4076</v>
      </c>
      <c r="B2247" s="68">
        <v>51</v>
      </c>
      <c r="C2247" s="63">
        <v>325</v>
      </c>
      <c r="D2247" s="63">
        <v>1043</v>
      </c>
      <c r="E2247" s="63" t="s">
        <v>96</v>
      </c>
    </row>
    <row r="2248" spans="1:5">
      <c r="A2248" s="68">
        <v>4077</v>
      </c>
      <c r="B2248" s="68">
        <v>51</v>
      </c>
      <c r="C2248" s="63">
        <v>325</v>
      </c>
      <c r="D2248" s="63">
        <v>1043</v>
      </c>
      <c r="E2248" s="63" t="s">
        <v>96</v>
      </c>
    </row>
    <row r="2249" spans="1:5">
      <c r="A2249" s="68">
        <v>4078</v>
      </c>
      <c r="B2249" s="68">
        <v>51</v>
      </c>
      <c r="C2249" s="63">
        <v>325</v>
      </c>
      <c r="D2249" s="63">
        <v>1043</v>
      </c>
      <c r="E2249" s="63" t="s">
        <v>96</v>
      </c>
    </row>
    <row r="2250" spans="1:5">
      <c r="A2250" s="68">
        <v>4101</v>
      </c>
      <c r="B2250" s="68">
        <v>51</v>
      </c>
      <c r="C2250" s="63">
        <v>325</v>
      </c>
      <c r="D2250" s="63">
        <v>1043</v>
      </c>
      <c r="E2250" s="63" t="s">
        <v>96</v>
      </c>
    </row>
    <row r="2251" spans="1:5">
      <c r="A2251" s="68">
        <v>4102</v>
      </c>
      <c r="B2251" s="68">
        <v>51</v>
      </c>
      <c r="C2251" s="63">
        <v>325</v>
      </c>
      <c r="D2251" s="63">
        <v>1043</v>
      </c>
      <c r="E2251" s="63" t="s">
        <v>96</v>
      </c>
    </row>
    <row r="2252" spans="1:5">
      <c r="A2252" s="68">
        <v>4103</v>
      </c>
      <c r="B2252" s="68">
        <v>51</v>
      </c>
      <c r="C2252" s="63">
        <v>325</v>
      </c>
      <c r="D2252" s="63">
        <v>1043</v>
      </c>
      <c r="E2252" s="63" t="s">
        <v>96</v>
      </c>
    </row>
    <row r="2253" spans="1:5">
      <c r="A2253" s="68">
        <v>4104</v>
      </c>
      <c r="B2253" s="68">
        <v>51</v>
      </c>
      <c r="C2253" s="63">
        <v>325</v>
      </c>
      <c r="D2253" s="63">
        <v>1043</v>
      </c>
      <c r="E2253" s="63" t="s">
        <v>96</v>
      </c>
    </row>
    <row r="2254" spans="1:5">
      <c r="A2254" s="68">
        <v>4105</v>
      </c>
      <c r="B2254" s="68">
        <v>51</v>
      </c>
      <c r="C2254" s="63">
        <v>325</v>
      </c>
      <c r="D2254" s="63">
        <v>1043</v>
      </c>
      <c r="E2254" s="63" t="s">
        <v>96</v>
      </c>
    </row>
    <row r="2255" spans="1:5">
      <c r="A2255" s="68">
        <v>4106</v>
      </c>
      <c r="B2255" s="68">
        <v>51</v>
      </c>
      <c r="C2255" s="63">
        <v>325</v>
      </c>
      <c r="D2255" s="63">
        <v>1043</v>
      </c>
      <c r="E2255" s="63" t="s">
        <v>96</v>
      </c>
    </row>
    <row r="2256" spans="1:5">
      <c r="A2256" s="68">
        <v>4107</v>
      </c>
      <c r="B2256" s="68">
        <v>51</v>
      </c>
      <c r="C2256" s="63">
        <v>325</v>
      </c>
      <c r="D2256" s="63">
        <v>1043</v>
      </c>
      <c r="E2256" s="63" t="s">
        <v>96</v>
      </c>
    </row>
    <row r="2257" spans="1:5">
      <c r="A2257" s="68">
        <v>4108</v>
      </c>
      <c r="B2257" s="68">
        <v>51</v>
      </c>
      <c r="C2257" s="63">
        <v>325</v>
      </c>
      <c r="D2257" s="63">
        <v>1043</v>
      </c>
      <c r="E2257" s="63" t="s">
        <v>96</v>
      </c>
    </row>
    <row r="2258" spans="1:5">
      <c r="A2258" s="68">
        <v>4109</v>
      </c>
      <c r="B2258" s="68">
        <v>51</v>
      </c>
      <c r="C2258" s="63">
        <v>325</v>
      </c>
      <c r="D2258" s="63">
        <v>1043</v>
      </c>
      <c r="E2258" s="63" t="s">
        <v>96</v>
      </c>
    </row>
    <row r="2259" spans="1:5">
      <c r="A2259" s="68">
        <v>4110</v>
      </c>
      <c r="B2259" s="68">
        <v>51</v>
      </c>
      <c r="C2259" s="63">
        <v>325</v>
      </c>
      <c r="D2259" s="63">
        <v>1043</v>
      </c>
      <c r="E2259" s="63" t="s">
        <v>96</v>
      </c>
    </row>
    <row r="2260" spans="1:5">
      <c r="A2260" s="68">
        <v>4111</v>
      </c>
      <c r="B2260" s="68">
        <v>51</v>
      </c>
      <c r="C2260" s="63">
        <v>325</v>
      </c>
      <c r="D2260" s="63">
        <v>1043</v>
      </c>
      <c r="E2260" s="63" t="s">
        <v>96</v>
      </c>
    </row>
    <row r="2261" spans="1:5">
      <c r="A2261" s="68">
        <v>4112</v>
      </c>
      <c r="B2261" s="68">
        <v>51</v>
      </c>
      <c r="C2261" s="63">
        <v>325</v>
      </c>
      <c r="D2261" s="63">
        <v>1043</v>
      </c>
      <c r="E2261" s="63" t="s">
        <v>96</v>
      </c>
    </row>
    <row r="2262" spans="1:5">
      <c r="A2262" s="68">
        <v>4113</v>
      </c>
      <c r="B2262" s="68">
        <v>51</v>
      </c>
      <c r="C2262" s="63">
        <v>325</v>
      </c>
      <c r="D2262" s="63">
        <v>1043</v>
      </c>
      <c r="E2262" s="63" t="s">
        <v>96</v>
      </c>
    </row>
    <row r="2263" spans="1:5">
      <c r="A2263" s="68">
        <v>4114</v>
      </c>
      <c r="B2263" s="68">
        <v>51</v>
      </c>
      <c r="C2263" s="63">
        <v>325</v>
      </c>
      <c r="D2263" s="63">
        <v>1043</v>
      </c>
      <c r="E2263" s="63" t="s">
        <v>96</v>
      </c>
    </row>
    <row r="2264" spans="1:5">
      <c r="A2264" s="68">
        <v>4115</v>
      </c>
      <c r="B2264" s="68">
        <v>51</v>
      </c>
      <c r="C2264" s="63">
        <v>325</v>
      </c>
      <c r="D2264" s="63">
        <v>1043</v>
      </c>
      <c r="E2264" s="63" t="s">
        <v>96</v>
      </c>
    </row>
    <row r="2265" spans="1:5">
      <c r="A2265" s="68">
        <v>4116</v>
      </c>
      <c r="B2265" s="68">
        <v>51</v>
      </c>
      <c r="C2265" s="63">
        <v>325</v>
      </c>
      <c r="D2265" s="63">
        <v>1043</v>
      </c>
      <c r="E2265" s="63" t="s">
        <v>96</v>
      </c>
    </row>
    <row r="2266" spans="1:5">
      <c r="A2266" s="68">
        <v>4117</v>
      </c>
      <c r="B2266" s="68">
        <v>51</v>
      </c>
      <c r="C2266" s="63">
        <v>325</v>
      </c>
      <c r="D2266" s="63">
        <v>1043</v>
      </c>
      <c r="E2266" s="63" t="s">
        <v>96</v>
      </c>
    </row>
    <row r="2267" spans="1:5">
      <c r="A2267" s="68">
        <v>4118</v>
      </c>
      <c r="B2267" s="68">
        <v>51</v>
      </c>
      <c r="C2267" s="63">
        <v>325</v>
      </c>
      <c r="D2267" s="63">
        <v>1043</v>
      </c>
      <c r="E2267" s="63" t="s">
        <v>96</v>
      </c>
    </row>
    <row r="2268" spans="1:5">
      <c r="A2268" s="68">
        <v>4119</v>
      </c>
      <c r="B2268" s="68">
        <v>51</v>
      </c>
      <c r="C2268" s="63">
        <v>325</v>
      </c>
      <c r="D2268" s="63">
        <v>1043</v>
      </c>
      <c r="E2268" s="63" t="s">
        <v>96</v>
      </c>
    </row>
    <row r="2269" spans="1:5">
      <c r="A2269" s="68">
        <v>4120</v>
      </c>
      <c r="B2269" s="68">
        <v>51</v>
      </c>
      <c r="C2269" s="63">
        <v>325</v>
      </c>
      <c r="D2269" s="63">
        <v>1043</v>
      </c>
      <c r="E2269" s="63" t="s">
        <v>96</v>
      </c>
    </row>
    <row r="2270" spans="1:5">
      <c r="A2270" s="68">
        <v>4121</v>
      </c>
      <c r="B2270" s="68">
        <v>51</v>
      </c>
      <c r="C2270" s="63">
        <v>325</v>
      </c>
      <c r="D2270" s="63">
        <v>1043</v>
      </c>
      <c r="E2270" s="63" t="s">
        <v>96</v>
      </c>
    </row>
    <row r="2271" spans="1:5">
      <c r="A2271" s="68">
        <v>4122</v>
      </c>
      <c r="B2271" s="68">
        <v>51</v>
      </c>
      <c r="C2271" s="63">
        <v>325</v>
      </c>
      <c r="D2271" s="63">
        <v>1043</v>
      </c>
      <c r="E2271" s="63" t="s">
        <v>96</v>
      </c>
    </row>
    <row r="2272" spans="1:5">
      <c r="A2272" s="68">
        <v>4123</v>
      </c>
      <c r="B2272" s="68">
        <v>51</v>
      </c>
      <c r="C2272" s="63">
        <v>325</v>
      </c>
      <c r="D2272" s="63">
        <v>1043</v>
      </c>
      <c r="E2272" s="63" t="s">
        <v>96</v>
      </c>
    </row>
    <row r="2273" spans="1:5">
      <c r="A2273" s="68">
        <v>4124</v>
      </c>
      <c r="B2273" s="68">
        <v>51</v>
      </c>
      <c r="C2273" s="63">
        <v>325</v>
      </c>
      <c r="D2273" s="63">
        <v>1043</v>
      </c>
      <c r="E2273" s="63" t="s">
        <v>96</v>
      </c>
    </row>
    <row r="2274" spans="1:5">
      <c r="A2274" s="68">
        <v>4125</v>
      </c>
      <c r="B2274" s="68">
        <v>51</v>
      </c>
      <c r="C2274" s="63">
        <v>325</v>
      </c>
      <c r="D2274" s="63">
        <v>1043</v>
      </c>
      <c r="E2274" s="63" t="s">
        <v>96</v>
      </c>
    </row>
    <row r="2275" spans="1:5">
      <c r="A2275" s="68">
        <v>4127</v>
      </c>
      <c r="B2275" s="68">
        <v>51</v>
      </c>
      <c r="C2275" s="63">
        <v>325</v>
      </c>
      <c r="D2275" s="63">
        <v>1043</v>
      </c>
      <c r="E2275" s="63" t="s">
        <v>96</v>
      </c>
    </row>
    <row r="2276" spans="1:5">
      <c r="A2276" s="68">
        <v>4128</v>
      </c>
      <c r="B2276" s="68">
        <v>51</v>
      </c>
      <c r="C2276" s="63">
        <v>325</v>
      </c>
      <c r="D2276" s="63">
        <v>1043</v>
      </c>
      <c r="E2276" s="63" t="s">
        <v>96</v>
      </c>
    </row>
    <row r="2277" spans="1:5">
      <c r="A2277" s="68">
        <v>4129</v>
      </c>
      <c r="B2277" s="68">
        <v>51</v>
      </c>
      <c r="C2277" s="63">
        <v>325</v>
      </c>
      <c r="D2277" s="63">
        <v>1043</v>
      </c>
      <c r="E2277" s="63" t="s">
        <v>96</v>
      </c>
    </row>
    <row r="2278" spans="1:5">
      <c r="A2278" s="68">
        <v>4130</v>
      </c>
      <c r="B2278" s="68">
        <v>51</v>
      </c>
      <c r="C2278" s="63">
        <v>325</v>
      </c>
      <c r="D2278" s="63">
        <v>1043</v>
      </c>
      <c r="E2278" s="63" t="s">
        <v>96</v>
      </c>
    </row>
    <row r="2279" spans="1:5">
      <c r="A2279" s="68">
        <v>4131</v>
      </c>
      <c r="B2279" s="68">
        <v>51</v>
      </c>
      <c r="C2279" s="63">
        <v>325</v>
      </c>
      <c r="D2279" s="63">
        <v>1043</v>
      </c>
      <c r="E2279" s="63" t="s">
        <v>96</v>
      </c>
    </row>
    <row r="2280" spans="1:5">
      <c r="A2280" s="68">
        <v>4132</v>
      </c>
      <c r="B2280" s="68">
        <v>51</v>
      </c>
      <c r="C2280" s="63">
        <v>325</v>
      </c>
      <c r="D2280" s="63">
        <v>1043</v>
      </c>
      <c r="E2280" s="63" t="s">
        <v>96</v>
      </c>
    </row>
    <row r="2281" spans="1:5">
      <c r="A2281" s="68">
        <v>4133</v>
      </c>
      <c r="B2281" s="68">
        <v>51</v>
      </c>
      <c r="C2281" s="63">
        <v>325</v>
      </c>
      <c r="D2281" s="63">
        <v>1043</v>
      </c>
      <c r="E2281" s="63" t="s">
        <v>96</v>
      </c>
    </row>
    <row r="2282" spans="1:5">
      <c r="A2282" s="68">
        <v>4151</v>
      </c>
      <c r="B2282" s="68">
        <v>51</v>
      </c>
      <c r="C2282" s="63">
        <v>325</v>
      </c>
      <c r="D2282" s="63">
        <v>1043</v>
      </c>
      <c r="E2282" s="63" t="s">
        <v>96</v>
      </c>
    </row>
    <row r="2283" spans="1:5">
      <c r="A2283" s="68">
        <v>4152</v>
      </c>
      <c r="B2283" s="68">
        <v>51</v>
      </c>
      <c r="C2283" s="63">
        <v>325</v>
      </c>
      <c r="D2283" s="63">
        <v>1043</v>
      </c>
      <c r="E2283" s="63" t="s">
        <v>96</v>
      </c>
    </row>
    <row r="2284" spans="1:5">
      <c r="A2284" s="68">
        <v>4153</v>
      </c>
      <c r="B2284" s="68">
        <v>51</v>
      </c>
      <c r="C2284" s="63">
        <v>325</v>
      </c>
      <c r="D2284" s="63">
        <v>1043</v>
      </c>
      <c r="E2284" s="63" t="s">
        <v>96</v>
      </c>
    </row>
    <row r="2285" spans="1:5">
      <c r="A2285" s="68">
        <v>4154</v>
      </c>
      <c r="B2285" s="68">
        <v>51</v>
      </c>
      <c r="C2285" s="63">
        <v>325</v>
      </c>
      <c r="D2285" s="63">
        <v>1043</v>
      </c>
      <c r="E2285" s="63" t="s">
        <v>96</v>
      </c>
    </row>
    <row r="2286" spans="1:5">
      <c r="A2286" s="68">
        <v>4155</v>
      </c>
      <c r="B2286" s="68">
        <v>51</v>
      </c>
      <c r="C2286" s="63">
        <v>325</v>
      </c>
      <c r="D2286" s="63">
        <v>1043</v>
      </c>
      <c r="E2286" s="63" t="s">
        <v>96</v>
      </c>
    </row>
    <row r="2287" spans="1:5">
      <c r="A2287" s="68">
        <v>4156</v>
      </c>
      <c r="B2287" s="68">
        <v>51</v>
      </c>
      <c r="C2287" s="63">
        <v>325</v>
      </c>
      <c r="D2287" s="63">
        <v>1043</v>
      </c>
      <c r="E2287" s="63" t="s">
        <v>96</v>
      </c>
    </row>
    <row r="2288" spans="1:5">
      <c r="A2288" s="68">
        <v>4157</v>
      </c>
      <c r="B2288" s="68">
        <v>51</v>
      </c>
      <c r="C2288" s="63">
        <v>325</v>
      </c>
      <c r="D2288" s="63">
        <v>1043</v>
      </c>
      <c r="E2288" s="63" t="s">
        <v>96</v>
      </c>
    </row>
    <row r="2289" spans="1:5">
      <c r="A2289" s="68">
        <v>4158</v>
      </c>
      <c r="B2289" s="68">
        <v>51</v>
      </c>
      <c r="C2289" s="63">
        <v>325</v>
      </c>
      <c r="D2289" s="63">
        <v>1043</v>
      </c>
      <c r="E2289" s="63" t="s">
        <v>96</v>
      </c>
    </row>
    <row r="2290" spans="1:5">
      <c r="A2290" s="68">
        <v>4159</v>
      </c>
      <c r="B2290" s="68">
        <v>51</v>
      </c>
      <c r="C2290" s="63">
        <v>325</v>
      </c>
      <c r="D2290" s="63">
        <v>1043</v>
      </c>
      <c r="E2290" s="63" t="s">
        <v>96</v>
      </c>
    </row>
    <row r="2291" spans="1:5">
      <c r="A2291" s="68">
        <v>4160</v>
      </c>
      <c r="B2291" s="68">
        <v>51</v>
      </c>
      <c r="C2291" s="63">
        <v>325</v>
      </c>
      <c r="D2291" s="63">
        <v>1043</v>
      </c>
      <c r="E2291" s="63" t="s">
        <v>96</v>
      </c>
    </row>
    <row r="2292" spans="1:5">
      <c r="A2292" s="68">
        <v>4161</v>
      </c>
      <c r="B2292" s="68">
        <v>51</v>
      </c>
      <c r="C2292" s="63">
        <v>325</v>
      </c>
      <c r="D2292" s="63">
        <v>1043</v>
      </c>
      <c r="E2292" s="63" t="s">
        <v>96</v>
      </c>
    </row>
    <row r="2293" spans="1:5">
      <c r="A2293" s="68">
        <v>4163</v>
      </c>
      <c r="B2293" s="68">
        <v>51</v>
      </c>
      <c r="C2293" s="63">
        <v>325</v>
      </c>
      <c r="D2293" s="63">
        <v>1043</v>
      </c>
      <c r="E2293" s="63" t="s">
        <v>96</v>
      </c>
    </row>
    <row r="2294" spans="1:5">
      <c r="A2294" s="68">
        <v>4164</v>
      </c>
      <c r="B2294" s="68">
        <v>51</v>
      </c>
      <c r="C2294" s="63">
        <v>325</v>
      </c>
      <c r="D2294" s="63">
        <v>1043</v>
      </c>
      <c r="E2294" s="63" t="s">
        <v>96</v>
      </c>
    </row>
    <row r="2295" spans="1:5">
      <c r="A2295" s="68">
        <v>4165</v>
      </c>
      <c r="B2295" s="68">
        <v>51</v>
      </c>
      <c r="C2295" s="63">
        <v>325</v>
      </c>
      <c r="D2295" s="63">
        <v>1043</v>
      </c>
      <c r="E2295" s="63" t="s">
        <v>96</v>
      </c>
    </row>
    <row r="2296" spans="1:5">
      <c r="A2296" s="68">
        <v>4169</v>
      </c>
      <c r="B2296" s="68">
        <v>51</v>
      </c>
      <c r="C2296" s="63">
        <v>325</v>
      </c>
      <c r="D2296" s="63">
        <v>1043</v>
      </c>
      <c r="E2296" s="63" t="s">
        <v>96</v>
      </c>
    </row>
    <row r="2297" spans="1:5">
      <c r="A2297" s="68">
        <v>4170</v>
      </c>
      <c r="B2297" s="68">
        <v>51</v>
      </c>
      <c r="C2297" s="63">
        <v>325</v>
      </c>
      <c r="D2297" s="63">
        <v>1043</v>
      </c>
      <c r="E2297" s="63" t="s">
        <v>96</v>
      </c>
    </row>
    <row r="2298" spans="1:5">
      <c r="A2298" s="68">
        <v>4171</v>
      </c>
      <c r="B2298" s="68">
        <v>51</v>
      </c>
      <c r="C2298" s="63">
        <v>325</v>
      </c>
      <c r="D2298" s="63">
        <v>1043</v>
      </c>
      <c r="E2298" s="63" t="s">
        <v>96</v>
      </c>
    </row>
    <row r="2299" spans="1:5">
      <c r="A2299" s="68">
        <v>4172</v>
      </c>
      <c r="B2299" s="68">
        <v>51</v>
      </c>
      <c r="C2299" s="63">
        <v>325</v>
      </c>
      <c r="D2299" s="63">
        <v>1043</v>
      </c>
      <c r="E2299" s="63" t="s">
        <v>96</v>
      </c>
    </row>
    <row r="2300" spans="1:5">
      <c r="A2300" s="68">
        <v>4173</v>
      </c>
      <c r="B2300" s="68">
        <v>51</v>
      </c>
      <c r="C2300" s="63">
        <v>325</v>
      </c>
      <c r="D2300" s="63">
        <v>1043</v>
      </c>
      <c r="E2300" s="63" t="s">
        <v>96</v>
      </c>
    </row>
    <row r="2301" spans="1:5">
      <c r="A2301" s="68">
        <v>4174</v>
      </c>
      <c r="B2301" s="68">
        <v>51</v>
      </c>
      <c r="C2301" s="63">
        <v>325</v>
      </c>
      <c r="D2301" s="63">
        <v>1043</v>
      </c>
      <c r="E2301" s="63" t="s">
        <v>96</v>
      </c>
    </row>
    <row r="2302" spans="1:5">
      <c r="A2302" s="68">
        <v>4178</v>
      </c>
      <c r="B2302" s="68">
        <v>51</v>
      </c>
      <c r="C2302" s="63">
        <v>325</v>
      </c>
      <c r="D2302" s="63">
        <v>1043</v>
      </c>
      <c r="E2302" s="63" t="s">
        <v>96</v>
      </c>
    </row>
    <row r="2303" spans="1:5">
      <c r="A2303" s="68">
        <v>4179</v>
      </c>
      <c r="B2303" s="68">
        <v>51</v>
      </c>
      <c r="C2303" s="63">
        <v>325</v>
      </c>
      <c r="D2303" s="63">
        <v>1043</v>
      </c>
      <c r="E2303" s="63" t="s">
        <v>96</v>
      </c>
    </row>
    <row r="2304" spans="1:5">
      <c r="A2304" s="68">
        <v>4183</v>
      </c>
      <c r="B2304" s="68">
        <v>51</v>
      </c>
      <c r="C2304" s="63">
        <v>325</v>
      </c>
      <c r="D2304" s="63">
        <v>1043</v>
      </c>
      <c r="E2304" s="63" t="s">
        <v>96</v>
      </c>
    </row>
    <row r="2305" spans="1:5">
      <c r="A2305" s="68">
        <v>4184</v>
      </c>
      <c r="B2305" s="68">
        <v>51</v>
      </c>
      <c r="C2305" s="63">
        <v>325</v>
      </c>
      <c r="D2305" s="63">
        <v>1043</v>
      </c>
      <c r="E2305" s="63" t="s">
        <v>96</v>
      </c>
    </row>
    <row r="2306" spans="1:5">
      <c r="A2306" s="68">
        <v>4205</v>
      </c>
      <c r="B2306" s="68">
        <v>51</v>
      </c>
      <c r="C2306" s="63">
        <v>325</v>
      </c>
      <c r="D2306" s="63">
        <v>1043</v>
      </c>
      <c r="E2306" s="63" t="s">
        <v>96</v>
      </c>
    </row>
    <row r="2307" spans="1:5">
      <c r="A2307" s="68">
        <v>4207</v>
      </c>
      <c r="B2307" s="68">
        <v>51</v>
      </c>
      <c r="C2307" s="63">
        <v>325</v>
      </c>
      <c r="D2307" s="63">
        <v>1043</v>
      </c>
      <c r="E2307" s="63" t="s">
        <v>96</v>
      </c>
    </row>
    <row r="2308" spans="1:5">
      <c r="A2308" s="68">
        <v>4208</v>
      </c>
      <c r="B2308" s="68">
        <v>51</v>
      </c>
      <c r="C2308" s="63">
        <v>325</v>
      </c>
      <c r="D2308" s="63">
        <v>1043</v>
      </c>
      <c r="E2308" s="63" t="s">
        <v>96</v>
      </c>
    </row>
    <row r="2309" spans="1:5">
      <c r="A2309" s="68">
        <v>4209</v>
      </c>
      <c r="B2309" s="68">
        <v>51</v>
      </c>
      <c r="C2309" s="63">
        <v>325</v>
      </c>
      <c r="D2309" s="63">
        <v>1043</v>
      </c>
      <c r="E2309" s="63" t="s">
        <v>96</v>
      </c>
    </row>
    <row r="2310" spans="1:5">
      <c r="A2310" s="68">
        <v>4210</v>
      </c>
      <c r="B2310" s="68">
        <v>51</v>
      </c>
      <c r="C2310" s="63">
        <v>325</v>
      </c>
      <c r="D2310" s="63">
        <v>1043</v>
      </c>
      <c r="E2310" s="63" t="s">
        <v>96</v>
      </c>
    </row>
    <row r="2311" spans="1:5">
      <c r="A2311" s="68">
        <v>4211</v>
      </c>
      <c r="B2311" s="68">
        <v>51</v>
      </c>
      <c r="C2311" s="63">
        <v>325</v>
      </c>
      <c r="D2311" s="63">
        <v>1043</v>
      </c>
      <c r="E2311" s="63" t="s">
        <v>96</v>
      </c>
    </row>
    <row r="2312" spans="1:5">
      <c r="A2312" s="68">
        <v>4212</v>
      </c>
      <c r="B2312" s="68">
        <v>51</v>
      </c>
      <c r="C2312" s="63">
        <v>325</v>
      </c>
      <c r="D2312" s="63">
        <v>1043</v>
      </c>
      <c r="E2312" s="63" t="s">
        <v>96</v>
      </c>
    </row>
    <row r="2313" spans="1:5">
      <c r="A2313" s="68">
        <v>4213</v>
      </c>
      <c r="B2313" s="68">
        <v>51</v>
      </c>
      <c r="C2313" s="63">
        <v>325</v>
      </c>
      <c r="D2313" s="63">
        <v>1043</v>
      </c>
      <c r="E2313" s="63" t="s">
        <v>96</v>
      </c>
    </row>
    <row r="2314" spans="1:5">
      <c r="A2314" s="68">
        <v>4214</v>
      </c>
      <c r="B2314" s="68">
        <v>51</v>
      </c>
      <c r="C2314" s="63">
        <v>325</v>
      </c>
      <c r="D2314" s="63">
        <v>1043</v>
      </c>
      <c r="E2314" s="63" t="s">
        <v>96</v>
      </c>
    </row>
    <row r="2315" spans="1:5">
      <c r="A2315" s="68">
        <v>4215</v>
      </c>
      <c r="B2315" s="68">
        <v>51</v>
      </c>
      <c r="C2315" s="63">
        <v>325</v>
      </c>
      <c r="D2315" s="63">
        <v>1043</v>
      </c>
      <c r="E2315" s="63" t="s">
        <v>96</v>
      </c>
    </row>
    <row r="2316" spans="1:5">
      <c r="A2316" s="68">
        <v>4216</v>
      </c>
      <c r="B2316" s="68">
        <v>51</v>
      </c>
      <c r="C2316" s="63">
        <v>325</v>
      </c>
      <c r="D2316" s="63">
        <v>1043</v>
      </c>
      <c r="E2316" s="63" t="s">
        <v>96</v>
      </c>
    </row>
    <row r="2317" spans="1:5">
      <c r="A2317" s="68">
        <v>4217</v>
      </c>
      <c r="B2317" s="68">
        <v>51</v>
      </c>
      <c r="C2317" s="63">
        <v>325</v>
      </c>
      <c r="D2317" s="63">
        <v>1043</v>
      </c>
      <c r="E2317" s="63" t="s">
        <v>96</v>
      </c>
    </row>
    <row r="2318" spans="1:5">
      <c r="A2318" s="68">
        <v>4218</v>
      </c>
      <c r="B2318" s="68">
        <v>51</v>
      </c>
      <c r="C2318" s="63">
        <v>325</v>
      </c>
      <c r="D2318" s="63">
        <v>1043</v>
      </c>
      <c r="E2318" s="63" t="s">
        <v>96</v>
      </c>
    </row>
    <row r="2319" spans="1:5">
      <c r="A2319" s="68">
        <v>4219</v>
      </c>
      <c r="B2319" s="68">
        <v>51</v>
      </c>
      <c r="C2319" s="63">
        <v>325</v>
      </c>
      <c r="D2319" s="63">
        <v>1043</v>
      </c>
      <c r="E2319" s="63" t="s">
        <v>96</v>
      </c>
    </row>
    <row r="2320" spans="1:5">
      <c r="A2320" s="68">
        <v>4220</v>
      </c>
      <c r="B2320" s="68">
        <v>51</v>
      </c>
      <c r="C2320" s="63">
        <v>325</v>
      </c>
      <c r="D2320" s="63">
        <v>1043</v>
      </c>
      <c r="E2320" s="63" t="s">
        <v>96</v>
      </c>
    </row>
    <row r="2321" spans="1:5">
      <c r="A2321" s="68">
        <v>4221</v>
      </c>
      <c r="B2321" s="68">
        <v>51</v>
      </c>
      <c r="C2321" s="63">
        <v>325</v>
      </c>
      <c r="D2321" s="63">
        <v>1043</v>
      </c>
      <c r="E2321" s="63" t="s">
        <v>96</v>
      </c>
    </row>
    <row r="2322" spans="1:5">
      <c r="A2322" s="68">
        <v>4223</v>
      </c>
      <c r="B2322" s="68">
        <v>51</v>
      </c>
      <c r="C2322" s="63">
        <v>325</v>
      </c>
      <c r="D2322" s="63">
        <v>1043</v>
      </c>
      <c r="E2322" s="63" t="s">
        <v>96</v>
      </c>
    </row>
    <row r="2323" spans="1:5">
      <c r="A2323" s="68">
        <v>4224</v>
      </c>
      <c r="B2323" s="68">
        <v>51</v>
      </c>
      <c r="C2323" s="63">
        <v>325</v>
      </c>
      <c r="D2323" s="63">
        <v>1043</v>
      </c>
      <c r="E2323" s="63" t="s">
        <v>96</v>
      </c>
    </row>
    <row r="2324" spans="1:5">
      <c r="A2324" s="68">
        <v>4225</v>
      </c>
      <c r="B2324" s="68">
        <v>51</v>
      </c>
      <c r="C2324" s="63">
        <v>325</v>
      </c>
      <c r="D2324" s="63">
        <v>1043</v>
      </c>
      <c r="E2324" s="63" t="s">
        <v>96</v>
      </c>
    </row>
    <row r="2325" spans="1:5">
      <c r="A2325" s="68">
        <v>4226</v>
      </c>
      <c r="B2325" s="68">
        <v>51</v>
      </c>
      <c r="C2325" s="63">
        <v>325</v>
      </c>
      <c r="D2325" s="63">
        <v>1043</v>
      </c>
      <c r="E2325" s="63" t="s">
        <v>96</v>
      </c>
    </row>
    <row r="2326" spans="1:5">
      <c r="A2326" s="68">
        <v>4227</v>
      </c>
      <c r="B2326" s="68">
        <v>51</v>
      </c>
      <c r="C2326" s="63">
        <v>325</v>
      </c>
      <c r="D2326" s="63">
        <v>1043</v>
      </c>
      <c r="E2326" s="63" t="s">
        <v>96</v>
      </c>
    </row>
    <row r="2327" spans="1:5">
      <c r="A2327" s="68">
        <v>4228</v>
      </c>
      <c r="B2327" s="68">
        <v>51</v>
      </c>
      <c r="C2327" s="63">
        <v>325</v>
      </c>
      <c r="D2327" s="63">
        <v>1043</v>
      </c>
      <c r="E2327" s="63" t="s">
        <v>96</v>
      </c>
    </row>
    <row r="2328" spans="1:5">
      <c r="A2328" s="68">
        <v>4229</v>
      </c>
      <c r="B2328" s="68">
        <v>51</v>
      </c>
      <c r="C2328" s="63">
        <v>325</v>
      </c>
      <c r="D2328" s="63">
        <v>1043</v>
      </c>
      <c r="E2328" s="63" t="s">
        <v>96</v>
      </c>
    </row>
    <row r="2329" spans="1:5">
      <c r="A2329" s="68">
        <v>4230</v>
      </c>
      <c r="B2329" s="68">
        <v>51</v>
      </c>
      <c r="C2329" s="63">
        <v>325</v>
      </c>
      <c r="D2329" s="63">
        <v>1043</v>
      </c>
      <c r="E2329" s="63" t="s">
        <v>96</v>
      </c>
    </row>
    <row r="2330" spans="1:5">
      <c r="A2330" s="68">
        <v>4270</v>
      </c>
      <c r="B2330" s="68">
        <v>51</v>
      </c>
      <c r="C2330" s="63">
        <v>325</v>
      </c>
      <c r="D2330" s="63">
        <v>1043</v>
      </c>
      <c r="E2330" s="63" t="s">
        <v>96</v>
      </c>
    </row>
    <row r="2331" spans="1:5">
      <c r="A2331" s="68">
        <v>4271</v>
      </c>
      <c r="B2331" s="68">
        <v>51</v>
      </c>
      <c r="C2331" s="63">
        <v>325</v>
      </c>
      <c r="D2331" s="63">
        <v>1043</v>
      </c>
      <c r="E2331" s="63" t="s">
        <v>96</v>
      </c>
    </row>
    <row r="2332" spans="1:5">
      <c r="A2332" s="68">
        <v>4272</v>
      </c>
      <c r="B2332" s="68">
        <v>51</v>
      </c>
      <c r="C2332" s="63">
        <v>325</v>
      </c>
      <c r="D2332" s="63">
        <v>1043</v>
      </c>
      <c r="E2332" s="63" t="s">
        <v>96</v>
      </c>
    </row>
    <row r="2333" spans="1:5">
      <c r="A2333" s="68">
        <v>4275</v>
      </c>
      <c r="B2333" s="68">
        <v>51</v>
      </c>
      <c r="C2333" s="63">
        <v>325</v>
      </c>
      <c r="D2333" s="63">
        <v>1043</v>
      </c>
      <c r="E2333" s="63" t="s">
        <v>96</v>
      </c>
    </row>
    <row r="2334" spans="1:5">
      <c r="A2334" s="68">
        <v>4280</v>
      </c>
      <c r="B2334" s="68">
        <v>51</v>
      </c>
      <c r="C2334" s="63">
        <v>325</v>
      </c>
      <c r="D2334" s="63">
        <v>1043</v>
      </c>
      <c r="E2334" s="63" t="s">
        <v>96</v>
      </c>
    </row>
    <row r="2335" spans="1:5">
      <c r="A2335" s="68">
        <v>4285</v>
      </c>
      <c r="B2335" s="68">
        <v>51</v>
      </c>
      <c r="C2335" s="63">
        <v>325</v>
      </c>
      <c r="D2335" s="63">
        <v>1043</v>
      </c>
      <c r="E2335" s="63" t="s">
        <v>96</v>
      </c>
    </row>
    <row r="2336" spans="1:5">
      <c r="A2336" s="68">
        <v>4287</v>
      </c>
      <c r="B2336" s="68">
        <v>51</v>
      </c>
      <c r="C2336" s="63">
        <v>325</v>
      </c>
      <c r="D2336" s="63">
        <v>1043</v>
      </c>
      <c r="E2336" s="63" t="s">
        <v>96</v>
      </c>
    </row>
    <row r="2337" spans="1:5">
      <c r="A2337" s="68">
        <v>4300</v>
      </c>
      <c r="B2337" s="68">
        <v>51</v>
      </c>
      <c r="C2337" s="63">
        <v>325</v>
      </c>
      <c r="D2337" s="63">
        <v>1043</v>
      </c>
      <c r="E2337" s="63" t="s">
        <v>96</v>
      </c>
    </row>
    <row r="2338" spans="1:5">
      <c r="A2338" s="68">
        <v>4301</v>
      </c>
      <c r="B2338" s="68">
        <v>51</v>
      </c>
      <c r="C2338" s="63">
        <v>325</v>
      </c>
      <c r="D2338" s="63">
        <v>1043</v>
      </c>
      <c r="E2338" s="63" t="s">
        <v>96</v>
      </c>
    </row>
    <row r="2339" spans="1:5">
      <c r="A2339" s="68">
        <v>4303</v>
      </c>
      <c r="B2339" s="68">
        <v>51</v>
      </c>
      <c r="C2339" s="63">
        <v>325</v>
      </c>
      <c r="D2339" s="63">
        <v>1043</v>
      </c>
      <c r="E2339" s="63" t="s">
        <v>96</v>
      </c>
    </row>
    <row r="2340" spans="1:5">
      <c r="A2340" s="68">
        <v>4304</v>
      </c>
      <c r="B2340" s="68">
        <v>51</v>
      </c>
      <c r="C2340" s="63">
        <v>325</v>
      </c>
      <c r="D2340" s="63">
        <v>1043</v>
      </c>
      <c r="E2340" s="63" t="s">
        <v>96</v>
      </c>
    </row>
    <row r="2341" spans="1:5">
      <c r="A2341" s="68">
        <v>4305</v>
      </c>
      <c r="B2341" s="68">
        <v>51</v>
      </c>
      <c r="C2341" s="63">
        <v>325</v>
      </c>
      <c r="D2341" s="63">
        <v>1043</v>
      </c>
      <c r="E2341" s="63" t="s">
        <v>96</v>
      </c>
    </row>
    <row r="2342" spans="1:5">
      <c r="A2342" s="68">
        <v>4306</v>
      </c>
      <c r="B2342" s="68">
        <v>51</v>
      </c>
      <c r="C2342" s="63">
        <v>325</v>
      </c>
      <c r="D2342" s="63">
        <v>1043</v>
      </c>
      <c r="E2342" s="63" t="s">
        <v>96</v>
      </c>
    </row>
    <row r="2343" spans="1:5">
      <c r="A2343" s="68">
        <v>4307</v>
      </c>
      <c r="B2343" s="68">
        <v>51</v>
      </c>
      <c r="C2343" s="63">
        <v>325</v>
      </c>
      <c r="D2343" s="63">
        <v>1043</v>
      </c>
      <c r="E2343" s="63" t="s">
        <v>96</v>
      </c>
    </row>
    <row r="2344" spans="1:5">
      <c r="A2344" s="68">
        <v>4309</v>
      </c>
      <c r="B2344" s="68">
        <v>51</v>
      </c>
      <c r="C2344" s="63">
        <v>325</v>
      </c>
      <c r="D2344" s="63">
        <v>1043</v>
      </c>
      <c r="E2344" s="63" t="s">
        <v>96</v>
      </c>
    </row>
    <row r="2345" spans="1:5">
      <c r="A2345" s="68">
        <v>4310</v>
      </c>
      <c r="B2345" s="68">
        <v>51</v>
      </c>
      <c r="C2345" s="63">
        <v>325</v>
      </c>
      <c r="D2345" s="63">
        <v>1043</v>
      </c>
      <c r="E2345" s="63" t="s">
        <v>96</v>
      </c>
    </row>
    <row r="2346" spans="1:5">
      <c r="A2346" s="68">
        <v>4311</v>
      </c>
      <c r="B2346" s="68">
        <v>51</v>
      </c>
      <c r="C2346" s="63">
        <v>325</v>
      </c>
      <c r="D2346" s="63">
        <v>1043</v>
      </c>
      <c r="E2346" s="63" t="s">
        <v>96</v>
      </c>
    </row>
    <row r="2347" spans="1:5">
      <c r="A2347" s="68">
        <v>4312</v>
      </c>
      <c r="B2347" s="68">
        <v>51</v>
      </c>
      <c r="C2347" s="63">
        <v>325</v>
      </c>
      <c r="D2347" s="63">
        <v>1043</v>
      </c>
      <c r="E2347" s="63" t="s">
        <v>96</v>
      </c>
    </row>
    <row r="2348" spans="1:5">
      <c r="A2348" s="68">
        <v>4313</v>
      </c>
      <c r="B2348" s="68">
        <v>51</v>
      </c>
      <c r="C2348" s="63">
        <v>325</v>
      </c>
      <c r="D2348" s="63">
        <v>1043</v>
      </c>
      <c r="E2348" s="63" t="s">
        <v>96</v>
      </c>
    </row>
    <row r="2349" spans="1:5">
      <c r="A2349" s="68">
        <v>4340</v>
      </c>
      <c r="B2349" s="68">
        <v>51</v>
      </c>
      <c r="C2349" s="63">
        <v>325</v>
      </c>
      <c r="D2349" s="63">
        <v>1043</v>
      </c>
      <c r="E2349" s="63" t="s">
        <v>96</v>
      </c>
    </row>
    <row r="2350" spans="1:5">
      <c r="A2350" s="68">
        <v>4341</v>
      </c>
      <c r="B2350" s="68">
        <v>51</v>
      </c>
      <c r="C2350" s="63">
        <v>325</v>
      </c>
      <c r="D2350" s="63">
        <v>1043</v>
      </c>
      <c r="E2350" s="63" t="s">
        <v>96</v>
      </c>
    </row>
    <row r="2351" spans="1:5">
      <c r="A2351" s="68">
        <v>4342</v>
      </c>
      <c r="B2351" s="68">
        <v>51</v>
      </c>
      <c r="C2351" s="63">
        <v>325</v>
      </c>
      <c r="D2351" s="63">
        <v>1043</v>
      </c>
      <c r="E2351" s="63" t="s">
        <v>96</v>
      </c>
    </row>
    <row r="2352" spans="1:5">
      <c r="A2352" s="68">
        <v>4343</v>
      </c>
      <c r="B2352" s="68">
        <v>51</v>
      </c>
      <c r="C2352" s="63">
        <v>325</v>
      </c>
      <c r="D2352" s="63">
        <v>1043</v>
      </c>
      <c r="E2352" s="63" t="s">
        <v>96</v>
      </c>
    </row>
    <row r="2353" spans="1:5">
      <c r="A2353" s="68">
        <v>4344</v>
      </c>
      <c r="B2353" s="68">
        <v>51</v>
      </c>
      <c r="C2353" s="63">
        <v>325</v>
      </c>
      <c r="D2353" s="63">
        <v>1043</v>
      </c>
      <c r="E2353" s="63" t="s">
        <v>96</v>
      </c>
    </row>
    <row r="2354" spans="1:5">
      <c r="A2354" s="68">
        <v>4345</v>
      </c>
      <c r="B2354" s="68">
        <v>51</v>
      </c>
      <c r="C2354" s="63">
        <v>325</v>
      </c>
      <c r="D2354" s="63">
        <v>1043</v>
      </c>
      <c r="E2354" s="63" t="s">
        <v>96</v>
      </c>
    </row>
    <row r="2355" spans="1:5">
      <c r="A2355" s="68">
        <v>4346</v>
      </c>
      <c r="B2355" s="68">
        <v>51</v>
      </c>
      <c r="C2355" s="63">
        <v>325</v>
      </c>
      <c r="D2355" s="63">
        <v>1043</v>
      </c>
      <c r="E2355" s="63" t="s">
        <v>96</v>
      </c>
    </row>
    <row r="2356" spans="1:5">
      <c r="A2356" s="68">
        <v>4347</v>
      </c>
      <c r="B2356" s="68">
        <v>51</v>
      </c>
      <c r="C2356" s="63">
        <v>325</v>
      </c>
      <c r="D2356" s="63">
        <v>1043</v>
      </c>
      <c r="E2356" s="63" t="s">
        <v>96</v>
      </c>
    </row>
    <row r="2357" spans="1:5">
      <c r="A2357" s="68">
        <v>4350</v>
      </c>
      <c r="B2357" s="68">
        <v>49</v>
      </c>
      <c r="C2357" s="63">
        <v>660</v>
      </c>
      <c r="D2357" s="63">
        <v>876</v>
      </c>
      <c r="E2357" s="63" t="s">
        <v>96</v>
      </c>
    </row>
    <row r="2358" spans="1:5">
      <c r="A2358" s="68">
        <v>4352</v>
      </c>
      <c r="B2358" s="68">
        <v>49</v>
      </c>
      <c r="C2358" s="63">
        <v>660</v>
      </c>
      <c r="D2358" s="63">
        <v>876</v>
      </c>
      <c r="E2358" s="63" t="s">
        <v>96</v>
      </c>
    </row>
    <row r="2359" spans="1:5">
      <c r="A2359" s="68">
        <v>4354</v>
      </c>
      <c r="B2359" s="68">
        <v>49</v>
      </c>
      <c r="C2359" s="63">
        <v>660</v>
      </c>
      <c r="D2359" s="63">
        <v>876</v>
      </c>
      <c r="E2359" s="63" t="s">
        <v>96</v>
      </c>
    </row>
    <row r="2360" spans="1:5">
      <c r="A2360" s="68">
        <v>4355</v>
      </c>
      <c r="B2360" s="68">
        <v>49</v>
      </c>
      <c r="C2360" s="63">
        <v>660</v>
      </c>
      <c r="D2360" s="63">
        <v>876</v>
      </c>
      <c r="E2360" s="63" t="s">
        <v>96</v>
      </c>
    </row>
    <row r="2361" spans="1:5">
      <c r="A2361" s="68">
        <v>4356</v>
      </c>
      <c r="B2361" s="68">
        <v>49</v>
      </c>
      <c r="C2361" s="63">
        <v>660</v>
      </c>
      <c r="D2361" s="63">
        <v>876</v>
      </c>
      <c r="E2361" s="63" t="s">
        <v>96</v>
      </c>
    </row>
    <row r="2362" spans="1:5">
      <c r="A2362" s="68">
        <v>4357</v>
      </c>
      <c r="B2362" s="68">
        <v>49</v>
      </c>
      <c r="C2362" s="63">
        <v>660</v>
      </c>
      <c r="D2362" s="63">
        <v>876</v>
      </c>
      <c r="E2362" s="63" t="s">
        <v>96</v>
      </c>
    </row>
    <row r="2363" spans="1:5">
      <c r="A2363" s="68">
        <v>4358</v>
      </c>
      <c r="B2363" s="68">
        <v>49</v>
      </c>
      <c r="C2363" s="63">
        <v>660</v>
      </c>
      <c r="D2363" s="63">
        <v>876</v>
      </c>
      <c r="E2363" s="63" t="s">
        <v>96</v>
      </c>
    </row>
    <row r="2364" spans="1:5">
      <c r="A2364" s="68">
        <v>4359</v>
      </c>
      <c r="B2364" s="68">
        <v>49</v>
      </c>
      <c r="C2364" s="63">
        <v>660</v>
      </c>
      <c r="D2364" s="63">
        <v>876</v>
      </c>
      <c r="E2364" s="63" t="s">
        <v>96</v>
      </c>
    </row>
    <row r="2365" spans="1:5">
      <c r="A2365" s="68">
        <v>4360</v>
      </c>
      <c r="B2365" s="68">
        <v>49</v>
      </c>
      <c r="C2365" s="63">
        <v>660</v>
      </c>
      <c r="D2365" s="63">
        <v>876</v>
      </c>
      <c r="E2365" s="63" t="s">
        <v>96</v>
      </c>
    </row>
    <row r="2366" spans="1:5">
      <c r="A2366" s="68">
        <v>4361</v>
      </c>
      <c r="B2366" s="68">
        <v>49</v>
      </c>
      <c r="C2366" s="63">
        <v>660</v>
      </c>
      <c r="D2366" s="63">
        <v>876</v>
      </c>
      <c r="E2366" s="63" t="s">
        <v>96</v>
      </c>
    </row>
    <row r="2367" spans="1:5">
      <c r="A2367" s="68">
        <v>4362</v>
      </c>
      <c r="B2367" s="68">
        <v>49</v>
      </c>
      <c r="C2367" s="63">
        <v>660</v>
      </c>
      <c r="D2367" s="63">
        <v>876</v>
      </c>
      <c r="E2367" s="63" t="s">
        <v>96</v>
      </c>
    </row>
    <row r="2368" spans="1:5">
      <c r="A2368" s="68">
        <v>4370</v>
      </c>
      <c r="B2368" s="68">
        <v>49</v>
      </c>
      <c r="C2368" s="63">
        <v>660</v>
      </c>
      <c r="D2368" s="63">
        <v>876</v>
      </c>
      <c r="E2368" s="63" t="s">
        <v>96</v>
      </c>
    </row>
    <row r="2369" spans="1:5">
      <c r="A2369" s="68">
        <v>4371</v>
      </c>
      <c r="B2369" s="68">
        <v>49</v>
      </c>
      <c r="C2369" s="63">
        <v>660</v>
      </c>
      <c r="D2369" s="63">
        <v>876</v>
      </c>
      <c r="E2369" s="63" t="s">
        <v>96</v>
      </c>
    </row>
    <row r="2370" spans="1:5">
      <c r="A2370" s="68">
        <v>4372</v>
      </c>
      <c r="B2370" s="68">
        <v>49</v>
      </c>
      <c r="C2370" s="63">
        <v>660</v>
      </c>
      <c r="D2370" s="63">
        <v>876</v>
      </c>
      <c r="E2370" s="63" t="s">
        <v>96</v>
      </c>
    </row>
    <row r="2371" spans="1:5">
      <c r="A2371" s="68">
        <v>4373</v>
      </c>
      <c r="B2371" s="68">
        <v>49</v>
      </c>
      <c r="C2371" s="63">
        <v>660</v>
      </c>
      <c r="D2371" s="63">
        <v>876</v>
      </c>
      <c r="E2371" s="63" t="s">
        <v>96</v>
      </c>
    </row>
    <row r="2372" spans="1:5">
      <c r="A2372" s="68">
        <v>4374</v>
      </c>
      <c r="B2372" s="68">
        <v>49</v>
      </c>
      <c r="C2372" s="63">
        <v>660</v>
      </c>
      <c r="D2372" s="63">
        <v>876</v>
      </c>
      <c r="E2372" s="63" t="s">
        <v>96</v>
      </c>
    </row>
    <row r="2373" spans="1:5">
      <c r="A2373" s="68">
        <v>4375</v>
      </c>
      <c r="B2373" s="68">
        <v>49</v>
      </c>
      <c r="C2373" s="63">
        <v>660</v>
      </c>
      <c r="D2373" s="63">
        <v>876</v>
      </c>
      <c r="E2373" s="63" t="s">
        <v>96</v>
      </c>
    </row>
    <row r="2374" spans="1:5">
      <c r="A2374" s="68">
        <v>4376</v>
      </c>
      <c r="B2374" s="68">
        <v>49</v>
      </c>
      <c r="C2374" s="63">
        <v>660</v>
      </c>
      <c r="D2374" s="63">
        <v>876</v>
      </c>
      <c r="E2374" s="63" t="s">
        <v>96</v>
      </c>
    </row>
    <row r="2375" spans="1:5">
      <c r="A2375" s="68">
        <v>4377</v>
      </c>
      <c r="B2375" s="68">
        <v>49</v>
      </c>
      <c r="C2375" s="63">
        <v>660</v>
      </c>
      <c r="D2375" s="63">
        <v>876</v>
      </c>
      <c r="E2375" s="63" t="s">
        <v>96</v>
      </c>
    </row>
    <row r="2376" spans="1:5">
      <c r="A2376" s="68">
        <v>4378</v>
      </c>
      <c r="B2376" s="68">
        <v>49</v>
      </c>
      <c r="C2376" s="63">
        <v>660</v>
      </c>
      <c r="D2376" s="63">
        <v>876</v>
      </c>
      <c r="E2376" s="63" t="s">
        <v>96</v>
      </c>
    </row>
    <row r="2377" spans="1:5">
      <c r="A2377" s="68">
        <v>4380</v>
      </c>
      <c r="B2377" s="68">
        <v>49</v>
      </c>
      <c r="C2377" s="63">
        <v>660</v>
      </c>
      <c r="D2377" s="63">
        <v>876</v>
      </c>
      <c r="E2377" s="63" t="s">
        <v>96</v>
      </c>
    </row>
    <row r="2378" spans="1:5">
      <c r="A2378" s="68">
        <v>4381</v>
      </c>
      <c r="B2378" s="68">
        <v>49</v>
      </c>
      <c r="C2378" s="63">
        <v>660</v>
      </c>
      <c r="D2378" s="63">
        <v>876</v>
      </c>
      <c r="E2378" s="63" t="s">
        <v>96</v>
      </c>
    </row>
    <row r="2379" spans="1:5">
      <c r="A2379" s="68">
        <v>4382</v>
      </c>
      <c r="B2379" s="68">
        <v>49</v>
      </c>
      <c r="C2379" s="63">
        <v>660</v>
      </c>
      <c r="D2379" s="63">
        <v>876</v>
      </c>
      <c r="E2379" s="63" t="s">
        <v>96</v>
      </c>
    </row>
    <row r="2380" spans="1:5">
      <c r="A2380" s="68">
        <v>4383</v>
      </c>
      <c r="B2380" s="68">
        <v>49</v>
      </c>
      <c r="C2380" s="63">
        <v>660</v>
      </c>
      <c r="D2380" s="63">
        <v>876</v>
      </c>
      <c r="E2380" s="63" t="s">
        <v>96</v>
      </c>
    </row>
    <row r="2381" spans="1:5">
      <c r="A2381" s="68">
        <v>4384</v>
      </c>
      <c r="B2381" s="68">
        <v>49</v>
      </c>
      <c r="C2381" s="63">
        <v>660</v>
      </c>
      <c r="D2381" s="63">
        <v>876</v>
      </c>
      <c r="E2381" s="63" t="s">
        <v>96</v>
      </c>
    </row>
    <row r="2382" spans="1:5">
      <c r="A2382" s="68">
        <v>4385</v>
      </c>
      <c r="B2382" s="68">
        <v>49</v>
      </c>
      <c r="C2382" s="63">
        <v>660</v>
      </c>
      <c r="D2382" s="63">
        <v>876</v>
      </c>
      <c r="E2382" s="63" t="s">
        <v>96</v>
      </c>
    </row>
    <row r="2383" spans="1:5">
      <c r="A2383" s="68">
        <v>4387</v>
      </c>
      <c r="B2383" s="68">
        <v>49</v>
      </c>
      <c r="C2383" s="63">
        <v>660</v>
      </c>
      <c r="D2383" s="63">
        <v>876</v>
      </c>
      <c r="E2383" s="63" t="s">
        <v>96</v>
      </c>
    </row>
    <row r="2384" spans="1:5">
      <c r="A2384" s="68">
        <v>4388</v>
      </c>
      <c r="B2384" s="68">
        <v>49</v>
      </c>
      <c r="C2384" s="63">
        <v>660</v>
      </c>
      <c r="D2384" s="63">
        <v>876</v>
      </c>
      <c r="E2384" s="63" t="s">
        <v>96</v>
      </c>
    </row>
    <row r="2385" spans="1:5">
      <c r="A2385" s="68">
        <v>4390</v>
      </c>
      <c r="B2385" s="68">
        <v>49</v>
      </c>
      <c r="C2385" s="63">
        <v>660</v>
      </c>
      <c r="D2385" s="63">
        <v>876</v>
      </c>
      <c r="E2385" s="63" t="s">
        <v>96</v>
      </c>
    </row>
    <row r="2386" spans="1:5">
      <c r="A2386" s="68">
        <v>4400</v>
      </c>
      <c r="B2386" s="68">
        <v>49</v>
      </c>
      <c r="C2386" s="63">
        <v>660</v>
      </c>
      <c r="D2386" s="63">
        <v>876</v>
      </c>
      <c r="E2386" s="63" t="s">
        <v>96</v>
      </c>
    </row>
    <row r="2387" spans="1:5">
      <c r="A2387" s="68">
        <v>4401</v>
      </c>
      <c r="B2387" s="68">
        <v>49</v>
      </c>
      <c r="C2387" s="63">
        <v>660</v>
      </c>
      <c r="D2387" s="63">
        <v>876</v>
      </c>
      <c r="E2387" s="63" t="s">
        <v>96</v>
      </c>
    </row>
    <row r="2388" spans="1:5">
      <c r="A2388" s="68">
        <v>4402</v>
      </c>
      <c r="B2388" s="68">
        <v>49</v>
      </c>
      <c r="C2388" s="63">
        <v>660</v>
      </c>
      <c r="D2388" s="63">
        <v>876</v>
      </c>
      <c r="E2388" s="63" t="s">
        <v>96</v>
      </c>
    </row>
    <row r="2389" spans="1:5">
      <c r="A2389" s="68">
        <v>4403</v>
      </c>
      <c r="B2389" s="68">
        <v>49</v>
      </c>
      <c r="C2389" s="63">
        <v>660</v>
      </c>
      <c r="D2389" s="63">
        <v>876</v>
      </c>
      <c r="E2389" s="63" t="s">
        <v>96</v>
      </c>
    </row>
    <row r="2390" spans="1:5">
      <c r="A2390" s="68">
        <v>4404</v>
      </c>
      <c r="B2390" s="68">
        <v>49</v>
      </c>
      <c r="C2390" s="63">
        <v>660</v>
      </c>
      <c r="D2390" s="63">
        <v>876</v>
      </c>
      <c r="E2390" s="63" t="s">
        <v>96</v>
      </c>
    </row>
    <row r="2391" spans="1:5">
      <c r="A2391" s="68">
        <v>4405</v>
      </c>
      <c r="B2391" s="68">
        <v>49</v>
      </c>
      <c r="C2391" s="63">
        <v>660</v>
      </c>
      <c r="D2391" s="63">
        <v>876</v>
      </c>
      <c r="E2391" s="63" t="s">
        <v>96</v>
      </c>
    </row>
    <row r="2392" spans="1:5">
      <c r="A2392" s="68">
        <v>4406</v>
      </c>
      <c r="B2392" s="68">
        <v>49</v>
      </c>
      <c r="C2392" s="63">
        <v>660</v>
      </c>
      <c r="D2392" s="63">
        <v>876</v>
      </c>
      <c r="E2392" s="63" t="s">
        <v>96</v>
      </c>
    </row>
    <row r="2393" spans="1:5">
      <c r="A2393" s="68">
        <v>4407</v>
      </c>
      <c r="B2393" s="68">
        <v>49</v>
      </c>
      <c r="C2393" s="63">
        <v>660</v>
      </c>
      <c r="D2393" s="63">
        <v>876</v>
      </c>
      <c r="E2393" s="63" t="s">
        <v>96</v>
      </c>
    </row>
    <row r="2394" spans="1:5">
      <c r="A2394" s="68">
        <v>4408</v>
      </c>
      <c r="B2394" s="68">
        <v>49</v>
      </c>
      <c r="C2394" s="63">
        <v>660</v>
      </c>
      <c r="D2394" s="63">
        <v>876</v>
      </c>
      <c r="E2394" s="63" t="s">
        <v>96</v>
      </c>
    </row>
    <row r="2395" spans="1:5">
      <c r="A2395" s="68">
        <v>4410</v>
      </c>
      <c r="B2395" s="68">
        <v>49</v>
      </c>
      <c r="C2395" s="63">
        <v>660</v>
      </c>
      <c r="D2395" s="63">
        <v>876</v>
      </c>
      <c r="E2395" s="63" t="s">
        <v>96</v>
      </c>
    </row>
    <row r="2396" spans="1:5">
      <c r="A2396" s="68">
        <v>4411</v>
      </c>
      <c r="B2396" s="68">
        <v>49</v>
      </c>
      <c r="C2396" s="63">
        <v>660</v>
      </c>
      <c r="D2396" s="63">
        <v>876</v>
      </c>
      <c r="E2396" s="63" t="s">
        <v>96</v>
      </c>
    </row>
    <row r="2397" spans="1:5">
      <c r="A2397" s="68">
        <v>4412</v>
      </c>
      <c r="B2397" s="68">
        <v>49</v>
      </c>
      <c r="C2397" s="63">
        <v>660</v>
      </c>
      <c r="D2397" s="63">
        <v>876</v>
      </c>
      <c r="E2397" s="63" t="s">
        <v>96</v>
      </c>
    </row>
    <row r="2398" spans="1:5">
      <c r="A2398" s="68">
        <v>4413</v>
      </c>
      <c r="B2398" s="68">
        <v>49</v>
      </c>
      <c r="C2398" s="63">
        <v>660</v>
      </c>
      <c r="D2398" s="63">
        <v>876</v>
      </c>
      <c r="E2398" s="63" t="s">
        <v>96</v>
      </c>
    </row>
    <row r="2399" spans="1:5">
      <c r="A2399" s="68">
        <v>4415</v>
      </c>
      <c r="B2399" s="68">
        <v>49</v>
      </c>
      <c r="C2399" s="63">
        <v>660</v>
      </c>
      <c r="D2399" s="63">
        <v>876</v>
      </c>
      <c r="E2399" s="63" t="s">
        <v>96</v>
      </c>
    </row>
    <row r="2400" spans="1:5">
      <c r="A2400" s="68">
        <v>4416</v>
      </c>
      <c r="B2400" s="68">
        <v>49</v>
      </c>
      <c r="C2400" s="63">
        <v>660</v>
      </c>
      <c r="D2400" s="63">
        <v>876</v>
      </c>
      <c r="E2400" s="63" t="s">
        <v>96</v>
      </c>
    </row>
    <row r="2401" spans="1:5">
      <c r="A2401" s="68">
        <v>4417</v>
      </c>
      <c r="B2401" s="68">
        <v>48</v>
      </c>
      <c r="C2401" s="63">
        <v>603</v>
      </c>
      <c r="D2401" s="63">
        <v>844</v>
      </c>
      <c r="E2401" s="63" t="s">
        <v>96</v>
      </c>
    </row>
    <row r="2402" spans="1:5">
      <c r="A2402" s="68">
        <v>4418</v>
      </c>
      <c r="B2402" s="68">
        <v>44</v>
      </c>
      <c r="C2402" s="63">
        <v>207</v>
      </c>
      <c r="D2402" s="63">
        <v>1143</v>
      </c>
      <c r="E2402" s="63" t="s">
        <v>96</v>
      </c>
    </row>
    <row r="2403" spans="1:5">
      <c r="A2403" s="68">
        <v>4419</v>
      </c>
      <c r="B2403" s="68">
        <v>44</v>
      </c>
      <c r="C2403" s="63">
        <v>207</v>
      </c>
      <c r="D2403" s="63">
        <v>1143</v>
      </c>
      <c r="E2403" s="63" t="s">
        <v>96</v>
      </c>
    </row>
    <row r="2404" spans="1:5">
      <c r="A2404" s="68">
        <v>4420</v>
      </c>
      <c r="B2404" s="68">
        <v>44</v>
      </c>
      <c r="C2404" s="63">
        <v>207</v>
      </c>
      <c r="D2404" s="63">
        <v>1143</v>
      </c>
      <c r="E2404" s="63" t="s">
        <v>96</v>
      </c>
    </row>
    <row r="2405" spans="1:5">
      <c r="A2405" s="68">
        <v>4421</v>
      </c>
      <c r="B2405" s="68">
        <v>49</v>
      </c>
      <c r="C2405" s="63">
        <v>660</v>
      </c>
      <c r="D2405" s="63">
        <v>876</v>
      </c>
      <c r="E2405" s="63" t="s">
        <v>96</v>
      </c>
    </row>
    <row r="2406" spans="1:5">
      <c r="A2406" s="68">
        <v>4422</v>
      </c>
      <c r="B2406" s="68">
        <v>48</v>
      </c>
      <c r="C2406" s="63">
        <v>603</v>
      </c>
      <c r="D2406" s="63">
        <v>844</v>
      </c>
      <c r="E2406" s="63" t="s">
        <v>96</v>
      </c>
    </row>
    <row r="2407" spans="1:5">
      <c r="A2407" s="68">
        <v>4423</v>
      </c>
      <c r="B2407" s="68">
        <v>48</v>
      </c>
      <c r="C2407" s="63">
        <v>603</v>
      </c>
      <c r="D2407" s="63">
        <v>844</v>
      </c>
      <c r="E2407" s="63" t="s">
        <v>96</v>
      </c>
    </row>
    <row r="2408" spans="1:5">
      <c r="A2408" s="68">
        <v>4424</v>
      </c>
      <c r="B2408" s="68">
        <v>48</v>
      </c>
      <c r="C2408" s="63">
        <v>603</v>
      </c>
      <c r="D2408" s="63">
        <v>844</v>
      </c>
      <c r="E2408" s="63" t="s">
        <v>96</v>
      </c>
    </row>
    <row r="2409" spans="1:5">
      <c r="A2409" s="68">
        <v>4425</v>
      </c>
      <c r="B2409" s="68">
        <v>48</v>
      </c>
      <c r="C2409" s="63">
        <v>603</v>
      </c>
      <c r="D2409" s="63">
        <v>844</v>
      </c>
      <c r="E2409" s="63" t="s">
        <v>96</v>
      </c>
    </row>
    <row r="2410" spans="1:5">
      <c r="A2410" s="68">
        <v>4426</v>
      </c>
      <c r="B2410" s="68">
        <v>48</v>
      </c>
      <c r="C2410" s="63">
        <v>603</v>
      </c>
      <c r="D2410" s="63">
        <v>844</v>
      </c>
      <c r="E2410" s="63" t="s">
        <v>96</v>
      </c>
    </row>
    <row r="2411" spans="1:5">
      <c r="A2411" s="68">
        <v>4427</v>
      </c>
      <c r="B2411" s="68">
        <v>48</v>
      </c>
      <c r="C2411" s="63">
        <v>603</v>
      </c>
      <c r="D2411" s="63">
        <v>844</v>
      </c>
      <c r="E2411" s="63" t="s">
        <v>96</v>
      </c>
    </row>
    <row r="2412" spans="1:5">
      <c r="A2412" s="68">
        <v>4428</v>
      </c>
      <c r="B2412" s="68">
        <v>48</v>
      </c>
      <c r="C2412" s="63">
        <v>603</v>
      </c>
      <c r="D2412" s="63">
        <v>844</v>
      </c>
      <c r="E2412" s="63" t="s">
        <v>96</v>
      </c>
    </row>
    <row r="2413" spans="1:5">
      <c r="A2413" s="68">
        <v>4454</v>
      </c>
      <c r="B2413" s="68">
        <v>48</v>
      </c>
      <c r="C2413" s="63">
        <v>603</v>
      </c>
      <c r="D2413" s="63">
        <v>844</v>
      </c>
      <c r="E2413" s="63" t="s">
        <v>96</v>
      </c>
    </row>
    <row r="2414" spans="1:5">
      <c r="A2414" s="68">
        <v>4455</v>
      </c>
      <c r="B2414" s="68">
        <v>48</v>
      </c>
      <c r="C2414" s="63">
        <v>603</v>
      </c>
      <c r="D2414" s="63">
        <v>844</v>
      </c>
      <c r="E2414" s="63" t="s">
        <v>96</v>
      </c>
    </row>
    <row r="2415" spans="1:5">
      <c r="A2415" s="68">
        <v>4461</v>
      </c>
      <c r="B2415" s="68">
        <v>48</v>
      </c>
      <c r="C2415" s="63">
        <v>603</v>
      </c>
      <c r="D2415" s="63">
        <v>844</v>
      </c>
      <c r="E2415" s="63" t="s">
        <v>96</v>
      </c>
    </row>
    <row r="2416" spans="1:5">
      <c r="A2416" s="68">
        <v>4462</v>
      </c>
      <c r="B2416" s="68">
        <v>48</v>
      </c>
      <c r="C2416" s="63">
        <v>603</v>
      </c>
      <c r="D2416" s="63">
        <v>844</v>
      </c>
      <c r="E2416" s="63" t="s">
        <v>96</v>
      </c>
    </row>
    <row r="2417" spans="1:5">
      <c r="A2417" s="68">
        <v>4465</v>
      </c>
      <c r="B2417" s="68">
        <v>48</v>
      </c>
      <c r="C2417" s="63">
        <v>603</v>
      </c>
      <c r="D2417" s="63">
        <v>844</v>
      </c>
      <c r="E2417" s="63" t="s">
        <v>96</v>
      </c>
    </row>
    <row r="2418" spans="1:5">
      <c r="A2418" s="68">
        <v>4467</v>
      </c>
      <c r="B2418" s="68">
        <v>48</v>
      </c>
      <c r="C2418" s="63">
        <v>603</v>
      </c>
      <c r="D2418" s="63">
        <v>844</v>
      </c>
      <c r="E2418" s="63" t="s">
        <v>96</v>
      </c>
    </row>
    <row r="2419" spans="1:5">
      <c r="A2419" s="68">
        <v>4468</v>
      </c>
      <c r="B2419" s="68">
        <v>48</v>
      </c>
      <c r="C2419" s="63">
        <v>603</v>
      </c>
      <c r="D2419" s="63">
        <v>844</v>
      </c>
      <c r="E2419" s="63" t="s">
        <v>96</v>
      </c>
    </row>
    <row r="2420" spans="1:5">
      <c r="A2420" s="68">
        <v>4470</v>
      </c>
      <c r="B2420" s="68">
        <v>48</v>
      </c>
      <c r="C2420" s="63">
        <v>603</v>
      </c>
      <c r="D2420" s="63">
        <v>844</v>
      </c>
      <c r="E2420" s="63" t="s">
        <v>96</v>
      </c>
    </row>
    <row r="2421" spans="1:5">
      <c r="A2421" s="68">
        <v>4471</v>
      </c>
      <c r="B2421" s="68">
        <v>48</v>
      </c>
      <c r="C2421" s="63">
        <v>603</v>
      </c>
      <c r="D2421" s="63">
        <v>844</v>
      </c>
      <c r="E2421" s="63" t="s">
        <v>96</v>
      </c>
    </row>
    <row r="2422" spans="1:5">
      <c r="A2422" s="68">
        <v>4472</v>
      </c>
      <c r="B2422" s="68">
        <v>45</v>
      </c>
      <c r="C2422" s="63">
        <v>255</v>
      </c>
      <c r="D2422" s="63">
        <v>1024</v>
      </c>
      <c r="E2422" s="63" t="s">
        <v>96</v>
      </c>
    </row>
    <row r="2423" spans="1:5">
      <c r="A2423" s="68">
        <v>4474</v>
      </c>
      <c r="B2423" s="68">
        <v>47</v>
      </c>
      <c r="C2423" s="63">
        <v>380</v>
      </c>
      <c r="D2423" s="63">
        <v>820</v>
      </c>
      <c r="E2423" s="63" t="s">
        <v>96</v>
      </c>
    </row>
    <row r="2424" spans="1:5">
      <c r="A2424" s="68">
        <v>4475</v>
      </c>
      <c r="B2424" s="68">
        <v>48</v>
      </c>
      <c r="C2424" s="63">
        <v>603</v>
      </c>
      <c r="D2424" s="63">
        <v>844</v>
      </c>
      <c r="E2424" s="63" t="s">
        <v>96</v>
      </c>
    </row>
    <row r="2425" spans="1:5">
      <c r="A2425" s="68">
        <v>4477</v>
      </c>
      <c r="B2425" s="68">
        <v>45</v>
      </c>
      <c r="C2425" s="63">
        <v>255</v>
      </c>
      <c r="D2425" s="63">
        <v>1024</v>
      </c>
      <c r="E2425" s="63" t="s">
        <v>96</v>
      </c>
    </row>
    <row r="2426" spans="1:5">
      <c r="A2426" s="68">
        <v>4478</v>
      </c>
      <c r="B2426" s="68">
        <v>45</v>
      </c>
      <c r="C2426" s="63">
        <v>255</v>
      </c>
      <c r="D2426" s="63">
        <v>1024</v>
      </c>
      <c r="E2426" s="63" t="s">
        <v>96</v>
      </c>
    </row>
    <row r="2427" spans="1:5">
      <c r="A2427" s="68">
        <v>4479</v>
      </c>
      <c r="B2427" s="68">
        <v>48</v>
      </c>
      <c r="C2427" s="63">
        <v>603</v>
      </c>
      <c r="D2427" s="63">
        <v>844</v>
      </c>
      <c r="E2427" s="63" t="s">
        <v>96</v>
      </c>
    </row>
    <row r="2428" spans="1:5">
      <c r="A2428" s="68">
        <v>4480</v>
      </c>
      <c r="B2428" s="68">
        <v>47</v>
      </c>
      <c r="C2428" s="63">
        <v>380</v>
      </c>
      <c r="D2428" s="63">
        <v>820</v>
      </c>
      <c r="E2428" s="63" t="s">
        <v>96</v>
      </c>
    </row>
    <row r="2429" spans="1:5">
      <c r="A2429" s="68">
        <v>4481</v>
      </c>
      <c r="B2429" s="68">
        <v>47</v>
      </c>
      <c r="C2429" s="63">
        <v>380</v>
      </c>
      <c r="D2429" s="63">
        <v>820</v>
      </c>
      <c r="E2429" s="63" t="s">
        <v>96</v>
      </c>
    </row>
    <row r="2430" spans="1:5">
      <c r="A2430" s="68">
        <v>4482</v>
      </c>
      <c r="B2430" s="68">
        <v>47</v>
      </c>
      <c r="C2430" s="63">
        <v>380</v>
      </c>
      <c r="D2430" s="63">
        <v>820</v>
      </c>
      <c r="E2430" s="63" t="s">
        <v>96</v>
      </c>
    </row>
    <row r="2431" spans="1:5">
      <c r="A2431" s="68">
        <v>4486</v>
      </c>
      <c r="B2431" s="68">
        <v>48</v>
      </c>
      <c r="C2431" s="63">
        <v>603</v>
      </c>
      <c r="D2431" s="63">
        <v>844</v>
      </c>
      <c r="E2431" s="63" t="s">
        <v>96</v>
      </c>
    </row>
    <row r="2432" spans="1:5">
      <c r="A2432" s="68">
        <v>4487</v>
      </c>
      <c r="B2432" s="68">
        <v>48</v>
      </c>
      <c r="C2432" s="63">
        <v>603</v>
      </c>
      <c r="D2432" s="63">
        <v>844</v>
      </c>
      <c r="E2432" s="63" t="s">
        <v>96</v>
      </c>
    </row>
    <row r="2433" spans="1:5">
      <c r="A2433" s="68">
        <v>4488</v>
      </c>
      <c r="B2433" s="68">
        <v>48</v>
      </c>
      <c r="C2433" s="63">
        <v>603</v>
      </c>
      <c r="D2433" s="63">
        <v>844</v>
      </c>
      <c r="E2433" s="63" t="s">
        <v>96</v>
      </c>
    </row>
    <row r="2434" spans="1:5">
      <c r="A2434" s="68">
        <v>4489</v>
      </c>
      <c r="B2434" s="68">
        <v>48</v>
      </c>
      <c r="C2434" s="63">
        <v>603</v>
      </c>
      <c r="D2434" s="63">
        <v>844</v>
      </c>
      <c r="E2434" s="63" t="s">
        <v>96</v>
      </c>
    </row>
    <row r="2435" spans="1:5">
      <c r="A2435" s="68">
        <v>4490</v>
      </c>
      <c r="B2435" s="68">
        <v>48</v>
      </c>
      <c r="C2435" s="63">
        <v>603</v>
      </c>
      <c r="D2435" s="63">
        <v>844</v>
      </c>
      <c r="E2435" s="63" t="s">
        <v>96</v>
      </c>
    </row>
    <row r="2436" spans="1:5">
      <c r="A2436" s="68">
        <v>4491</v>
      </c>
      <c r="B2436" s="68">
        <v>48</v>
      </c>
      <c r="C2436" s="63">
        <v>603</v>
      </c>
      <c r="D2436" s="63">
        <v>844</v>
      </c>
      <c r="E2436" s="63" t="s">
        <v>96</v>
      </c>
    </row>
    <row r="2437" spans="1:5">
      <c r="A2437" s="68">
        <v>4492</v>
      </c>
      <c r="B2437" s="68">
        <v>47</v>
      </c>
      <c r="C2437" s="63">
        <v>380</v>
      </c>
      <c r="D2437" s="63">
        <v>820</v>
      </c>
      <c r="E2437" s="63" t="s">
        <v>96</v>
      </c>
    </row>
    <row r="2438" spans="1:5">
      <c r="A2438" s="68">
        <v>4493</v>
      </c>
      <c r="B2438" s="68">
        <v>48</v>
      </c>
      <c r="C2438" s="63">
        <v>603</v>
      </c>
      <c r="D2438" s="63">
        <v>844</v>
      </c>
      <c r="E2438" s="63" t="s">
        <v>96</v>
      </c>
    </row>
    <row r="2439" spans="1:5">
      <c r="A2439" s="68">
        <v>4494</v>
      </c>
      <c r="B2439" s="68">
        <v>49</v>
      </c>
      <c r="C2439" s="63">
        <v>660</v>
      </c>
      <c r="D2439" s="63">
        <v>876</v>
      </c>
      <c r="E2439" s="63" t="s">
        <v>96</v>
      </c>
    </row>
    <row r="2440" spans="1:5">
      <c r="A2440" s="68">
        <v>4496</v>
      </c>
      <c r="B2440" s="68">
        <v>49</v>
      </c>
      <c r="C2440" s="63">
        <v>660</v>
      </c>
      <c r="D2440" s="63">
        <v>876</v>
      </c>
      <c r="E2440" s="63" t="s">
        <v>96</v>
      </c>
    </row>
    <row r="2441" spans="1:5">
      <c r="A2441" s="68">
        <v>4497</v>
      </c>
      <c r="B2441" s="68">
        <v>49</v>
      </c>
      <c r="C2441" s="63">
        <v>660</v>
      </c>
      <c r="D2441" s="63">
        <v>876</v>
      </c>
      <c r="E2441" s="63" t="s">
        <v>96</v>
      </c>
    </row>
    <row r="2442" spans="1:5">
      <c r="A2442" s="68">
        <v>4498</v>
      </c>
      <c r="B2442" s="68">
        <v>49</v>
      </c>
      <c r="C2442" s="63">
        <v>660</v>
      </c>
      <c r="D2442" s="63">
        <v>876</v>
      </c>
      <c r="E2442" s="63" t="s">
        <v>96</v>
      </c>
    </row>
    <row r="2443" spans="1:5">
      <c r="A2443" s="68">
        <v>4500</v>
      </c>
      <c r="B2443" s="68">
        <v>51</v>
      </c>
      <c r="C2443" s="63">
        <v>325</v>
      </c>
      <c r="D2443" s="63">
        <v>1043</v>
      </c>
      <c r="E2443" s="63" t="s">
        <v>96</v>
      </c>
    </row>
    <row r="2444" spans="1:5">
      <c r="A2444" s="68">
        <v>4501</v>
      </c>
      <c r="B2444" s="68">
        <v>51</v>
      </c>
      <c r="C2444" s="63">
        <v>325</v>
      </c>
      <c r="D2444" s="63">
        <v>1043</v>
      </c>
      <c r="E2444" s="63" t="s">
        <v>96</v>
      </c>
    </row>
    <row r="2445" spans="1:5">
      <c r="A2445" s="68">
        <v>4502</v>
      </c>
      <c r="B2445" s="68">
        <v>51</v>
      </c>
      <c r="C2445" s="63">
        <v>325</v>
      </c>
      <c r="D2445" s="63">
        <v>1043</v>
      </c>
      <c r="E2445" s="63" t="s">
        <v>96</v>
      </c>
    </row>
    <row r="2446" spans="1:5">
      <c r="A2446" s="68">
        <v>4503</v>
      </c>
      <c r="B2446" s="68">
        <v>51</v>
      </c>
      <c r="C2446" s="63">
        <v>325</v>
      </c>
      <c r="D2446" s="63">
        <v>1043</v>
      </c>
      <c r="E2446" s="63" t="s">
        <v>96</v>
      </c>
    </row>
    <row r="2447" spans="1:5">
      <c r="A2447" s="68">
        <v>4504</v>
      </c>
      <c r="B2447" s="68">
        <v>51</v>
      </c>
      <c r="C2447" s="63">
        <v>325</v>
      </c>
      <c r="D2447" s="63">
        <v>1043</v>
      </c>
      <c r="E2447" s="63" t="s">
        <v>96</v>
      </c>
    </row>
    <row r="2448" spans="1:5">
      <c r="A2448" s="68">
        <v>4505</v>
      </c>
      <c r="B2448" s="68">
        <v>51</v>
      </c>
      <c r="C2448" s="63">
        <v>325</v>
      </c>
      <c r="D2448" s="63">
        <v>1043</v>
      </c>
      <c r="E2448" s="63" t="s">
        <v>96</v>
      </c>
    </row>
    <row r="2449" spans="1:5">
      <c r="A2449" s="68">
        <v>4506</v>
      </c>
      <c r="B2449" s="68">
        <v>51</v>
      </c>
      <c r="C2449" s="63">
        <v>325</v>
      </c>
      <c r="D2449" s="63">
        <v>1043</v>
      </c>
      <c r="E2449" s="63" t="s">
        <v>96</v>
      </c>
    </row>
    <row r="2450" spans="1:5">
      <c r="A2450" s="68">
        <v>4507</v>
      </c>
      <c r="B2450" s="68">
        <v>51</v>
      </c>
      <c r="C2450" s="63">
        <v>325</v>
      </c>
      <c r="D2450" s="63">
        <v>1043</v>
      </c>
      <c r="E2450" s="63" t="s">
        <v>96</v>
      </c>
    </row>
    <row r="2451" spans="1:5">
      <c r="A2451" s="68">
        <v>4508</v>
      </c>
      <c r="B2451" s="68">
        <v>51</v>
      </c>
      <c r="C2451" s="63">
        <v>325</v>
      </c>
      <c r="D2451" s="63">
        <v>1043</v>
      </c>
      <c r="E2451" s="63" t="s">
        <v>96</v>
      </c>
    </row>
    <row r="2452" spans="1:5">
      <c r="A2452" s="68">
        <v>4509</v>
      </c>
      <c r="B2452" s="68">
        <v>51</v>
      </c>
      <c r="C2452" s="63">
        <v>325</v>
      </c>
      <c r="D2452" s="63">
        <v>1043</v>
      </c>
      <c r="E2452" s="63" t="s">
        <v>96</v>
      </c>
    </row>
    <row r="2453" spans="1:5">
      <c r="A2453" s="68">
        <v>4510</v>
      </c>
      <c r="B2453" s="68">
        <v>51</v>
      </c>
      <c r="C2453" s="63">
        <v>325</v>
      </c>
      <c r="D2453" s="63">
        <v>1043</v>
      </c>
      <c r="E2453" s="63" t="s">
        <v>96</v>
      </c>
    </row>
    <row r="2454" spans="1:5">
      <c r="A2454" s="68">
        <v>4511</v>
      </c>
      <c r="B2454" s="68">
        <v>51</v>
      </c>
      <c r="C2454" s="63">
        <v>325</v>
      </c>
      <c r="D2454" s="63">
        <v>1043</v>
      </c>
      <c r="E2454" s="63" t="s">
        <v>96</v>
      </c>
    </row>
    <row r="2455" spans="1:5">
      <c r="A2455" s="68">
        <v>4512</v>
      </c>
      <c r="B2455" s="68">
        <v>51</v>
      </c>
      <c r="C2455" s="63">
        <v>325</v>
      </c>
      <c r="D2455" s="63">
        <v>1043</v>
      </c>
      <c r="E2455" s="63" t="s">
        <v>96</v>
      </c>
    </row>
    <row r="2456" spans="1:5">
      <c r="A2456" s="68">
        <v>4514</v>
      </c>
      <c r="B2456" s="68">
        <v>51</v>
      </c>
      <c r="C2456" s="63">
        <v>325</v>
      </c>
      <c r="D2456" s="63">
        <v>1043</v>
      </c>
      <c r="E2456" s="63" t="s">
        <v>96</v>
      </c>
    </row>
    <row r="2457" spans="1:5">
      <c r="A2457" s="68">
        <v>4515</v>
      </c>
      <c r="B2457" s="68">
        <v>51</v>
      </c>
      <c r="C2457" s="63">
        <v>325</v>
      </c>
      <c r="D2457" s="63">
        <v>1043</v>
      </c>
      <c r="E2457" s="63" t="s">
        <v>96</v>
      </c>
    </row>
    <row r="2458" spans="1:5">
      <c r="A2458" s="68">
        <v>4516</v>
      </c>
      <c r="B2458" s="68">
        <v>51</v>
      </c>
      <c r="C2458" s="63">
        <v>325</v>
      </c>
      <c r="D2458" s="63">
        <v>1043</v>
      </c>
      <c r="E2458" s="63" t="s">
        <v>96</v>
      </c>
    </row>
    <row r="2459" spans="1:5">
      <c r="A2459" s="68">
        <v>4517</v>
      </c>
      <c r="B2459" s="68">
        <v>51</v>
      </c>
      <c r="C2459" s="63">
        <v>325</v>
      </c>
      <c r="D2459" s="63">
        <v>1043</v>
      </c>
      <c r="E2459" s="63" t="s">
        <v>96</v>
      </c>
    </row>
    <row r="2460" spans="1:5">
      <c r="A2460" s="68">
        <v>4518</v>
      </c>
      <c r="B2460" s="68">
        <v>51</v>
      </c>
      <c r="C2460" s="63">
        <v>325</v>
      </c>
      <c r="D2460" s="63">
        <v>1043</v>
      </c>
      <c r="E2460" s="63" t="s">
        <v>96</v>
      </c>
    </row>
    <row r="2461" spans="1:5">
      <c r="A2461" s="68">
        <v>4519</v>
      </c>
      <c r="B2461" s="68">
        <v>51</v>
      </c>
      <c r="C2461" s="63">
        <v>325</v>
      </c>
      <c r="D2461" s="63">
        <v>1043</v>
      </c>
      <c r="E2461" s="63" t="s">
        <v>96</v>
      </c>
    </row>
    <row r="2462" spans="1:5">
      <c r="A2462" s="68">
        <v>4520</v>
      </c>
      <c r="B2462" s="68">
        <v>51</v>
      </c>
      <c r="C2462" s="63">
        <v>325</v>
      </c>
      <c r="D2462" s="63">
        <v>1043</v>
      </c>
      <c r="E2462" s="63" t="s">
        <v>96</v>
      </c>
    </row>
    <row r="2463" spans="1:5">
      <c r="A2463" s="68">
        <v>4521</v>
      </c>
      <c r="B2463" s="68">
        <v>51</v>
      </c>
      <c r="C2463" s="63">
        <v>325</v>
      </c>
      <c r="D2463" s="63">
        <v>1043</v>
      </c>
      <c r="E2463" s="63" t="s">
        <v>96</v>
      </c>
    </row>
    <row r="2464" spans="1:5">
      <c r="A2464" s="68">
        <v>4550</v>
      </c>
      <c r="B2464" s="68">
        <v>51</v>
      </c>
      <c r="C2464" s="63">
        <v>325</v>
      </c>
      <c r="D2464" s="63">
        <v>1043</v>
      </c>
      <c r="E2464" s="63" t="s">
        <v>96</v>
      </c>
    </row>
    <row r="2465" spans="1:5">
      <c r="A2465" s="68">
        <v>4551</v>
      </c>
      <c r="B2465" s="68">
        <v>51</v>
      </c>
      <c r="C2465" s="63">
        <v>325</v>
      </c>
      <c r="D2465" s="63">
        <v>1043</v>
      </c>
      <c r="E2465" s="63" t="s">
        <v>96</v>
      </c>
    </row>
    <row r="2466" spans="1:5">
      <c r="A2466" s="68">
        <v>4552</v>
      </c>
      <c r="B2466" s="68">
        <v>51</v>
      </c>
      <c r="C2466" s="63">
        <v>325</v>
      </c>
      <c r="D2466" s="63">
        <v>1043</v>
      </c>
      <c r="E2466" s="63" t="s">
        <v>96</v>
      </c>
    </row>
    <row r="2467" spans="1:5">
      <c r="A2467" s="68">
        <v>4553</v>
      </c>
      <c r="B2467" s="68">
        <v>51</v>
      </c>
      <c r="C2467" s="63">
        <v>325</v>
      </c>
      <c r="D2467" s="63">
        <v>1043</v>
      </c>
      <c r="E2467" s="63" t="s">
        <v>96</v>
      </c>
    </row>
    <row r="2468" spans="1:5">
      <c r="A2468" s="68">
        <v>4554</v>
      </c>
      <c r="B2468" s="68">
        <v>51</v>
      </c>
      <c r="C2468" s="63">
        <v>325</v>
      </c>
      <c r="D2468" s="63">
        <v>1043</v>
      </c>
      <c r="E2468" s="63" t="s">
        <v>96</v>
      </c>
    </row>
    <row r="2469" spans="1:5">
      <c r="A2469" s="68">
        <v>4555</v>
      </c>
      <c r="B2469" s="68">
        <v>51</v>
      </c>
      <c r="C2469" s="63">
        <v>325</v>
      </c>
      <c r="D2469" s="63">
        <v>1043</v>
      </c>
      <c r="E2469" s="63" t="s">
        <v>96</v>
      </c>
    </row>
    <row r="2470" spans="1:5">
      <c r="A2470" s="68">
        <v>4556</v>
      </c>
      <c r="B2470" s="68">
        <v>51</v>
      </c>
      <c r="C2470" s="63">
        <v>325</v>
      </c>
      <c r="D2470" s="63">
        <v>1043</v>
      </c>
      <c r="E2470" s="63" t="s">
        <v>96</v>
      </c>
    </row>
    <row r="2471" spans="1:5">
      <c r="A2471" s="68">
        <v>4557</v>
      </c>
      <c r="B2471" s="68">
        <v>51</v>
      </c>
      <c r="C2471" s="63">
        <v>325</v>
      </c>
      <c r="D2471" s="63">
        <v>1043</v>
      </c>
      <c r="E2471" s="63" t="s">
        <v>96</v>
      </c>
    </row>
    <row r="2472" spans="1:5">
      <c r="A2472" s="68">
        <v>4558</v>
      </c>
      <c r="B2472" s="68">
        <v>51</v>
      </c>
      <c r="C2472" s="63">
        <v>325</v>
      </c>
      <c r="D2472" s="63">
        <v>1043</v>
      </c>
      <c r="E2472" s="63" t="s">
        <v>96</v>
      </c>
    </row>
    <row r="2473" spans="1:5">
      <c r="A2473" s="68">
        <v>4559</v>
      </c>
      <c r="B2473" s="68">
        <v>51</v>
      </c>
      <c r="C2473" s="63">
        <v>325</v>
      </c>
      <c r="D2473" s="63">
        <v>1043</v>
      </c>
      <c r="E2473" s="63" t="s">
        <v>96</v>
      </c>
    </row>
    <row r="2474" spans="1:5">
      <c r="A2474" s="68">
        <v>4560</v>
      </c>
      <c r="B2474" s="68">
        <v>51</v>
      </c>
      <c r="C2474" s="63">
        <v>325</v>
      </c>
      <c r="D2474" s="63">
        <v>1043</v>
      </c>
      <c r="E2474" s="63" t="s">
        <v>96</v>
      </c>
    </row>
    <row r="2475" spans="1:5">
      <c r="A2475" s="68">
        <v>4561</v>
      </c>
      <c r="B2475" s="68">
        <v>51</v>
      </c>
      <c r="C2475" s="63">
        <v>325</v>
      </c>
      <c r="D2475" s="63">
        <v>1043</v>
      </c>
      <c r="E2475" s="63" t="s">
        <v>96</v>
      </c>
    </row>
    <row r="2476" spans="1:5">
      <c r="A2476" s="68">
        <v>4562</v>
      </c>
      <c r="B2476" s="68">
        <v>51</v>
      </c>
      <c r="C2476" s="63">
        <v>325</v>
      </c>
      <c r="D2476" s="63">
        <v>1043</v>
      </c>
      <c r="E2476" s="63" t="s">
        <v>96</v>
      </c>
    </row>
    <row r="2477" spans="1:5">
      <c r="A2477" s="68">
        <v>4563</v>
      </c>
      <c r="B2477" s="68">
        <v>51</v>
      </c>
      <c r="C2477" s="63">
        <v>325</v>
      </c>
      <c r="D2477" s="63">
        <v>1043</v>
      </c>
      <c r="E2477" s="63" t="s">
        <v>96</v>
      </c>
    </row>
    <row r="2478" spans="1:5">
      <c r="A2478" s="68">
        <v>4564</v>
      </c>
      <c r="B2478" s="68">
        <v>51</v>
      </c>
      <c r="C2478" s="63">
        <v>325</v>
      </c>
      <c r="D2478" s="63">
        <v>1043</v>
      </c>
      <c r="E2478" s="63" t="s">
        <v>96</v>
      </c>
    </row>
    <row r="2479" spans="1:5">
      <c r="A2479" s="68">
        <v>4565</v>
      </c>
      <c r="B2479" s="68">
        <v>51</v>
      </c>
      <c r="C2479" s="63">
        <v>325</v>
      </c>
      <c r="D2479" s="63">
        <v>1043</v>
      </c>
      <c r="E2479" s="63" t="s">
        <v>96</v>
      </c>
    </row>
    <row r="2480" spans="1:5">
      <c r="A2480" s="68">
        <v>4566</v>
      </c>
      <c r="B2480" s="68">
        <v>51</v>
      </c>
      <c r="C2480" s="63">
        <v>325</v>
      </c>
      <c r="D2480" s="63">
        <v>1043</v>
      </c>
      <c r="E2480" s="63" t="s">
        <v>96</v>
      </c>
    </row>
    <row r="2481" spans="1:5">
      <c r="A2481" s="68">
        <v>4567</v>
      </c>
      <c r="B2481" s="68">
        <v>51</v>
      </c>
      <c r="C2481" s="63">
        <v>325</v>
      </c>
      <c r="D2481" s="63">
        <v>1043</v>
      </c>
      <c r="E2481" s="63" t="s">
        <v>96</v>
      </c>
    </row>
    <row r="2482" spans="1:5">
      <c r="A2482" s="68">
        <v>4568</v>
      </c>
      <c r="B2482" s="68">
        <v>51</v>
      </c>
      <c r="C2482" s="63">
        <v>325</v>
      </c>
      <c r="D2482" s="63">
        <v>1043</v>
      </c>
      <c r="E2482" s="63" t="s">
        <v>96</v>
      </c>
    </row>
    <row r="2483" spans="1:5">
      <c r="A2483" s="68">
        <v>4569</v>
      </c>
      <c r="B2483" s="68">
        <v>51</v>
      </c>
      <c r="C2483" s="63">
        <v>325</v>
      </c>
      <c r="D2483" s="63">
        <v>1043</v>
      </c>
      <c r="E2483" s="63" t="s">
        <v>96</v>
      </c>
    </row>
    <row r="2484" spans="1:5">
      <c r="A2484" s="68">
        <v>4570</v>
      </c>
      <c r="B2484" s="68">
        <v>50</v>
      </c>
      <c r="C2484" s="63">
        <v>229</v>
      </c>
      <c r="D2484" s="63">
        <v>1375</v>
      </c>
      <c r="E2484" s="63" t="s">
        <v>96</v>
      </c>
    </row>
    <row r="2485" spans="1:5">
      <c r="A2485" s="68">
        <v>4571</v>
      </c>
      <c r="B2485" s="68">
        <v>51</v>
      </c>
      <c r="C2485" s="63">
        <v>325</v>
      </c>
      <c r="D2485" s="63">
        <v>1043</v>
      </c>
      <c r="E2485" s="63" t="s">
        <v>96</v>
      </c>
    </row>
    <row r="2486" spans="1:5">
      <c r="A2486" s="68">
        <v>4572</v>
      </c>
      <c r="B2486" s="68">
        <v>51</v>
      </c>
      <c r="C2486" s="63">
        <v>325</v>
      </c>
      <c r="D2486" s="63">
        <v>1043</v>
      </c>
      <c r="E2486" s="63" t="s">
        <v>96</v>
      </c>
    </row>
    <row r="2487" spans="1:5">
      <c r="A2487" s="68">
        <v>4573</v>
      </c>
      <c r="B2487" s="68">
        <v>51</v>
      </c>
      <c r="C2487" s="63">
        <v>325</v>
      </c>
      <c r="D2487" s="63">
        <v>1043</v>
      </c>
      <c r="E2487" s="63" t="s">
        <v>96</v>
      </c>
    </row>
    <row r="2488" spans="1:5">
      <c r="A2488" s="68">
        <v>4574</v>
      </c>
      <c r="B2488" s="68">
        <v>51</v>
      </c>
      <c r="C2488" s="63">
        <v>325</v>
      </c>
      <c r="D2488" s="63">
        <v>1043</v>
      </c>
      <c r="E2488" s="63" t="s">
        <v>96</v>
      </c>
    </row>
    <row r="2489" spans="1:5">
      <c r="A2489" s="68">
        <v>4575</v>
      </c>
      <c r="B2489" s="68">
        <v>51</v>
      </c>
      <c r="C2489" s="63">
        <v>325</v>
      </c>
      <c r="D2489" s="63">
        <v>1043</v>
      </c>
      <c r="E2489" s="63" t="s">
        <v>96</v>
      </c>
    </row>
    <row r="2490" spans="1:5">
      <c r="A2490" s="68">
        <v>4580</v>
      </c>
      <c r="B2490" s="68">
        <v>50</v>
      </c>
      <c r="C2490" s="63">
        <v>229</v>
      </c>
      <c r="D2490" s="63">
        <v>1375</v>
      </c>
      <c r="E2490" s="63" t="s">
        <v>96</v>
      </c>
    </row>
    <row r="2491" spans="1:5">
      <c r="A2491" s="68">
        <v>4581</v>
      </c>
      <c r="B2491" s="68">
        <v>50</v>
      </c>
      <c r="C2491" s="63">
        <v>229</v>
      </c>
      <c r="D2491" s="63">
        <v>1375</v>
      </c>
      <c r="E2491" s="63" t="s">
        <v>96</v>
      </c>
    </row>
    <row r="2492" spans="1:5">
      <c r="A2492" s="68">
        <v>4600</v>
      </c>
      <c r="B2492" s="68">
        <v>50</v>
      </c>
      <c r="C2492" s="63">
        <v>229</v>
      </c>
      <c r="D2492" s="63">
        <v>1375</v>
      </c>
      <c r="E2492" s="63" t="s">
        <v>96</v>
      </c>
    </row>
    <row r="2493" spans="1:5">
      <c r="A2493" s="68">
        <v>4601</v>
      </c>
      <c r="B2493" s="68">
        <v>50</v>
      </c>
      <c r="C2493" s="63">
        <v>229</v>
      </c>
      <c r="D2493" s="63">
        <v>1375</v>
      </c>
      <c r="E2493" s="63" t="s">
        <v>96</v>
      </c>
    </row>
    <row r="2494" spans="1:5">
      <c r="A2494" s="68">
        <v>4605</v>
      </c>
      <c r="B2494" s="68">
        <v>50</v>
      </c>
      <c r="C2494" s="63">
        <v>229</v>
      </c>
      <c r="D2494" s="63">
        <v>1375</v>
      </c>
      <c r="E2494" s="63" t="s">
        <v>96</v>
      </c>
    </row>
    <row r="2495" spans="1:5">
      <c r="A2495" s="68">
        <v>4606</v>
      </c>
      <c r="B2495" s="68">
        <v>50</v>
      </c>
      <c r="C2495" s="63">
        <v>229</v>
      </c>
      <c r="D2495" s="63">
        <v>1375</v>
      </c>
      <c r="E2495" s="63" t="s">
        <v>96</v>
      </c>
    </row>
    <row r="2496" spans="1:5">
      <c r="A2496" s="68">
        <v>4608</v>
      </c>
      <c r="B2496" s="68">
        <v>50</v>
      </c>
      <c r="C2496" s="63">
        <v>229</v>
      </c>
      <c r="D2496" s="63">
        <v>1375</v>
      </c>
      <c r="E2496" s="63" t="s">
        <v>96</v>
      </c>
    </row>
    <row r="2497" spans="1:5">
      <c r="A2497" s="68">
        <v>4610</v>
      </c>
      <c r="B2497" s="68">
        <v>50</v>
      </c>
      <c r="C2497" s="63">
        <v>229</v>
      </c>
      <c r="D2497" s="63">
        <v>1375</v>
      </c>
      <c r="E2497" s="63" t="s">
        <v>96</v>
      </c>
    </row>
    <row r="2498" spans="1:5">
      <c r="A2498" s="68">
        <v>4611</v>
      </c>
      <c r="B2498" s="68">
        <v>50</v>
      </c>
      <c r="C2498" s="63">
        <v>229</v>
      </c>
      <c r="D2498" s="63">
        <v>1375</v>
      </c>
      <c r="E2498" s="63" t="s">
        <v>96</v>
      </c>
    </row>
    <row r="2499" spans="1:5">
      <c r="A2499" s="68">
        <v>4612</v>
      </c>
      <c r="B2499" s="68">
        <v>50</v>
      </c>
      <c r="C2499" s="63">
        <v>229</v>
      </c>
      <c r="D2499" s="63">
        <v>1375</v>
      </c>
      <c r="E2499" s="63" t="s">
        <v>96</v>
      </c>
    </row>
    <row r="2500" spans="1:5">
      <c r="A2500" s="68">
        <v>4613</v>
      </c>
      <c r="B2500" s="68">
        <v>50</v>
      </c>
      <c r="C2500" s="63">
        <v>229</v>
      </c>
      <c r="D2500" s="63">
        <v>1375</v>
      </c>
      <c r="E2500" s="63" t="s">
        <v>96</v>
      </c>
    </row>
    <row r="2501" spans="1:5">
      <c r="A2501" s="68">
        <v>4614</v>
      </c>
      <c r="B2501" s="68">
        <v>50</v>
      </c>
      <c r="C2501" s="63">
        <v>229</v>
      </c>
      <c r="D2501" s="63">
        <v>1375</v>
      </c>
      <c r="E2501" s="63" t="s">
        <v>96</v>
      </c>
    </row>
    <row r="2502" spans="1:5">
      <c r="A2502" s="68">
        <v>4615</v>
      </c>
      <c r="B2502" s="68">
        <v>50</v>
      </c>
      <c r="C2502" s="63">
        <v>229</v>
      </c>
      <c r="D2502" s="63">
        <v>1375</v>
      </c>
      <c r="E2502" s="63" t="s">
        <v>96</v>
      </c>
    </row>
    <row r="2503" spans="1:5">
      <c r="A2503" s="68">
        <v>4620</v>
      </c>
      <c r="B2503" s="68">
        <v>50</v>
      </c>
      <c r="C2503" s="63">
        <v>229</v>
      </c>
      <c r="D2503" s="63">
        <v>1375</v>
      </c>
      <c r="E2503" s="63" t="s">
        <v>96</v>
      </c>
    </row>
    <row r="2504" spans="1:5">
      <c r="A2504" s="68">
        <v>4621</v>
      </c>
      <c r="B2504" s="68">
        <v>50</v>
      </c>
      <c r="C2504" s="63">
        <v>229</v>
      </c>
      <c r="D2504" s="63">
        <v>1375</v>
      </c>
      <c r="E2504" s="63" t="s">
        <v>96</v>
      </c>
    </row>
    <row r="2505" spans="1:5">
      <c r="A2505" s="68">
        <v>4625</v>
      </c>
      <c r="B2505" s="68">
        <v>50</v>
      </c>
      <c r="C2505" s="63">
        <v>229</v>
      </c>
      <c r="D2505" s="63">
        <v>1375</v>
      </c>
      <c r="E2505" s="63" t="s">
        <v>96</v>
      </c>
    </row>
    <row r="2506" spans="1:5">
      <c r="A2506" s="68">
        <v>4626</v>
      </c>
      <c r="B2506" s="68">
        <v>50</v>
      </c>
      <c r="C2506" s="63">
        <v>229</v>
      </c>
      <c r="D2506" s="63">
        <v>1375</v>
      </c>
      <c r="E2506" s="63" t="s">
        <v>96</v>
      </c>
    </row>
    <row r="2507" spans="1:5">
      <c r="A2507" s="68">
        <v>4627</v>
      </c>
      <c r="B2507" s="68">
        <v>50</v>
      </c>
      <c r="C2507" s="63">
        <v>229</v>
      </c>
      <c r="D2507" s="63">
        <v>1375</v>
      </c>
      <c r="E2507" s="63" t="s">
        <v>96</v>
      </c>
    </row>
    <row r="2508" spans="1:5">
      <c r="A2508" s="68">
        <v>4630</v>
      </c>
      <c r="B2508" s="68">
        <v>50</v>
      </c>
      <c r="C2508" s="63">
        <v>229</v>
      </c>
      <c r="D2508" s="63">
        <v>1375</v>
      </c>
      <c r="E2508" s="63" t="s">
        <v>96</v>
      </c>
    </row>
    <row r="2509" spans="1:5">
      <c r="A2509" s="68">
        <v>4650</v>
      </c>
      <c r="B2509" s="68">
        <v>50</v>
      </c>
      <c r="C2509" s="63">
        <v>229</v>
      </c>
      <c r="D2509" s="63">
        <v>1375</v>
      </c>
      <c r="E2509" s="63" t="s">
        <v>96</v>
      </c>
    </row>
    <row r="2510" spans="1:5">
      <c r="A2510" s="68">
        <v>4655</v>
      </c>
      <c r="B2510" s="68">
        <v>50</v>
      </c>
      <c r="C2510" s="63">
        <v>229</v>
      </c>
      <c r="D2510" s="63">
        <v>1375</v>
      </c>
      <c r="E2510" s="63" t="s">
        <v>96</v>
      </c>
    </row>
    <row r="2511" spans="1:5">
      <c r="A2511" s="68">
        <v>4659</v>
      </c>
      <c r="B2511" s="68">
        <v>50</v>
      </c>
      <c r="C2511" s="63">
        <v>229</v>
      </c>
      <c r="D2511" s="63">
        <v>1375</v>
      </c>
      <c r="E2511" s="63" t="s">
        <v>96</v>
      </c>
    </row>
    <row r="2512" spans="1:5">
      <c r="A2512" s="68">
        <v>4660</v>
      </c>
      <c r="B2512" s="68">
        <v>50</v>
      </c>
      <c r="C2512" s="63">
        <v>229</v>
      </c>
      <c r="D2512" s="63">
        <v>1375</v>
      </c>
      <c r="E2512" s="63" t="s">
        <v>96</v>
      </c>
    </row>
    <row r="2513" spans="1:5">
      <c r="A2513" s="68">
        <v>4662</v>
      </c>
      <c r="B2513" s="68">
        <v>50</v>
      </c>
      <c r="C2513" s="63">
        <v>229</v>
      </c>
      <c r="D2513" s="63">
        <v>1375</v>
      </c>
      <c r="E2513" s="63" t="s">
        <v>96</v>
      </c>
    </row>
    <row r="2514" spans="1:5">
      <c r="A2514" s="68">
        <v>4670</v>
      </c>
      <c r="B2514" s="68">
        <v>50</v>
      </c>
      <c r="C2514" s="63">
        <v>229</v>
      </c>
      <c r="D2514" s="63">
        <v>1375</v>
      </c>
      <c r="E2514" s="63" t="s">
        <v>96</v>
      </c>
    </row>
    <row r="2515" spans="1:5">
      <c r="A2515" s="68">
        <v>4671</v>
      </c>
      <c r="B2515" s="68">
        <v>50</v>
      </c>
      <c r="C2515" s="63">
        <v>229</v>
      </c>
      <c r="D2515" s="63">
        <v>1375</v>
      </c>
      <c r="E2515" s="63" t="s">
        <v>96</v>
      </c>
    </row>
    <row r="2516" spans="1:5">
      <c r="A2516" s="68">
        <v>4673</v>
      </c>
      <c r="B2516" s="68">
        <v>50</v>
      </c>
      <c r="C2516" s="63">
        <v>229</v>
      </c>
      <c r="D2516" s="63">
        <v>1375</v>
      </c>
      <c r="E2516" s="63" t="s">
        <v>96</v>
      </c>
    </row>
    <row r="2517" spans="1:5">
      <c r="A2517" s="68">
        <v>4674</v>
      </c>
      <c r="B2517" s="68">
        <v>50</v>
      </c>
      <c r="C2517" s="63">
        <v>229</v>
      </c>
      <c r="D2517" s="63">
        <v>1375</v>
      </c>
      <c r="E2517" s="63" t="s">
        <v>96</v>
      </c>
    </row>
    <row r="2518" spans="1:5">
      <c r="A2518" s="68">
        <v>4676</v>
      </c>
      <c r="B2518" s="68">
        <v>50</v>
      </c>
      <c r="C2518" s="63">
        <v>229</v>
      </c>
      <c r="D2518" s="63">
        <v>1375</v>
      </c>
      <c r="E2518" s="63" t="s">
        <v>96</v>
      </c>
    </row>
    <row r="2519" spans="1:5">
      <c r="A2519" s="68">
        <v>4677</v>
      </c>
      <c r="B2519" s="68">
        <v>43</v>
      </c>
      <c r="C2519" s="63">
        <v>140</v>
      </c>
      <c r="D2519" s="63">
        <v>1424</v>
      </c>
      <c r="E2519" s="63" t="s">
        <v>96</v>
      </c>
    </row>
    <row r="2520" spans="1:5">
      <c r="A2520" s="68">
        <v>4678</v>
      </c>
      <c r="B2520" s="68">
        <v>43</v>
      </c>
      <c r="C2520" s="63">
        <v>140</v>
      </c>
      <c r="D2520" s="63">
        <v>1424</v>
      </c>
      <c r="E2520" s="63" t="s">
        <v>96</v>
      </c>
    </row>
    <row r="2521" spans="1:5">
      <c r="A2521" s="68">
        <v>4680</v>
      </c>
      <c r="B2521" s="68">
        <v>43</v>
      </c>
      <c r="C2521" s="63">
        <v>140</v>
      </c>
      <c r="D2521" s="63">
        <v>1424</v>
      </c>
      <c r="E2521" s="63" t="s">
        <v>96</v>
      </c>
    </row>
    <row r="2522" spans="1:5">
      <c r="A2522" s="68">
        <v>4694</v>
      </c>
      <c r="B2522" s="68">
        <v>43</v>
      </c>
      <c r="C2522" s="63">
        <v>140</v>
      </c>
      <c r="D2522" s="63">
        <v>1424</v>
      </c>
      <c r="E2522" s="63" t="s">
        <v>96</v>
      </c>
    </row>
    <row r="2523" spans="1:5">
      <c r="A2523" s="68">
        <v>4695</v>
      </c>
      <c r="B2523" s="68">
        <v>43</v>
      </c>
      <c r="C2523" s="63">
        <v>140</v>
      </c>
      <c r="D2523" s="63">
        <v>1424</v>
      </c>
      <c r="E2523" s="63" t="s">
        <v>96</v>
      </c>
    </row>
    <row r="2524" spans="1:5">
      <c r="A2524" s="68">
        <v>4697</v>
      </c>
      <c r="B2524" s="68">
        <v>43</v>
      </c>
      <c r="C2524" s="63">
        <v>140</v>
      </c>
      <c r="D2524" s="63">
        <v>1424</v>
      </c>
      <c r="E2524" s="63" t="s">
        <v>96</v>
      </c>
    </row>
    <row r="2525" spans="1:5">
      <c r="A2525" s="68">
        <v>4699</v>
      </c>
      <c r="B2525" s="68">
        <v>43</v>
      </c>
      <c r="C2525" s="63">
        <v>140</v>
      </c>
      <c r="D2525" s="63">
        <v>1424</v>
      </c>
      <c r="E2525" s="63" t="s">
        <v>96</v>
      </c>
    </row>
    <row r="2526" spans="1:5">
      <c r="A2526" s="68">
        <v>4700</v>
      </c>
      <c r="B2526" s="68">
        <v>43</v>
      </c>
      <c r="C2526" s="63">
        <v>140</v>
      </c>
      <c r="D2526" s="63">
        <v>1424</v>
      </c>
      <c r="E2526" s="63" t="s">
        <v>96</v>
      </c>
    </row>
    <row r="2527" spans="1:5">
      <c r="A2527" s="68">
        <v>4701</v>
      </c>
      <c r="B2527" s="68">
        <v>43</v>
      </c>
      <c r="C2527" s="63">
        <v>140</v>
      </c>
      <c r="D2527" s="63">
        <v>1424</v>
      </c>
      <c r="E2527" s="63" t="s">
        <v>96</v>
      </c>
    </row>
    <row r="2528" spans="1:5">
      <c r="A2528" s="68">
        <v>4702</v>
      </c>
      <c r="B2528" s="68">
        <v>43</v>
      </c>
      <c r="C2528" s="63">
        <v>140</v>
      </c>
      <c r="D2528" s="63">
        <v>1424</v>
      </c>
      <c r="E2528" s="63" t="s">
        <v>96</v>
      </c>
    </row>
    <row r="2529" spans="1:5">
      <c r="A2529" s="68">
        <v>4703</v>
      </c>
      <c r="B2529" s="68">
        <v>43</v>
      </c>
      <c r="C2529" s="63">
        <v>140</v>
      </c>
      <c r="D2529" s="63">
        <v>1424</v>
      </c>
      <c r="E2529" s="63" t="s">
        <v>96</v>
      </c>
    </row>
    <row r="2530" spans="1:5">
      <c r="A2530" s="68">
        <v>4704</v>
      </c>
      <c r="B2530" s="68">
        <v>43</v>
      </c>
      <c r="C2530" s="63">
        <v>140</v>
      </c>
      <c r="D2530" s="63">
        <v>1424</v>
      </c>
      <c r="E2530" s="63" t="s">
        <v>96</v>
      </c>
    </row>
    <row r="2531" spans="1:5">
      <c r="A2531" s="68">
        <v>4705</v>
      </c>
      <c r="B2531" s="68">
        <v>43</v>
      </c>
      <c r="C2531" s="63">
        <v>140</v>
      </c>
      <c r="D2531" s="63">
        <v>1424</v>
      </c>
      <c r="E2531" s="63" t="s">
        <v>96</v>
      </c>
    </row>
    <row r="2532" spans="1:5">
      <c r="A2532" s="68">
        <v>4706</v>
      </c>
      <c r="B2532" s="68">
        <v>43</v>
      </c>
      <c r="C2532" s="63">
        <v>140</v>
      </c>
      <c r="D2532" s="63">
        <v>1424</v>
      </c>
      <c r="E2532" s="63" t="s">
        <v>96</v>
      </c>
    </row>
    <row r="2533" spans="1:5">
      <c r="A2533" s="68">
        <v>4707</v>
      </c>
      <c r="B2533" s="68">
        <v>43</v>
      </c>
      <c r="C2533" s="63">
        <v>140</v>
      </c>
      <c r="D2533" s="63">
        <v>1424</v>
      </c>
      <c r="E2533" s="63" t="s">
        <v>96</v>
      </c>
    </row>
    <row r="2534" spans="1:5">
      <c r="A2534" s="68">
        <v>4709</v>
      </c>
      <c r="B2534" s="68">
        <v>43</v>
      </c>
      <c r="C2534" s="63">
        <v>140</v>
      </c>
      <c r="D2534" s="63">
        <v>1424</v>
      </c>
      <c r="E2534" s="63" t="s">
        <v>96</v>
      </c>
    </row>
    <row r="2535" spans="1:5">
      <c r="A2535" s="68">
        <v>4714</v>
      </c>
      <c r="B2535" s="68">
        <v>43</v>
      </c>
      <c r="C2535" s="63">
        <v>140</v>
      </c>
      <c r="D2535" s="63">
        <v>1424</v>
      </c>
      <c r="E2535" s="63" t="s">
        <v>96</v>
      </c>
    </row>
    <row r="2536" spans="1:5">
      <c r="A2536" s="68">
        <v>4715</v>
      </c>
      <c r="B2536" s="68">
        <v>43</v>
      </c>
      <c r="C2536" s="63">
        <v>140</v>
      </c>
      <c r="D2536" s="63">
        <v>1424</v>
      </c>
      <c r="E2536" s="63" t="s">
        <v>96</v>
      </c>
    </row>
    <row r="2537" spans="1:5">
      <c r="A2537" s="68">
        <v>4716</v>
      </c>
      <c r="B2537" s="68">
        <v>43</v>
      </c>
      <c r="C2537" s="63">
        <v>140</v>
      </c>
      <c r="D2537" s="63">
        <v>1424</v>
      </c>
      <c r="E2537" s="63" t="s">
        <v>96</v>
      </c>
    </row>
    <row r="2538" spans="1:5">
      <c r="A2538" s="68">
        <v>4717</v>
      </c>
      <c r="B2538" s="68">
        <v>44</v>
      </c>
      <c r="C2538" s="63">
        <v>207</v>
      </c>
      <c r="D2538" s="63">
        <v>1143</v>
      </c>
      <c r="E2538" s="63" t="s">
        <v>96</v>
      </c>
    </row>
    <row r="2539" spans="1:5">
      <c r="A2539" s="68">
        <v>4718</v>
      </c>
      <c r="B2539" s="68">
        <v>43</v>
      </c>
      <c r="C2539" s="63">
        <v>140</v>
      </c>
      <c r="D2539" s="63">
        <v>1424</v>
      </c>
      <c r="E2539" s="63" t="s">
        <v>96</v>
      </c>
    </row>
    <row r="2540" spans="1:5">
      <c r="A2540" s="68">
        <v>4719</v>
      </c>
      <c r="B2540" s="68">
        <v>43</v>
      </c>
      <c r="C2540" s="63">
        <v>140</v>
      </c>
      <c r="D2540" s="63">
        <v>1424</v>
      </c>
      <c r="E2540" s="63" t="s">
        <v>96</v>
      </c>
    </row>
    <row r="2541" spans="1:5">
      <c r="A2541" s="68">
        <v>4720</v>
      </c>
      <c r="B2541" s="68">
        <v>44</v>
      </c>
      <c r="C2541" s="63">
        <v>207</v>
      </c>
      <c r="D2541" s="63">
        <v>1143</v>
      </c>
      <c r="E2541" s="63" t="s">
        <v>96</v>
      </c>
    </row>
    <row r="2542" spans="1:5">
      <c r="A2542" s="68">
        <v>4721</v>
      </c>
      <c r="B2542" s="68">
        <v>44</v>
      </c>
      <c r="C2542" s="63">
        <v>207</v>
      </c>
      <c r="D2542" s="63">
        <v>1143</v>
      </c>
      <c r="E2542" s="63" t="s">
        <v>96</v>
      </c>
    </row>
    <row r="2543" spans="1:5">
      <c r="A2543" s="68">
        <v>4722</v>
      </c>
      <c r="B2543" s="68">
        <v>44</v>
      </c>
      <c r="C2543" s="63">
        <v>207</v>
      </c>
      <c r="D2543" s="63">
        <v>1143</v>
      </c>
      <c r="E2543" s="63" t="s">
        <v>96</v>
      </c>
    </row>
    <row r="2544" spans="1:5">
      <c r="A2544" s="68">
        <v>4724</v>
      </c>
      <c r="B2544" s="68">
        <v>45</v>
      </c>
      <c r="C2544" s="63">
        <v>255</v>
      </c>
      <c r="D2544" s="63">
        <v>1024</v>
      </c>
      <c r="E2544" s="63" t="s">
        <v>96</v>
      </c>
    </row>
    <row r="2545" spans="1:5">
      <c r="A2545" s="68">
        <v>4725</v>
      </c>
      <c r="B2545" s="68">
        <v>45</v>
      </c>
      <c r="C2545" s="63">
        <v>255</v>
      </c>
      <c r="D2545" s="63">
        <v>1024</v>
      </c>
      <c r="E2545" s="63" t="s">
        <v>96</v>
      </c>
    </row>
    <row r="2546" spans="1:5">
      <c r="A2546" s="68">
        <v>4726</v>
      </c>
      <c r="B2546" s="68">
        <v>45</v>
      </c>
      <c r="C2546" s="63">
        <v>255</v>
      </c>
      <c r="D2546" s="63">
        <v>1024</v>
      </c>
      <c r="E2546" s="63" t="s">
        <v>96</v>
      </c>
    </row>
    <row r="2547" spans="1:5">
      <c r="A2547" s="68">
        <v>4727</v>
      </c>
      <c r="B2547" s="68">
        <v>45</v>
      </c>
      <c r="C2547" s="63">
        <v>255</v>
      </c>
      <c r="D2547" s="63">
        <v>1024</v>
      </c>
      <c r="E2547" s="63" t="s">
        <v>96</v>
      </c>
    </row>
    <row r="2548" spans="1:5">
      <c r="A2548" s="68">
        <v>4730</v>
      </c>
      <c r="B2548" s="68">
        <v>45</v>
      </c>
      <c r="C2548" s="63">
        <v>255</v>
      </c>
      <c r="D2548" s="63">
        <v>1024</v>
      </c>
      <c r="E2548" s="63" t="s">
        <v>96</v>
      </c>
    </row>
    <row r="2549" spans="1:5">
      <c r="A2549" s="68">
        <v>4731</v>
      </c>
      <c r="B2549" s="68">
        <v>45</v>
      </c>
      <c r="C2549" s="63">
        <v>255</v>
      </c>
      <c r="D2549" s="63">
        <v>1024</v>
      </c>
      <c r="E2549" s="63" t="s">
        <v>96</v>
      </c>
    </row>
    <row r="2550" spans="1:5">
      <c r="A2550" s="68">
        <v>4732</v>
      </c>
      <c r="B2550" s="68">
        <v>45</v>
      </c>
      <c r="C2550" s="63">
        <v>255</v>
      </c>
      <c r="D2550" s="63">
        <v>1024</v>
      </c>
      <c r="E2550" s="63" t="s">
        <v>96</v>
      </c>
    </row>
    <row r="2551" spans="1:5">
      <c r="A2551" s="68">
        <v>4733</v>
      </c>
      <c r="B2551" s="68">
        <v>45</v>
      </c>
      <c r="C2551" s="63">
        <v>255</v>
      </c>
      <c r="D2551" s="63">
        <v>1024</v>
      </c>
      <c r="E2551" s="63" t="s">
        <v>96</v>
      </c>
    </row>
    <row r="2552" spans="1:5">
      <c r="A2552" s="68">
        <v>4735</v>
      </c>
      <c r="B2552" s="68">
        <v>45</v>
      </c>
      <c r="C2552" s="63">
        <v>255</v>
      </c>
      <c r="D2552" s="63">
        <v>1024</v>
      </c>
      <c r="E2552" s="63" t="s">
        <v>96</v>
      </c>
    </row>
    <row r="2553" spans="1:5">
      <c r="A2553" s="68">
        <v>4736</v>
      </c>
      <c r="B2553" s="68">
        <v>47</v>
      </c>
      <c r="C2553" s="63">
        <v>380</v>
      </c>
      <c r="D2553" s="63">
        <v>820</v>
      </c>
      <c r="E2553" s="63" t="s">
        <v>96</v>
      </c>
    </row>
    <row r="2554" spans="1:5">
      <c r="A2554" s="68">
        <v>4737</v>
      </c>
      <c r="B2554" s="68">
        <v>42</v>
      </c>
      <c r="C2554" s="63">
        <v>98</v>
      </c>
      <c r="D2554" s="63">
        <v>1950</v>
      </c>
      <c r="E2554" s="63" t="s">
        <v>96</v>
      </c>
    </row>
    <row r="2555" spans="1:5">
      <c r="A2555" s="68">
        <v>4738</v>
      </c>
      <c r="B2555" s="68">
        <v>42</v>
      </c>
      <c r="C2555" s="63">
        <v>98</v>
      </c>
      <c r="D2555" s="63">
        <v>1950</v>
      </c>
      <c r="E2555" s="63" t="s">
        <v>96</v>
      </c>
    </row>
    <row r="2556" spans="1:5">
      <c r="A2556" s="68">
        <v>4739</v>
      </c>
      <c r="B2556" s="68">
        <v>42</v>
      </c>
      <c r="C2556" s="63">
        <v>98</v>
      </c>
      <c r="D2556" s="63">
        <v>1950</v>
      </c>
      <c r="E2556" s="63" t="s">
        <v>96</v>
      </c>
    </row>
    <row r="2557" spans="1:5">
      <c r="A2557" s="68">
        <v>4740</v>
      </c>
      <c r="B2557" s="68">
        <v>42</v>
      </c>
      <c r="C2557" s="63">
        <v>98</v>
      </c>
      <c r="D2557" s="63">
        <v>1950</v>
      </c>
      <c r="E2557" s="63" t="s">
        <v>96</v>
      </c>
    </row>
    <row r="2558" spans="1:5">
      <c r="A2558" s="68">
        <v>4741</v>
      </c>
      <c r="B2558" s="68">
        <v>42</v>
      </c>
      <c r="C2558" s="63">
        <v>98</v>
      </c>
      <c r="D2558" s="63">
        <v>1950</v>
      </c>
      <c r="E2558" s="63" t="s">
        <v>96</v>
      </c>
    </row>
    <row r="2559" spans="1:5">
      <c r="A2559" s="68">
        <v>4742</v>
      </c>
      <c r="B2559" s="68">
        <v>42</v>
      </c>
      <c r="C2559" s="63">
        <v>98</v>
      </c>
      <c r="D2559" s="63">
        <v>1950</v>
      </c>
      <c r="E2559" s="63" t="s">
        <v>96</v>
      </c>
    </row>
    <row r="2560" spans="1:5">
      <c r="A2560" s="68">
        <v>4743</v>
      </c>
      <c r="B2560" s="68">
        <v>42</v>
      </c>
      <c r="C2560" s="63">
        <v>98</v>
      </c>
      <c r="D2560" s="63">
        <v>1950</v>
      </c>
      <c r="E2560" s="63" t="s">
        <v>96</v>
      </c>
    </row>
    <row r="2561" spans="1:5">
      <c r="A2561" s="68">
        <v>4744</v>
      </c>
      <c r="B2561" s="68">
        <v>44</v>
      </c>
      <c r="C2561" s="63">
        <v>207</v>
      </c>
      <c r="D2561" s="63">
        <v>1143</v>
      </c>
      <c r="E2561" s="63" t="s">
        <v>96</v>
      </c>
    </row>
    <row r="2562" spans="1:5">
      <c r="A2562" s="68">
        <v>4745</v>
      </c>
      <c r="B2562" s="68">
        <v>44</v>
      </c>
      <c r="C2562" s="63">
        <v>207</v>
      </c>
      <c r="D2562" s="63">
        <v>1143</v>
      </c>
      <c r="E2562" s="63" t="s">
        <v>96</v>
      </c>
    </row>
    <row r="2563" spans="1:5">
      <c r="A2563" s="68">
        <v>4746</v>
      </c>
      <c r="B2563" s="68">
        <v>44</v>
      </c>
      <c r="C2563" s="63">
        <v>207</v>
      </c>
      <c r="D2563" s="63">
        <v>1143</v>
      </c>
      <c r="E2563" s="63" t="s">
        <v>96</v>
      </c>
    </row>
    <row r="2564" spans="1:5">
      <c r="A2564" s="68">
        <v>4750</v>
      </c>
      <c r="B2564" s="68">
        <v>44</v>
      </c>
      <c r="C2564" s="63">
        <v>207</v>
      </c>
      <c r="D2564" s="63">
        <v>1143</v>
      </c>
      <c r="E2564" s="63" t="s">
        <v>96</v>
      </c>
    </row>
    <row r="2565" spans="1:5">
      <c r="A2565" s="68">
        <v>4751</v>
      </c>
      <c r="B2565" s="68">
        <v>42</v>
      </c>
      <c r="C2565" s="63">
        <v>98</v>
      </c>
      <c r="D2565" s="63">
        <v>1950</v>
      </c>
      <c r="E2565" s="63" t="s">
        <v>96</v>
      </c>
    </row>
    <row r="2566" spans="1:5">
      <c r="A2566" s="68">
        <v>4753</v>
      </c>
      <c r="B2566" s="68">
        <v>42</v>
      </c>
      <c r="C2566" s="63">
        <v>98</v>
      </c>
      <c r="D2566" s="63">
        <v>1950</v>
      </c>
      <c r="E2566" s="63" t="s">
        <v>96</v>
      </c>
    </row>
    <row r="2567" spans="1:5">
      <c r="A2567" s="68">
        <v>4754</v>
      </c>
      <c r="B2567" s="68">
        <v>42</v>
      </c>
      <c r="C2567" s="63">
        <v>98</v>
      </c>
      <c r="D2567" s="63">
        <v>1950</v>
      </c>
      <c r="E2567" s="63" t="s">
        <v>96</v>
      </c>
    </row>
    <row r="2568" spans="1:5">
      <c r="A2568" s="68">
        <v>4756</v>
      </c>
      <c r="B2568" s="68">
        <v>42</v>
      </c>
      <c r="C2568" s="63">
        <v>98</v>
      </c>
      <c r="D2568" s="63">
        <v>1950</v>
      </c>
      <c r="E2568" s="63" t="s">
        <v>96</v>
      </c>
    </row>
    <row r="2569" spans="1:5">
      <c r="A2569" s="68">
        <v>4757</v>
      </c>
      <c r="B2569" s="68">
        <v>42</v>
      </c>
      <c r="C2569" s="63">
        <v>98</v>
      </c>
      <c r="D2569" s="63">
        <v>1950</v>
      </c>
      <c r="E2569" s="63" t="s">
        <v>96</v>
      </c>
    </row>
    <row r="2570" spans="1:5">
      <c r="A2570" s="68">
        <v>4798</v>
      </c>
      <c r="B2570" s="68">
        <v>42</v>
      </c>
      <c r="C2570" s="63">
        <v>98</v>
      </c>
      <c r="D2570" s="63">
        <v>1950</v>
      </c>
      <c r="E2570" s="63" t="s">
        <v>96</v>
      </c>
    </row>
    <row r="2571" spans="1:5">
      <c r="A2571" s="68">
        <v>4799</v>
      </c>
      <c r="B2571" s="68">
        <v>42</v>
      </c>
      <c r="C2571" s="63">
        <v>98</v>
      </c>
      <c r="D2571" s="63">
        <v>1950</v>
      </c>
      <c r="E2571" s="63" t="s">
        <v>96</v>
      </c>
    </row>
    <row r="2572" spans="1:5">
      <c r="A2572" s="68">
        <v>4800</v>
      </c>
      <c r="B2572" s="68">
        <v>42</v>
      </c>
      <c r="C2572" s="63">
        <v>98</v>
      </c>
      <c r="D2572" s="63">
        <v>1950</v>
      </c>
      <c r="E2572" s="63" t="s">
        <v>96</v>
      </c>
    </row>
    <row r="2573" spans="1:5">
      <c r="A2573" s="68">
        <v>4801</v>
      </c>
      <c r="B2573" s="68">
        <v>42</v>
      </c>
      <c r="C2573" s="63">
        <v>98</v>
      </c>
      <c r="D2573" s="63">
        <v>1950</v>
      </c>
      <c r="E2573" s="63" t="s">
        <v>96</v>
      </c>
    </row>
    <row r="2574" spans="1:5">
      <c r="A2574" s="68">
        <v>4802</v>
      </c>
      <c r="B2574" s="68">
        <v>42</v>
      </c>
      <c r="C2574" s="63">
        <v>98</v>
      </c>
      <c r="D2574" s="63">
        <v>1950</v>
      </c>
      <c r="E2574" s="63" t="s">
        <v>96</v>
      </c>
    </row>
    <row r="2575" spans="1:5">
      <c r="A2575" s="68">
        <v>4803</v>
      </c>
      <c r="B2575" s="68">
        <v>42</v>
      </c>
      <c r="C2575" s="63">
        <v>98</v>
      </c>
      <c r="D2575" s="63">
        <v>1950</v>
      </c>
      <c r="E2575" s="63" t="s">
        <v>96</v>
      </c>
    </row>
    <row r="2576" spans="1:5">
      <c r="A2576" s="68">
        <v>4804</v>
      </c>
      <c r="B2576" s="68">
        <v>42</v>
      </c>
      <c r="C2576" s="63">
        <v>98</v>
      </c>
      <c r="D2576" s="63">
        <v>1950</v>
      </c>
      <c r="E2576" s="63" t="s">
        <v>96</v>
      </c>
    </row>
    <row r="2577" spans="1:5">
      <c r="A2577" s="68">
        <v>4805</v>
      </c>
      <c r="B2577" s="68">
        <v>42</v>
      </c>
      <c r="C2577" s="63">
        <v>98</v>
      </c>
      <c r="D2577" s="63">
        <v>1950</v>
      </c>
      <c r="E2577" s="63" t="s">
        <v>96</v>
      </c>
    </row>
    <row r="2578" spans="1:5">
      <c r="A2578" s="68">
        <v>4806</v>
      </c>
      <c r="B2578" s="68">
        <v>41</v>
      </c>
      <c r="C2578" s="63">
        <v>17</v>
      </c>
      <c r="D2578" s="63">
        <v>2429</v>
      </c>
      <c r="E2578" s="63" t="s">
        <v>96</v>
      </c>
    </row>
    <row r="2579" spans="1:5">
      <c r="A2579" s="68">
        <v>4807</v>
      </c>
      <c r="B2579" s="68">
        <v>41</v>
      </c>
      <c r="C2579" s="63">
        <v>17</v>
      </c>
      <c r="D2579" s="63">
        <v>2429</v>
      </c>
      <c r="E2579" s="63" t="s">
        <v>96</v>
      </c>
    </row>
    <row r="2580" spans="1:5">
      <c r="A2580" s="68">
        <v>4808</v>
      </c>
      <c r="B2580" s="68">
        <v>41</v>
      </c>
      <c r="C2580" s="63">
        <v>17</v>
      </c>
      <c r="D2580" s="63">
        <v>2429</v>
      </c>
      <c r="E2580" s="63" t="s">
        <v>96</v>
      </c>
    </row>
    <row r="2581" spans="1:5">
      <c r="A2581" s="68">
        <v>4809</v>
      </c>
      <c r="B2581" s="68">
        <v>41</v>
      </c>
      <c r="C2581" s="63">
        <v>17</v>
      </c>
      <c r="D2581" s="63">
        <v>2429</v>
      </c>
      <c r="E2581" s="63" t="s">
        <v>96</v>
      </c>
    </row>
    <row r="2582" spans="1:5">
      <c r="A2582" s="68">
        <v>4810</v>
      </c>
      <c r="B2582" s="68">
        <v>41</v>
      </c>
      <c r="C2582" s="63">
        <v>17</v>
      </c>
      <c r="D2582" s="63">
        <v>2429</v>
      </c>
      <c r="E2582" s="63" t="s">
        <v>96</v>
      </c>
    </row>
    <row r="2583" spans="1:5">
      <c r="A2583" s="68">
        <v>4811</v>
      </c>
      <c r="B2583" s="68">
        <v>41</v>
      </c>
      <c r="C2583" s="63">
        <v>17</v>
      </c>
      <c r="D2583" s="63">
        <v>2429</v>
      </c>
      <c r="E2583" s="63" t="s">
        <v>96</v>
      </c>
    </row>
    <row r="2584" spans="1:5">
      <c r="A2584" s="68">
        <v>4812</v>
      </c>
      <c r="B2584" s="68">
        <v>41</v>
      </c>
      <c r="C2584" s="63">
        <v>17</v>
      </c>
      <c r="D2584" s="63">
        <v>2429</v>
      </c>
      <c r="E2584" s="63" t="s">
        <v>96</v>
      </c>
    </row>
    <row r="2585" spans="1:5">
      <c r="A2585" s="68">
        <v>4813</v>
      </c>
      <c r="B2585" s="68">
        <v>41</v>
      </c>
      <c r="C2585" s="63">
        <v>17</v>
      </c>
      <c r="D2585" s="63">
        <v>2429</v>
      </c>
      <c r="E2585" s="63" t="s">
        <v>96</v>
      </c>
    </row>
    <row r="2586" spans="1:5">
      <c r="A2586" s="68">
        <v>4814</v>
      </c>
      <c r="B2586" s="68">
        <v>41</v>
      </c>
      <c r="C2586" s="63">
        <v>17</v>
      </c>
      <c r="D2586" s="63">
        <v>2429</v>
      </c>
      <c r="E2586" s="63" t="s">
        <v>96</v>
      </c>
    </row>
    <row r="2587" spans="1:5">
      <c r="A2587" s="68">
        <v>4815</v>
      </c>
      <c r="B2587" s="68">
        <v>41</v>
      </c>
      <c r="C2587" s="63">
        <v>17</v>
      </c>
      <c r="D2587" s="63">
        <v>2429</v>
      </c>
      <c r="E2587" s="63" t="s">
        <v>96</v>
      </c>
    </row>
    <row r="2588" spans="1:5">
      <c r="A2588" s="68">
        <v>4816</v>
      </c>
      <c r="B2588" s="68">
        <v>41</v>
      </c>
      <c r="C2588" s="63">
        <v>17</v>
      </c>
      <c r="D2588" s="63">
        <v>2429</v>
      </c>
      <c r="E2588" s="63" t="s">
        <v>96</v>
      </c>
    </row>
    <row r="2589" spans="1:5">
      <c r="A2589" s="68">
        <v>4817</v>
      </c>
      <c r="B2589" s="68">
        <v>41</v>
      </c>
      <c r="C2589" s="63">
        <v>17</v>
      </c>
      <c r="D2589" s="63">
        <v>2429</v>
      </c>
      <c r="E2589" s="63" t="s">
        <v>96</v>
      </c>
    </row>
    <row r="2590" spans="1:5">
      <c r="A2590" s="68">
        <v>4818</v>
      </c>
      <c r="B2590" s="68">
        <v>41</v>
      </c>
      <c r="C2590" s="63">
        <v>17</v>
      </c>
      <c r="D2590" s="63">
        <v>2429</v>
      </c>
      <c r="E2590" s="63" t="s">
        <v>96</v>
      </c>
    </row>
    <row r="2591" spans="1:5">
      <c r="A2591" s="68">
        <v>4819</v>
      </c>
      <c r="B2591" s="68">
        <v>41</v>
      </c>
      <c r="C2591" s="63">
        <v>17</v>
      </c>
      <c r="D2591" s="63">
        <v>2429</v>
      </c>
      <c r="E2591" s="63" t="s">
        <v>96</v>
      </c>
    </row>
    <row r="2592" spans="1:5">
      <c r="A2592" s="68">
        <v>4820</v>
      </c>
      <c r="B2592" s="68">
        <v>38</v>
      </c>
      <c r="C2592" s="63">
        <v>52</v>
      </c>
      <c r="D2592" s="63">
        <v>1470</v>
      </c>
      <c r="E2592" s="63" t="s">
        <v>96</v>
      </c>
    </row>
    <row r="2593" spans="1:5">
      <c r="A2593" s="68">
        <v>4821</v>
      </c>
      <c r="B2593" s="68">
        <v>38</v>
      </c>
      <c r="C2593" s="63">
        <v>52</v>
      </c>
      <c r="D2593" s="63">
        <v>1470</v>
      </c>
      <c r="E2593" s="63" t="s">
        <v>96</v>
      </c>
    </row>
    <row r="2594" spans="1:5">
      <c r="A2594" s="68">
        <v>4822</v>
      </c>
      <c r="B2594" s="68">
        <v>38</v>
      </c>
      <c r="C2594" s="63">
        <v>52</v>
      </c>
      <c r="D2594" s="63">
        <v>1470</v>
      </c>
      <c r="E2594" s="63" t="s">
        <v>96</v>
      </c>
    </row>
    <row r="2595" spans="1:5">
      <c r="A2595" s="68">
        <v>4823</v>
      </c>
      <c r="B2595" s="68">
        <v>46</v>
      </c>
      <c r="C2595" s="63">
        <v>137</v>
      </c>
      <c r="D2595" s="63">
        <v>955</v>
      </c>
      <c r="E2595" s="63" t="s">
        <v>96</v>
      </c>
    </row>
    <row r="2596" spans="1:5">
      <c r="A2596" s="68">
        <v>4824</v>
      </c>
      <c r="B2596" s="68">
        <v>46</v>
      </c>
      <c r="C2596" s="63">
        <v>137</v>
      </c>
      <c r="D2596" s="63">
        <v>955</v>
      </c>
      <c r="E2596" s="63" t="s">
        <v>96</v>
      </c>
    </row>
    <row r="2597" spans="1:5">
      <c r="A2597" s="68">
        <v>4825</v>
      </c>
      <c r="B2597" s="68">
        <v>46</v>
      </c>
      <c r="C2597" s="63">
        <v>137</v>
      </c>
      <c r="D2597" s="63">
        <v>955</v>
      </c>
      <c r="E2597" s="63" t="s">
        <v>96</v>
      </c>
    </row>
    <row r="2598" spans="1:5">
      <c r="A2598" s="68">
        <v>4828</v>
      </c>
      <c r="B2598" s="68">
        <v>46</v>
      </c>
      <c r="C2598" s="63">
        <v>137</v>
      </c>
      <c r="D2598" s="63">
        <v>955</v>
      </c>
      <c r="E2598" s="63" t="s">
        <v>96</v>
      </c>
    </row>
    <row r="2599" spans="1:5">
      <c r="A2599" s="68">
        <v>4829</v>
      </c>
      <c r="B2599" s="68">
        <v>47</v>
      </c>
      <c r="C2599" s="63">
        <v>380</v>
      </c>
      <c r="D2599" s="63">
        <v>820</v>
      </c>
      <c r="E2599" s="63" t="s">
        <v>96</v>
      </c>
    </row>
    <row r="2600" spans="1:5">
      <c r="A2600" s="68">
        <v>4830</v>
      </c>
      <c r="B2600" s="68">
        <v>46</v>
      </c>
      <c r="C2600" s="63">
        <v>137</v>
      </c>
      <c r="D2600" s="63">
        <v>955</v>
      </c>
      <c r="E2600" s="63" t="s">
        <v>96</v>
      </c>
    </row>
    <row r="2601" spans="1:5">
      <c r="A2601" s="68">
        <v>4849</v>
      </c>
      <c r="B2601" s="68">
        <v>39</v>
      </c>
      <c r="C2601" s="63">
        <v>4</v>
      </c>
      <c r="D2601" s="63">
        <v>2211</v>
      </c>
      <c r="E2601" s="63" t="s">
        <v>96</v>
      </c>
    </row>
    <row r="2602" spans="1:5">
      <c r="A2602" s="68">
        <v>4850</v>
      </c>
      <c r="B2602" s="68">
        <v>39</v>
      </c>
      <c r="C2602" s="63">
        <v>4</v>
      </c>
      <c r="D2602" s="63">
        <v>2211</v>
      </c>
      <c r="E2602" s="63" t="s">
        <v>96</v>
      </c>
    </row>
    <row r="2603" spans="1:5">
      <c r="A2603" s="68">
        <v>4852</v>
      </c>
      <c r="B2603" s="68">
        <v>39</v>
      </c>
      <c r="C2603" s="63">
        <v>4</v>
      </c>
      <c r="D2603" s="63">
        <v>2211</v>
      </c>
      <c r="E2603" s="63" t="s">
        <v>96</v>
      </c>
    </row>
    <row r="2604" spans="1:5">
      <c r="A2604" s="68">
        <v>4854</v>
      </c>
      <c r="B2604" s="68">
        <v>39</v>
      </c>
      <c r="C2604" s="63">
        <v>4</v>
      </c>
      <c r="D2604" s="63">
        <v>2211</v>
      </c>
      <c r="E2604" s="63" t="s">
        <v>96</v>
      </c>
    </row>
    <row r="2605" spans="1:5">
      <c r="A2605" s="68">
        <v>4855</v>
      </c>
      <c r="B2605" s="68">
        <v>39</v>
      </c>
      <c r="C2605" s="63">
        <v>4</v>
      </c>
      <c r="D2605" s="63">
        <v>2211</v>
      </c>
      <c r="E2605" s="63" t="s">
        <v>96</v>
      </c>
    </row>
    <row r="2606" spans="1:5">
      <c r="A2606" s="68">
        <v>4856</v>
      </c>
      <c r="B2606" s="68">
        <v>39</v>
      </c>
      <c r="C2606" s="63">
        <v>4</v>
      </c>
      <c r="D2606" s="63">
        <v>2211</v>
      </c>
      <c r="E2606" s="63" t="s">
        <v>96</v>
      </c>
    </row>
    <row r="2607" spans="1:5">
      <c r="A2607" s="68">
        <v>4857</v>
      </c>
      <c r="B2607" s="68">
        <v>39</v>
      </c>
      <c r="C2607" s="63">
        <v>4</v>
      </c>
      <c r="D2607" s="63">
        <v>2211</v>
      </c>
      <c r="E2607" s="63" t="s">
        <v>96</v>
      </c>
    </row>
    <row r="2608" spans="1:5">
      <c r="A2608" s="68">
        <v>4858</v>
      </c>
      <c r="B2608" s="68">
        <v>39</v>
      </c>
      <c r="C2608" s="63">
        <v>4</v>
      </c>
      <c r="D2608" s="63">
        <v>2211</v>
      </c>
      <c r="E2608" s="63" t="s">
        <v>96</v>
      </c>
    </row>
    <row r="2609" spans="1:5">
      <c r="A2609" s="68">
        <v>4859</v>
      </c>
      <c r="B2609" s="68">
        <v>39</v>
      </c>
      <c r="C2609" s="63">
        <v>4</v>
      </c>
      <c r="D2609" s="63">
        <v>2211</v>
      </c>
      <c r="E2609" s="63" t="s">
        <v>96</v>
      </c>
    </row>
    <row r="2610" spans="1:5">
      <c r="A2610" s="68">
        <v>4860</v>
      </c>
      <c r="B2610" s="68">
        <v>39</v>
      </c>
      <c r="C2610" s="63">
        <v>4</v>
      </c>
      <c r="D2610" s="63">
        <v>2211</v>
      </c>
      <c r="E2610" s="63" t="s">
        <v>96</v>
      </c>
    </row>
    <row r="2611" spans="1:5">
      <c r="A2611" s="68">
        <v>4861</v>
      </c>
      <c r="B2611" s="68">
        <v>39</v>
      </c>
      <c r="C2611" s="63">
        <v>4</v>
      </c>
      <c r="D2611" s="63">
        <v>2211</v>
      </c>
      <c r="E2611" s="63" t="s">
        <v>96</v>
      </c>
    </row>
    <row r="2612" spans="1:5">
      <c r="A2612" s="68">
        <v>4865</v>
      </c>
      <c r="B2612" s="68">
        <v>39</v>
      </c>
      <c r="C2612" s="63">
        <v>4</v>
      </c>
      <c r="D2612" s="63">
        <v>2211</v>
      </c>
      <c r="E2612" s="63" t="s">
        <v>96</v>
      </c>
    </row>
    <row r="2613" spans="1:5">
      <c r="A2613" s="68">
        <v>4868</v>
      </c>
      <c r="B2613" s="68">
        <v>39</v>
      </c>
      <c r="C2613" s="63">
        <v>4</v>
      </c>
      <c r="D2613" s="63">
        <v>2211</v>
      </c>
      <c r="E2613" s="63" t="s">
        <v>96</v>
      </c>
    </row>
    <row r="2614" spans="1:5">
      <c r="A2614" s="68">
        <v>4869</v>
      </c>
      <c r="B2614" s="68">
        <v>39</v>
      </c>
      <c r="C2614" s="63">
        <v>4</v>
      </c>
      <c r="D2614" s="63">
        <v>2211</v>
      </c>
      <c r="E2614" s="63" t="s">
        <v>96</v>
      </c>
    </row>
    <row r="2615" spans="1:5">
      <c r="A2615" s="68">
        <v>4870</v>
      </c>
      <c r="B2615" s="68">
        <v>39</v>
      </c>
      <c r="C2615" s="63">
        <v>4</v>
      </c>
      <c r="D2615" s="63">
        <v>2211</v>
      </c>
      <c r="E2615" s="63" t="s">
        <v>96</v>
      </c>
    </row>
    <row r="2616" spans="1:5">
      <c r="A2616" s="68">
        <v>4871</v>
      </c>
      <c r="B2616" s="68">
        <v>39</v>
      </c>
      <c r="C2616" s="63">
        <v>4</v>
      </c>
      <c r="D2616" s="63">
        <v>2211</v>
      </c>
      <c r="E2616" s="63" t="s">
        <v>96</v>
      </c>
    </row>
    <row r="2617" spans="1:5">
      <c r="A2617" s="68">
        <v>4872</v>
      </c>
      <c r="B2617" s="68">
        <v>39</v>
      </c>
      <c r="C2617" s="63">
        <v>4</v>
      </c>
      <c r="D2617" s="63">
        <v>2211</v>
      </c>
      <c r="E2617" s="63" t="s">
        <v>96</v>
      </c>
    </row>
    <row r="2618" spans="1:5">
      <c r="A2618" s="68">
        <v>4873</v>
      </c>
      <c r="B2618" s="68">
        <v>39</v>
      </c>
      <c r="C2618" s="63">
        <v>4</v>
      </c>
      <c r="D2618" s="63">
        <v>2211</v>
      </c>
      <c r="E2618" s="63" t="s">
        <v>96</v>
      </c>
    </row>
    <row r="2619" spans="1:5">
      <c r="A2619" s="68">
        <v>4874</v>
      </c>
      <c r="B2619" s="68">
        <v>36</v>
      </c>
      <c r="C2619" s="63">
        <v>0</v>
      </c>
      <c r="D2619" s="63">
        <v>2835</v>
      </c>
      <c r="E2619" s="63" t="s">
        <v>96</v>
      </c>
    </row>
    <row r="2620" spans="1:5">
      <c r="A2620" s="68">
        <v>4875</v>
      </c>
      <c r="B2620" s="68">
        <v>36</v>
      </c>
      <c r="C2620" s="63">
        <v>0</v>
      </c>
      <c r="D2620" s="63">
        <v>2835</v>
      </c>
      <c r="E2620" s="63" t="s">
        <v>96</v>
      </c>
    </row>
    <row r="2621" spans="1:5">
      <c r="A2621" s="68">
        <v>4876</v>
      </c>
      <c r="B2621" s="68">
        <v>36</v>
      </c>
      <c r="C2621" s="63">
        <v>0</v>
      </c>
      <c r="D2621" s="63">
        <v>2835</v>
      </c>
      <c r="E2621" s="63" t="s">
        <v>96</v>
      </c>
    </row>
    <row r="2622" spans="1:5">
      <c r="A2622" s="68">
        <v>4878</v>
      </c>
      <c r="B2622" s="68">
        <v>39</v>
      </c>
      <c r="C2622" s="63">
        <v>4</v>
      </c>
      <c r="D2622" s="63">
        <v>2211</v>
      </c>
      <c r="E2622" s="63" t="s">
        <v>96</v>
      </c>
    </row>
    <row r="2623" spans="1:5">
      <c r="A2623" s="68">
        <v>4879</v>
      </c>
      <c r="B2623" s="68">
        <v>39</v>
      </c>
      <c r="C2623" s="63">
        <v>4</v>
      </c>
      <c r="D2623" s="63">
        <v>2211</v>
      </c>
      <c r="E2623" s="63" t="s">
        <v>96</v>
      </c>
    </row>
    <row r="2624" spans="1:5">
      <c r="A2624" s="68">
        <v>4880</v>
      </c>
      <c r="B2624" s="68">
        <v>39</v>
      </c>
      <c r="C2624" s="63">
        <v>4</v>
      </c>
      <c r="D2624" s="63">
        <v>2211</v>
      </c>
      <c r="E2624" s="63" t="s">
        <v>96</v>
      </c>
    </row>
    <row r="2625" spans="1:5">
      <c r="A2625" s="68">
        <v>4882</v>
      </c>
      <c r="B2625" s="68">
        <v>39</v>
      </c>
      <c r="C2625" s="63">
        <v>4</v>
      </c>
      <c r="D2625" s="63">
        <v>2211</v>
      </c>
      <c r="E2625" s="63" t="s">
        <v>96</v>
      </c>
    </row>
    <row r="2626" spans="1:5">
      <c r="A2626" s="68">
        <v>4883</v>
      </c>
      <c r="B2626" s="68">
        <v>39</v>
      </c>
      <c r="C2626" s="63">
        <v>4</v>
      </c>
      <c r="D2626" s="63">
        <v>2211</v>
      </c>
      <c r="E2626" s="63" t="s">
        <v>96</v>
      </c>
    </row>
    <row r="2627" spans="1:5">
      <c r="A2627" s="68">
        <v>4885</v>
      </c>
      <c r="B2627" s="68">
        <v>39</v>
      </c>
      <c r="C2627" s="63">
        <v>4</v>
      </c>
      <c r="D2627" s="63">
        <v>2211</v>
      </c>
      <c r="E2627" s="63" t="s">
        <v>96</v>
      </c>
    </row>
    <row r="2628" spans="1:5">
      <c r="A2628" s="68">
        <v>4886</v>
      </c>
      <c r="B2628" s="68">
        <v>39</v>
      </c>
      <c r="C2628" s="63">
        <v>4</v>
      </c>
      <c r="D2628" s="63">
        <v>2211</v>
      </c>
      <c r="E2628" s="63" t="s">
        <v>96</v>
      </c>
    </row>
    <row r="2629" spans="1:5">
      <c r="A2629" s="68">
        <v>4890</v>
      </c>
      <c r="B2629" s="68">
        <v>39</v>
      </c>
      <c r="C2629" s="63">
        <v>4</v>
      </c>
      <c r="D2629" s="63">
        <v>2211</v>
      </c>
      <c r="E2629" s="63" t="s">
        <v>96</v>
      </c>
    </row>
    <row r="2630" spans="1:5">
      <c r="A2630" s="68">
        <v>4891</v>
      </c>
      <c r="B2630" s="68">
        <v>39</v>
      </c>
      <c r="C2630" s="63">
        <v>4</v>
      </c>
      <c r="D2630" s="63">
        <v>2211</v>
      </c>
      <c r="E2630" s="63" t="s">
        <v>96</v>
      </c>
    </row>
    <row r="2631" spans="1:5">
      <c r="A2631" s="68">
        <v>5000</v>
      </c>
      <c r="B2631" s="68">
        <v>33</v>
      </c>
      <c r="C2631" s="63">
        <v>1554</v>
      </c>
      <c r="D2631" s="63">
        <v>132</v>
      </c>
      <c r="E2631" s="63" t="s">
        <v>97</v>
      </c>
    </row>
    <row r="2632" spans="1:5">
      <c r="A2632" s="68">
        <v>5001</v>
      </c>
      <c r="B2632" s="68">
        <v>33</v>
      </c>
      <c r="C2632" s="63">
        <v>1554</v>
      </c>
      <c r="D2632" s="63">
        <v>132</v>
      </c>
      <c r="E2632" s="63" t="s">
        <v>97</v>
      </c>
    </row>
    <row r="2633" spans="1:5">
      <c r="A2633" s="68">
        <v>5005</v>
      </c>
      <c r="B2633" s="68">
        <v>33</v>
      </c>
      <c r="C2633" s="63">
        <v>1554</v>
      </c>
      <c r="D2633" s="63">
        <v>132</v>
      </c>
      <c r="E2633" s="63" t="s">
        <v>97</v>
      </c>
    </row>
    <row r="2634" spans="1:5">
      <c r="A2634" s="68">
        <v>5006</v>
      </c>
      <c r="B2634" s="68">
        <v>33</v>
      </c>
      <c r="C2634" s="63">
        <v>1554</v>
      </c>
      <c r="D2634" s="63">
        <v>132</v>
      </c>
      <c r="E2634" s="63" t="s">
        <v>97</v>
      </c>
    </row>
    <row r="2635" spans="1:5">
      <c r="A2635" s="68">
        <v>5007</v>
      </c>
      <c r="B2635" s="68">
        <v>33</v>
      </c>
      <c r="C2635" s="63">
        <v>1554</v>
      </c>
      <c r="D2635" s="63">
        <v>132</v>
      </c>
      <c r="E2635" s="63" t="s">
        <v>97</v>
      </c>
    </row>
    <row r="2636" spans="1:5">
      <c r="A2636" s="68">
        <v>5008</v>
      </c>
      <c r="B2636" s="68">
        <v>33</v>
      </c>
      <c r="C2636" s="63">
        <v>1554</v>
      </c>
      <c r="D2636" s="63">
        <v>132</v>
      </c>
      <c r="E2636" s="63" t="s">
        <v>97</v>
      </c>
    </row>
    <row r="2637" spans="1:5">
      <c r="A2637" s="68">
        <v>5009</v>
      </c>
      <c r="B2637" s="68">
        <v>33</v>
      </c>
      <c r="C2637" s="63">
        <v>1554</v>
      </c>
      <c r="D2637" s="63">
        <v>132</v>
      </c>
      <c r="E2637" s="63" t="s">
        <v>97</v>
      </c>
    </row>
    <row r="2638" spans="1:5">
      <c r="A2638" s="68">
        <v>5010</v>
      </c>
      <c r="B2638" s="68">
        <v>33</v>
      </c>
      <c r="C2638" s="63">
        <v>1554</v>
      </c>
      <c r="D2638" s="63">
        <v>132</v>
      </c>
      <c r="E2638" s="63" t="s">
        <v>97</v>
      </c>
    </row>
    <row r="2639" spans="1:5">
      <c r="A2639" s="68">
        <v>5011</v>
      </c>
      <c r="B2639" s="68">
        <v>33</v>
      </c>
      <c r="C2639" s="63">
        <v>1554</v>
      </c>
      <c r="D2639" s="63">
        <v>132</v>
      </c>
      <c r="E2639" s="63" t="s">
        <v>97</v>
      </c>
    </row>
    <row r="2640" spans="1:5">
      <c r="A2640" s="68">
        <v>5012</v>
      </c>
      <c r="B2640" s="68">
        <v>33</v>
      </c>
      <c r="C2640" s="63">
        <v>1554</v>
      </c>
      <c r="D2640" s="63">
        <v>132</v>
      </c>
      <c r="E2640" s="63" t="s">
        <v>97</v>
      </c>
    </row>
    <row r="2641" spans="1:5">
      <c r="A2641" s="68">
        <v>5013</v>
      </c>
      <c r="B2641" s="68">
        <v>33</v>
      </c>
      <c r="C2641" s="63">
        <v>1554</v>
      </c>
      <c r="D2641" s="63">
        <v>132</v>
      </c>
      <c r="E2641" s="63" t="s">
        <v>97</v>
      </c>
    </row>
    <row r="2642" spans="1:5">
      <c r="A2642" s="68">
        <v>5014</v>
      </c>
      <c r="B2642" s="68">
        <v>33</v>
      </c>
      <c r="C2642" s="63">
        <v>1554</v>
      </c>
      <c r="D2642" s="63">
        <v>132</v>
      </c>
      <c r="E2642" s="63" t="s">
        <v>97</v>
      </c>
    </row>
    <row r="2643" spans="1:5">
      <c r="A2643" s="68">
        <v>5015</v>
      </c>
      <c r="B2643" s="68">
        <v>33</v>
      </c>
      <c r="C2643" s="63">
        <v>1554</v>
      </c>
      <c r="D2643" s="63">
        <v>132</v>
      </c>
      <c r="E2643" s="63" t="s">
        <v>97</v>
      </c>
    </row>
    <row r="2644" spans="1:5">
      <c r="A2644" s="68">
        <v>5016</v>
      </c>
      <c r="B2644" s="68">
        <v>33</v>
      </c>
      <c r="C2644" s="63">
        <v>1554</v>
      </c>
      <c r="D2644" s="63">
        <v>132</v>
      </c>
      <c r="E2644" s="63" t="s">
        <v>97</v>
      </c>
    </row>
    <row r="2645" spans="1:5">
      <c r="A2645" s="68">
        <v>5017</v>
      </c>
      <c r="B2645" s="68">
        <v>33</v>
      </c>
      <c r="C2645" s="63">
        <v>1554</v>
      </c>
      <c r="D2645" s="63">
        <v>132</v>
      </c>
      <c r="E2645" s="63" t="s">
        <v>97</v>
      </c>
    </row>
    <row r="2646" spans="1:5">
      <c r="A2646" s="68">
        <v>5018</v>
      </c>
      <c r="B2646" s="68">
        <v>33</v>
      </c>
      <c r="C2646" s="63">
        <v>1554</v>
      </c>
      <c r="D2646" s="63">
        <v>132</v>
      </c>
      <c r="E2646" s="63" t="s">
        <v>97</v>
      </c>
    </row>
    <row r="2647" spans="1:5">
      <c r="A2647" s="68">
        <v>5019</v>
      </c>
      <c r="B2647" s="68">
        <v>33</v>
      </c>
      <c r="C2647" s="63">
        <v>1554</v>
      </c>
      <c r="D2647" s="63">
        <v>132</v>
      </c>
      <c r="E2647" s="63" t="s">
        <v>97</v>
      </c>
    </row>
    <row r="2648" spans="1:5">
      <c r="A2648" s="68">
        <v>5020</v>
      </c>
      <c r="B2648" s="68">
        <v>33</v>
      </c>
      <c r="C2648" s="63">
        <v>1554</v>
      </c>
      <c r="D2648" s="63">
        <v>132</v>
      </c>
      <c r="E2648" s="63" t="s">
        <v>97</v>
      </c>
    </row>
    <row r="2649" spans="1:5">
      <c r="A2649" s="68">
        <v>5021</v>
      </c>
      <c r="B2649" s="68">
        <v>33</v>
      </c>
      <c r="C2649" s="63">
        <v>1554</v>
      </c>
      <c r="D2649" s="63">
        <v>132</v>
      </c>
      <c r="E2649" s="63" t="s">
        <v>97</v>
      </c>
    </row>
    <row r="2650" spans="1:5">
      <c r="A2650" s="68">
        <v>5022</v>
      </c>
      <c r="B2650" s="68">
        <v>33</v>
      </c>
      <c r="C2650" s="63">
        <v>1554</v>
      </c>
      <c r="D2650" s="63">
        <v>132</v>
      </c>
      <c r="E2650" s="63" t="s">
        <v>97</v>
      </c>
    </row>
    <row r="2651" spans="1:5">
      <c r="A2651" s="68">
        <v>5023</v>
      </c>
      <c r="B2651" s="68">
        <v>33</v>
      </c>
      <c r="C2651" s="63">
        <v>1554</v>
      </c>
      <c r="D2651" s="63">
        <v>132</v>
      </c>
      <c r="E2651" s="63" t="s">
        <v>97</v>
      </c>
    </row>
    <row r="2652" spans="1:5">
      <c r="A2652" s="68">
        <v>5024</v>
      </c>
      <c r="B2652" s="68">
        <v>33</v>
      </c>
      <c r="C2652" s="63">
        <v>1554</v>
      </c>
      <c r="D2652" s="63">
        <v>132</v>
      </c>
      <c r="E2652" s="63" t="s">
        <v>97</v>
      </c>
    </row>
    <row r="2653" spans="1:5">
      <c r="A2653" s="68">
        <v>5025</v>
      </c>
      <c r="B2653" s="68">
        <v>33</v>
      </c>
      <c r="C2653" s="63">
        <v>1554</v>
      </c>
      <c r="D2653" s="63">
        <v>132</v>
      </c>
      <c r="E2653" s="63" t="s">
        <v>97</v>
      </c>
    </row>
    <row r="2654" spans="1:5">
      <c r="A2654" s="68">
        <v>5031</v>
      </c>
      <c r="B2654" s="68">
        <v>33</v>
      </c>
      <c r="C2654" s="63">
        <v>1554</v>
      </c>
      <c r="D2654" s="63">
        <v>132</v>
      </c>
      <c r="E2654" s="63" t="s">
        <v>97</v>
      </c>
    </row>
    <row r="2655" spans="1:5">
      <c r="A2655" s="68">
        <v>5032</v>
      </c>
      <c r="B2655" s="68">
        <v>33</v>
      </c>
      <c r="C2655" s="63">
        <v>1554</v>
      </c>
      <c r="D2655" s="63">
        <v>132</v>
      </c>
      <c r="E2655" s="63" t="s">
        <v>97</v>
      </c>
    </row>
    <row r="2656" spans="1:5">
      <c r="A2656" s="68">
        <v>5033</v>
      </c>
      <c r="B2656" s="68">
        <v>33</v>
      </c>
      <c r="C2656" s="63">
        <v>1554</v>
      </c>
      <c r="D2656" s="63">
        <v>132</v>
      </c>
      <c r="E2656" s="63" t="s">
        <v>97</v>
      </c>
    </row>
    <row r="2657" spans="1:5">
      <c r="A2657" s="68">
        <v>5034</v>
      </c>
      <c r="B2657" s="68">
        <v>33</v>
      </c>
      <c r="C2657" s="63">
        <v>1554</v>
      </c>
      <c r="D2657" s="63">
        <v>132</v>
      </c>
      <c r="E2657" s="63" t="s">
        <v>97</v>
      </c>
    </row>
    <row r="2658" spans="1:5">
      <c r="A2658" s="68">
        <v>5035</v>
      </c>
      <c r="B2658" s="68">
        <v>33</v>
      </c>
      <c r="C2658" s="63">
        <v>1554</v>
      </c>
      <c r="D2658" s="63">
        <v>132</v>
      </c>
      <c r="E2658" s="63" t="s">
        <v>97</v>
      </c>
    </row>
    <row r="2659" spans="1:5">
      <c r="A2659" s="68">
        <v>5037</v>
      </c>
      <c r="B2659" s="68">
        <v>33</v>
      </c>
      <c r="C2659" s="63">
        <v>1554</v>
      </c>
      <c r="D2659" s="63">
        <v>132</v>
      </c>
      <c r="E2659" s="63" t="s">
        <v>97</v>
      </c>
    </row>
    <row r="2660" spans="1:5">
      <c r="A2660" s="68">
        <v>5038</v>
      </c>
      <c r="B2660" s="68">
        <v>33</v>
      </c>
      <c r="C2660" s="63">
        <v>1554</v>
      </c>
      <c r="D2660" s="63">
        <v>132</v>
      </c>
      <c r="E2660" s="63" t="s">
        <v>97</v>
      </c>
    </row>
    <row r="2661" spans="1:5">
      <c r="A2661" s="68">
        <v>5039</v>
      </c>
      <c r="B2661" s="68">
        <v>33</v>
      </c>
      <c r="C2661" s="63">
        <v>1554</v>
      </c>
      <c r="D2661" s="63">
        <v>132</v>
      </c>
      <c r="E2661" s="63" t="s">
        <v>97</v>
      </c>
    </row>
    <row r="2662" spans="1:5">
      <c r="A2662" s="68">
        <v>5040</v>
      </c>
      <c r="B2662" s="68">
        <v>33</v>
      </c>
      <c r="C2662" s="63">
        <v>1554</v>
      </c>
      <c r="D2662" s="63">
        <v>132</v>
      </c>
      <c r="E2662" s="63" t="s">
        <v>97</v>
      </c>
    </row>
    <row r="2663" spans="1:5">
      <c r="A2663" s="68">
        <v>5041</v>
      </c>
      <c r="B2663" s="68">
        <v>33</v>
      </c>
      <c r="C2663" s="63">
        <v>1554</v>
      </c>
      <c r="D2663" s="63">
        <v>132</v>
      </c>
      <c r="E2663" s="63" t="s">
        <v>97</v>
      </c>
    </row>
    <row r="2664" spans="1:5">
      <c r="A2664" s="68">
        <v>5042</v>
      </c>
      <c r="B2664" s="68">
        <v>33</v>
      </c>
      <c r="C2664" s="63">
        <v>1554</v>
      </c>
      <c r="D2664" s="63">
        <v>132</v>
      </c>
      <c r="E2664" s="63" t="s">
        <v>97</v>
      </c>
    </row>
    <row r="2665" spans="1:5">
      <c r="A2665" s="68">
        <v>5043</v>
      </c>
      <c r="B2665" s="68">
        <v>33</v>
      </c>
      <c r="C2665" s="63">
        <v>1554</v>
      </c>
      <c r="D2665" s="63">
        <v>132</v>
      </c>
      <c r="E2665" s="63" t="s">
        <v>97</v>
      </c>
    </row>
    <row r="2666" spans="1:5">
      <c r="A2666" s="68">
        <v>5044</v>
      </c>
      <c r="B2666" s="68">
        <v>33</v>
      </c>
      <c r="C2666" s="63">
        <v>1554</v>
      </c>
      <c r="D2666" s="63">
        <v>132</v>
      </c>
      <c r="E2666" s="63" t="s">
        <v>97</v>
      </c>
    </row>
    <row r="2667" spans="1:5">
      <c r="A2667" s="68">
        <v>5045</v>
      </c>
      <c r="B2667" s="68">
        <v>33</v>
      </c>
      <c r="C2667" s="63">
        <v>1554</v>
      </c>
      <c r="D2667" s="63">
        <v>132</v>
      </c>
      <c r="E2667" s="63" t="s">
        <v>97</v>
      </c>
    </row>
    <row r="2668" spans="1:5">
      <c r="A2668" s="68">
        <v>5046</v>
      </c>
      <c r="B2668" s="68">
        <v>33</v>
      </c>
      <c r="C2668" s="63">
        <v>1554</v>
      </c>
      <c r="D2668" s="63">
        <v>132</v>
      </c>
      <c r="E2668" s="63" t="s">
        <v>97</v>
      </c>
    </row>
    <row r="2669" spans="1:5">
      <c r="A2669" s="68">
        <v>5047</v>
      </c>
      <c r="B2669" s="68">
        <v>33</v>
      </c>
      <c r="C2669" s="63">
        <v>1554</v>
      </c>
      <c r="D2669" s="63">
        <v>132</v>
      </c>
      <c r="E2669" s="63" t="s">
        <v>97</v>
      </c>
    </row>
    <row r="2670" spans="1:5">
      <c r="A2670" s="68">
        <v>5048</v>
      </c>
      <c r="B2670" s="68">
        <v>33</v>
      </c>
      <c r="C2670" s="63">
        <v>1554</v>
      </c>
      <c r="D2670" s="63">
        <v>132</v>
      </c>
      <c r="E2670" s="63" t="s">
        <v>97</v>
      </c>
    </row>
    <row r="2671" spans="1:5">
      <c r="A2671" s="68">
        <v>5049</v>
      </c>
      <c r="B2671" s="68">
        <v>33</v>
      </c>
      <c r="C2671" s="63">
        <v>1554</v>
      </c>
      <c r="D2671" s="63">
        <v>132</v>
      </c>
      <c r="E2671" s="63" t="s">
        <v>97</v>
      </c>
    </row>
    <row r="2672" spans="1:5">
      <c r="A2672" s="68">
        <v>5050</v>
      </c>
      <c r="B2672" s="68">
        <v>33</v>
      </c>
      <c r="C2672" s="63">
        <v>1554</v>
      </c>
      <c r="D2672" s="63">
        <v>132</v>
      </c>
      <c r="E2672" s="63" t="s">
        <v>97</v>
      </c>
    </row>
    <row r="2673" spans="1:5">
      <c r="A2673" s="68">
        <v>5051</v>
      </c>
      <c r="B2673" s="68">
        <v>33</v>
      </c>
      <c r="C2673" s="63">
        <v>1554</v>
      </c>
      <c r="D2673" s="63">
        <v>132</v>
      </c>
      <c r="E2673" s="63" t="s">
        <v>97</v>
      </c>
    </row>
    <row r="2674" spans="1:5">
      <c r="A2674" s="68">
        <v>5052</v>
      </c>
      <c r="B2674" s="68">
        <v>33</v>
      </c>
      <c r="C2674" s="63">
        <v>1554</v>
      </c>
      <c r="D2674" s="63">
        <v>132</v>
      </c>
      <c r="E2674" s="63" t="s">
        <v>97</v>
      </c>
    </row>
    <row r="2675" spans="1:5">
      <c r="A2675" s="68">
        <v>5061</v>
      </c>
      <c r="B2675" s="68">
        <v>33</v>
      </c>
      <c r="C2675" s="63">
        <v>1554</v>
      </c>
      <c r="D2675" s="63">
        <v>132</v>
      </c>
      <c r="E2675" s="63" t="s">
        <v>97</v>
      </c>
    </row>
    <row r="2676" spans="1:5">
      <c r="A2676" s="68">
        <v>5062</v>
      </c>
      <c r="B2676" s="68">
        <v>33</v>
      </c>
      <c r="C2676" s="63">
        <v>1554</v>
      </c>
      <c r="D2676" s="63">
        <v>132</v>
      </c>
      <c r="E2676" s="63" t="s">
        <v>97</v>
      </c>
    </row>
    <row r="2677" spans="1:5">
      <c r="A2677" s="68">
        <v>5063</v>
      </c>
      <c r="B2677" s="68">
        <v>33</v>
      </c>
      <c r="C2677" s="63">
        <v>1554</v>
      </c>
      <c r="D2677" s="63">
        <v>132</v>
      </c>
      <c r="E2677" s="63" t="s">
        <v>97</v>
      </c>
    </row>
    <row r="2678" spans="1:5">
      <c r="A2678" s="68">
        <v>5064</v>
      </c>
      <c r="B2678" s="68">
        <v>33</v>
      </c>
      <c r="C2678" s="63">
        <v>1554</v>
      </c>
      <c r="D2678" s="63">
        <v>132</v>
      </c>
      <c r="E2678" s="63" t="s">
        <v>97</v>
      </c>
    </row>
    <row r="2679" spans="1:5">
      <c r="A2679" s="68">
        <v>5065</v>
      </c>
      <c r="B2679" s="68">
        <v>33</v>
      </c>
      <c r="C2679" s="63">
        <v>1554</v>
      </c>
      <c r="D2679" s="63">
        <v>132</v>
      </c>
      <c r="E2679" s="63" t="s">
        <v>97</v>
      </c>
    </row>
    <row r="2680" spans="1:5">
      <c r="A2680" s="68">
        <v>5066</v>
      </c>
      <c r="B2680" s="68">
        <v>33</v>
      </c>
      <c r="C2680" s="63">
        <v>1554</v>
      </c>
      <c r="D2680" s="63">
        <v>132</v>
      </c>
      <c r="E2680" s="63" t="s">
        <v>97</v>
      </c>
    </row>
    <row r="2681" spans="1:5">
      <c r="A2681" s="68">
        <v>5067</v>
      </c>
      <c r="B2681" s="68">
        <v>33</v>
      </c>
      <c r="C2681" s="63">
        <v>1554</v>
      </c>
      <c r="D2681" s="63">
        <v>132</v>
      </c>
      <c r="E2681" s="63" t="s">
        <v>97</v>
      </c>
    </row>
    <row r="2682" spans="1:5">
      <c r="A2682" s="68">
        <v>5068</v>
      </c>
      <c r="B2682" s="68">
        <v>33</v>
      </c>
      <c r="C2682" s="63">
        <v>1554</v>
      </c>
      <c r="D2682" s="63">
        <v>132</v>
      </c>
      <c r="E2682" s="63" t="s">
        <v>97</v>
      </c>
    </row>
    <row r="2683" spans="1:5">
      <c r="A2683" s="68">
        <v>5069</v>
      </c>
      <c r="B2683" s="68">
        <v>33</v>
      </c>
      <c r="C2683" s="63">
        <v>1554</v>
      </c>
      <c r="D2683" s="63">
        <v>132</v>
      </c>
      <c r="E2683" s="63" t="s">
        <v>97</v>
      </c>
    </row>
    <row r="2684" spans="1:5">
      <c r="A2684" s="68">
        <v>5070</v>
      </c>
      <c r="B2684" s="68">
        <v>33</v>
      </c>
      <c r="C2684" s="63">
        <v>1554</v>
      </c>
      <c r="D2684" s="63">
        <v>132</v>
      </c>
      <c r="E2684" s="63" t="s">
        <v>97</v>
      </c>
    </row>
    <row r="2685" spans="1:5">
      <c r="A2685" s="68">
        <v>5071</v>
      </c>
      <c r="B2685" s="68">
        <v>33</v>
      </c>
      <c r="C2685" s="63">
        <v>1554</v>
      </c>
      <c r="D2685" s="63">
        <v>132</v>
      </c>
      <c r="E2685" s="63" t="s">
        <v>97</v>
      </c>
    </row>
    <row r="2686" spans="1:5">
      <c r="A2686" s="68">
        <v>5072</v>
      </c>
      <c r="B2686" s="68">
        <v>33</v>
      </c>
      <c r="C2686" s="63">
        <v>1554</v>
      </c>
      <c r="D2686" s="63">
        <v>132</v>
      </c>
      <c r="E2686" s="63" t="s">
        <v>97</v>
      </c>
    </row>
    <row r="2687" spans="1:5">
      <c r="A2687" s="68">
        <v>5073</v>
      </c>
      <c r="B2687" s="68">
        <v>33</v>
      </c>
      <c r="C2687" s="63">
        <v>1554</v>
      </c>
      <c r="D2687" s="63">
        <v>132</v>
      </c>
      <c r="E2687" s="63" t="s">
        <v>97</v>
      </c>
    </row>
    <row r="2688" spans="1:5">
      <c r="A2688" s="68">
        <v>5074</v>
      </c>
      <c r="B2688" s="68">
        <v>33</v>
      </c>
      <c r="C2688" s="63">
        <v>1554</v>
      </c>
      <c r="D2688" s="63">
        <v>132</v>
      </c>
      <c r="E2688" s="63" t="s">
        <v>97</v>
      </c>
    </row>
    <row r="2689" spans="1:5">
      <c r="A2689" s="68">
        <v>5075</v>
      </c>
      <c r="B2689" s="68">
        <v>33</v>
      </c>
      <c r="C2689" s="63">
        <v>1554</v>
      </c>
      <c r="D2689" s="63">
        <v>132</v>
      </c>
      <c r="E2689" s="63" t="s">
        <v>97</v>
      </c>
    </row>
    <row r="2690" spans="1:5">
      <c r="A2690" s="68">
        <v>5076</v>
      </c>
      <c r="B2690" s="68">
        <v>33</v>
      </c>
      <c r="C2690" s="63">
        <v>1554</v>
      </c>
      <c r="D2690" s="63">
        <v>132</v>
      </c>
      <c r="E2690" s="63" t="s">
        <v>97</v>
      </c>
    </row>
    <row r="2691" spans="1:5">
      <c r="A2691" s="68">
        <v>5081</v>
      </c>
      <c r="B2691" s="68">
        <v>33</v>
      </c>
      <c r="C2691" s="63">
        <v>1554</v>
      </c>
      <c r="D2691" s="63">
        <v>132</v>
      </c>
      <c r="E2691" s="63" t="s">
        <v>97</v>
      </c>
    </row>
    <row r="2692" spans="1:5">
      <c r="A2692" s="68">
        <v>5082</v>
      </c>
      <c r="B2692" s="68">
        <v>33</v>
      </c>
      <c r="C2692" s="63">
        <v>1554</v>
      </c>
      <c r="D2692" s="63">
        <v>132</v>
      </c>
      <c r="E2692" s="63" t="s">
        <v>97</v>
      </c>
    </row>
    <row r="2693" spans="1:5">
      <c r="A2693" s="68">
        <v>5083</v>
      </c>
      <c r="B2693" s="68">
        <v>33</v>
      </c>
      <c r="C2693" s="63">
        <v>1554</v>
      </c>
      <c r="D2693" s="63">
        <v>132</v>
      </c>
      <c r="E2693" s="63" t="s">
        <v>97</v>
      </c>
    </row>
    <row r="2694" spans="1:5">
      <c r="A2694" s="68">
        <v>5084</v>
      </c>
      <c r="B2694" s="68">
        <v>33</v>
      </c>
      <c r="C2694" s="63">
        <v>1554</v>
      </c>
      <c r="D2694" s="63">
        <v>132</v>
      </c>
      <c r="E2694" s="63" t="s">
        <v>97</v>
      </c>
    </row>
    <row r="2695" spans="1:5">
      <c r="A2695" s="68">
        <v>5085</v>
      </c>
      <c r="B2695" s="68">
        <v>33</v>
      </c>
      <c r="C2695" s="63">
        <v>1554</v>
      </c>
      <c r="D2695" s="63">
        <v>132</v>
      </c>
      <c r="E2695" s="63" t="s">
        <v>97</v>
      </c>
    </row>
    <row r="2696" spans="1:5">
      <c r="A2696" s="68">
        <v>5086</v>
      </c>
      <c r="B2696" s="68">
        <v>33</v>
      </c>
      <c r="C2696" s="63">
        <v>1554</v>
      </c>
      <c r="D2696" s="63">
        <v>132</v>
      </c>
      <c r="E2696" s="63" t="s">
        <v>97</v>
      </c>
    </row>
    <row r="2697" spans="1:5">
      <c r="A2697" s="68">
        <v>5087</v>
      </c>
      <c r="B2697" s="68">
        <v>33</v>
      </c>
      <c r="C2697" s="63">
        <v>1554</v>
      </c>
      <c r="D2697" s="63">
        <v>132</v>
      </c>
      <c r="E2697" s="63" t="s">
        <v>97</v>
      </c>
    </row>
    <row r="2698" spans="1:5">
      <c r="A2698" s="68">
        <v>5088</v>
      </c>
      <c r="B2698" s="68">
        <v>33</v>
      </c>
      <c r="C2698" s="63">
        <v>1554</v>
      </c>
      <c r="D2698" s="63">
        <v>132</v>
      </c>
      <c r="E2698" s="63" t="s">
        <v>97</v>
      </c>
    </row>
    <row r="2699" spans="1:5">
      <c r="A2699" s="68">
        <v>5089</v>
      </c>
      <c r="B2699" s="68">
        <v>33</v>
      </c>
      <c r="C2699" s="63">
        <v>1554</v>
      </c>
      <c r="D2699" s="63">
        <v>132</v>
      </c>
      <c r="E2699" s="63" t="s">
        <v>97</v>
      </c>
    </row>
    <row r="2700" spans="1:5">
      <c r="A2700" s="68">
        <v>5090</v>
      </c>
      <c r="B2700" s="68">
        <v>33</v>
      </c>
      <c r="C2700" s="63">
        <v>1554</v>
      </c>
      <c r="D2700" s="63">
        <v>132</v>
      </c>
      <c r="E2700" s="63" t="s">
        <v>97</v>
      </c>
    </row>
    <row r="2701" spans="1:5">
      <c r="A2701" s="68">
        <v>5091</v>
      </c>
      <c r="B2701" s="68">
        <v>33</v>
      </c>
      <c r="C2701" s="63">
        <v>1554</v>
      </c>
      <c r="D2701" s="63">
        <v>132</v>
      </c>
      <c r="E2701" s="63" t="s">
        <v>97</v>
      </c>
    </row>
    <row r="2702" spans="1:5">
      <c r="A2702" s="68">
        <v>5092</v>
      </c>
      <c r="B2702" s="68">
        <v>33</v>
      </c>
      <c r="C2702" s="63">
        <v>1554</v>
      </c>
      <c r="D2702" s="63">
        <v>132</v>
      </c>
      <c r="E2702" s="63" t="s">
        <v>97</v>
      </c>
    </row>
    <row r="2703" spans="1:5">
      <c r="A2703" s="68">
        <v>5093</v>
      </c>
      <c r="B2703" s="68">
        <v>33</v>
      </c>
      <c r="C2703" s="63">
        <v>1554</v>
      </c>
      <c r="D2703" s="63">
        <v>132</v>
      </c>
      <c r="E2703" s="63" t="s">
        <v>97</v>
      </c>
    </row>
    <row r="2704" spans="1:5">
      <c r="A2704" s="68">
        <v>5094</v>
      </c>
      <c r="B2704" s="68">
        <v>33</v>
      </c>
      <c r="C2704" s="63">
        <v>1554</v>
      </c>
      <c r="D2704" s="63">
        <v>132</v>
      </c>
      <c r="E2704" s="63" t="s">
        <v>97</v>
      </c>
    </row>
    <row r="2705" spans="1:5">
      <c r="A2705" s="68">
        <v>5095</v>
      </c>
      <c r="B2705" s="68">
        <v>33</v>
      </c>
      <c r="C2705" s="63">
        <v>1554</v>
      </c>
      <c r="D2705" s="63">
        <v>132</v>
      </c>
      <c r="E2705" s="63" t="s">
        <v>97</v>
      </c>
    </row>
    <row r="2706" spans="1:5">
      <c r="A2706" s="68">
        <v>5096</v>
      </c>
      <c r="B2706" s="68">
        <v>33</v>
      </c>
      <c r="C2706" s="63">
        <v>1554</v>
      </c>
      <c r="D2706" s="63">
        <v>132</v>
      </c>
      <c r="E2706" s="63" t="s">
        <v>97</v>
      </c>
    </row>
    <row r="2707" spans="1:5">
      <c r="A2707" s="68">
        <v>5097</v>
      </c>
      <c r="B2707" s="68">
        <v>33</v>
      </c>
      <c r="C2707" s="63">
        <v>1554</v>
      </c>
      <c r="D2707" s="63">
        <v>132</v>
      </c>
      <c r="E2707" s="63" t="s">
        <v>97</v>
      </c>
    </row>
    <row r="2708" spans="1:5">
      <c r="A2708" s="68">
        <v>5098</v>
      </c>
      <c r="B2708" s="68">
        <v>33</v>
      </c>
      <c r="C2708" s="63">
        <v>1554</v>
      </c>
      <c r="D2708" s="63">
        <v>132</v>
      </c>
      <c r="E2708" s="63" t="s">
        <v>97</v>
      </c>
    </row>
    <row r="2709" spans="1:5">
      <c r="A2709" s="68">
        <v>5106</v>
      </c>
      <c r="B2709" s="68">
        <v>33</v>
      </c>
      <c r="C2709" s="63">
        <v>1554</v>
      </c>
      <c r="D2709" s="63">
        <v>132</v>
      </c>
      <c r="E2709" s="63" t="s">
        <v>97</v>
      </c>
    </row>
    <row r="2710" spans="1:5">
      <c r="A2710" s="68">
        <v>5107</v>
      </c>
      <c r="B2710" s="68">
        <v>33</v>
      </c>
      <c r="C2710" s="63">
        <v>1554</v>
      </c>
      <c r="D2710" s="63">
        <v>132</v>
      </c>
      <c r="E2710" s="63" t="s">
        <v>97</v>
      </c>
    </row>
    <row r="2711" spans="1:5">
      <c r="A2711" s="68">
        <v>5108</v>
      </c>
      <c r="B2711" s="68">
        <v>33</v>
      </c>
      <c r="C2711" s="63">
        <v>1554</v>
      </c>
      <c r="D2711" s="63">
        <v>132</v>
      </c>
      <c r="E2711" s="63" t="s">
        <v>97</v>
      </c>
    </row>
    <row r="2712" spans="1:5">
      <c r="A2712" s="68">
        <v>5109</v>
      </c>
      <c r="B2712" s="68">
        <v>33</v>
      </c>
      <c r="C2712" s="63">
        <v>1554</v>
      </c>
      <c r="D2712" s="63">
        <v>132</v>
      </c>
      <c r="E2712" s="63" t="s">
        <v>97</v>
      </c>
    </row>
    <row r="2713" spans="1:5">
      <c r="A2713" s="68">
        <v>5110</v>
      </c>
      <c r="B2713" s="68">
        <v>33</v>
      </c>
      <c r="C2713" s="63">
        <v>1554</v>
      </c>
      <c r="D2713" s="63">
        <v>132</v>
      </c>
      <c r="E2713" s="63" t="s">
        <v>97</v>
      </c>
    </row>
    <row r="2714" spans="1:5">
      <c r="A2714" s="68">
        <v>5111</v>
      </c>
      <c r="B2714" s="68">
        <v>33</v>
      </c>
      <c r="C2714" s="63">
        <v>1554</v>
      </c>
      <c r="D2714" s="63">
        <v>132</v>
      </c>
      <c r="E2714" s="63" t="s">
        <v>97</v>
      </c>
    </row>
    <row r="2715" spans="1:5">
      <c r="A2715" s="68">
        <v>5112</v>
      </c>
      <c r="B2715" s="68">
        <v>33</v>
      </c>
      <c r="C2715" s="63">
        <v>1554</v>
      </c>
      <c r="D2715" s="63">
        <v>132</v>
      </c>
      <c r="E2715" s="63" t="s">
        <v>97</v>
      </c>
    </row>
    <row r="2716" spans="1:5">
      <c r="A2716" s="68">
        <v>5113</v>
      </c>
      <c r="B2716" s="68">
        <v>33</v>
      </c>
      <c r="C2716" s="63">
        <v>1554</v>
      </c>
      <c r="D2716" s="63">
        <v>132</v>
      </c>
      <c r="E2716" s="63" t="s">
        <v>97</v>
      </c>
    </row>
    <row r="2717" spans="1:5">
      <c r="A2717" s="68">
        <v>5114</v>
      </c>
      <c r="B2717" s="68">
        <v>33</v>
      </c>
      <c r="C2717" s="63">
        <v>1554</v>
      </c>
      <c r="D2717" s="63">
        <v>132</v>
      </c>
      <c r="E2717" s="63" t="s">
        <v>97</v>
      </c>
    </row>
    <row r="2718" spans="1:5">
      <c r="A2718" s="68">
        <v>5115</v>
      </c>
      <c r="B2718" s="68">
        <v>33</v>
      </c>
      <c r="C2718" s="63">
        <v>1554</v>
      </c>
      <c r="D2718" s="63">
        <v>132</v>
      </c>
      <c r="E2718" s="63" t="s">
        <v>97</v>
      </c>
    </row>
    <row r="2719" spans="1:5">
      <c r="A2719" s="68">
        <v>5116</v>
      </c>
      <c r="B2719" s="68">
        <v>33</v>
      </c>
      <c r="C2719" s="63">
        <v>1554</v>
      </c>
      <c r="D2719" s="63">
        <v>132</v>
      </c>
      <c r="E2719" s="63" t="s">
        <v>97</v>
      </c>
    </row>
    <row r="2720" spans="1:5">
      <c r="A2720" s="68">
        <v>5117</v>
      </c>
      <c r="B2720" s="68">
        <v>33</v>
      </c>
      <c r="C2720" s="63">
        <v>1554</v>
      </c>
      <c r="D2720" s="63">
        <v>132</v>
      </c>
      <c r="E2720" s="63" t="s">
        <v>97</v>
      </c>
    </row>
    <row r="2721" spans="1:5">
      <c r="A2721" s="68">
        <v>5118</v>
      </c>
      <c r="B2721" s="68">
        <v>33</v>
      </c>
      <c r="C2721" s="63">
        <v>1554</v>
      </c>
      <c r="D2721" s="63">
        <v>132</v>
      </c>
      <c r="E2721" s="63" t="s">
        <v>97</v>
      </c>
    </row>
    <row r="2722" spans="1:5">
      <c r="A2722" s="68">
        <v>5120</v>
      </c>
      <c r="B2722" s="68">
        <v>33</v>
      </c>
      <c r="C2722" s="63">
        <v>1554</v>
      </c>
      <c r="D2722" s="63">
        <v>132</v>
      </c>
      <c r="E2722" s="63" t="s">
        <v>97</v>
      </c>
    </row>
    <row r="2723" spans="1:5">
      <c r="A2723" s="68">
        <v>5121</v>
      </c>
      <c r="B2723" s="68">
        <v>33</v>
      </c>
      <c r="C2723" s="63">
        <v>1554</v>
      </c>
      <c r="D2723" s="63">
        <v>132</v>
      </c>
      <c r="E2723" s="63" t="s">
        <v>97</v>
      </c>
    </row>
    <row r="2724" spans="1:5">
      <c r="A2724" s="68">
        <v>5125</v>
      </c>
      <c r="B2724" s="68">
        <v>33</v>
      </c>
      <c r="C2724" s="63">
        <v>1554</v>
      </c>
      <c r="D2724" s="63">
        <v>132</v>
      </c>
      <c r="E2724" s="63" t="s">
        <v>97</v>
      </c>
    </row>
    <row r="2725" spans="1:5">
      <c r="A2725" s="68">
        <v>5126</v>
      </c>
      <c r="B2725" s="68">
        <v>33</v>
      </c>
      <c r="C2725" s="63">
        <v>1554</v>
      </c>
      <c r="D2725" s="63">
        <v>132</v>
      </c>
      <c r="E2725" s="63" t="s">
        <v>97</v>
      </c>
    </row>
    <row r="2726" spans="1:5">
      <c r="A2726" s="68">
        <v>5127</v>
      </c>
      <c r="B2726" s="68">
        <v>33</v>
      </c>
      <c r="C2726" s="63">
        <v>1554</v>
      </c>
      <c r="D2726" s="63">
        <v>132</v>
      </c>
      <c r="E2726" s="63" t="s">
        <v>97</v>
      </c>
    </row>
    <row r="2727" spans="1:5">
      <c r="A2727" s="68">
        <v>5131</v>
      </c>
      <c r="B2727" s="68">
        <v>33</v>
      </c>
      <c r="C2727" s="63">
        <v>1554</v>
      </c>
      <c r="D2727" s="63">
        <v>132</v>
      </c>
      <c r="E2727" s="63" t="s">
        <v>97</v>
      </c>
    </row>
    <row r="2728" spans="1:5">
      <c r="A2728" s="68">
        <v>5132</v>
      </c>
      <c r="B2728" s="68">
        <v>33</v>
      </c>
      <c r="C2728" s="63">
        <v>1554</v>
      </c>
      <c r="D2728" s="63">
        <v>132</v>
      </c>
      <c r="E2728" s="63" t="s">
        <v>97</v>
      </c>
    </row>
    <row r="2729" spans="1:5">
      <c r="A2729" s="68">
        <v>5133</v>
      </c>
      <c r="B2729" s="68">
        <v>33</v>
      </c>
      <c r="C2729" s="63">
        <v>1554</v>
      </c>
      <c r="D2729" s="63">
        <v>132</v>
      </c>
      <c r="E2729" s="63" t="s">
        <v>97</v>
      </c>
    </row>
    <row r="2730" spans="1:5">
      <c r="A2730" s="68">
        <v>5134</v>
      </c>
      <c r="B2730" s="68">
        <v>33</v>
      </c>
      <c r="C2730" s="63">
        <v>1554</v>
      </c>
      <c r="D2730" s="63">
        <v>132</v>
      </c>
      <c r="E2730" s="63" t="s">
        <v>97</v>
      </c>
    </row>
    <row r="2731" spans="1:5">
      <c r="A2731" s="68">
        <v>5136</v>
      </c>
      <c r="B2731" s="68">
        <v>33</v>
      </c>
      <c r="C2731" s="63">
        <v>1554</v>
      </c>
      <c r="D2731" s="63">
        <v>132</v>
      </c>
      <c r="E2731" s="63" t="s">
        <v>97</v>
      </c>
    </row>
    <row r="2732" spans="1:5">
      <c r="A2732" s="68">
        <v>5137</v>
      </c>
      <c r="B2732" s="68">
        <v>33</v>
      </c>
      <c r="C2732" s="63">
        <v>1554</v>
      </c>
      <c r="D2732" s="63">
        <v>132</v>
      </c>
      <c r="E2732" s="63" t="s">
        <v>97</v>
      </c>
    </row>
    <row r="2733" spans="1:5">
      <c r="A2733" s="68">
        <v>5138</v>
      </c>
      <c r="B2733" s="68">
        <v>33</v>
      </c>
      <c r="C2733" s="63">
        <v>1554</v>
      </c>
      <c r="D2733" s="63">
        <v>132</v>
      </c>
      <c r="E2733" s="63" t="s">
        <v>97</v>
      </c>
    </row>
    <row r="2734" spans="1:5">
      <c r="A2734" s="68">
        <v>5139</v>
      </c>
      <c r="B2734" s="68">
        <v>33</v>
      </c>
      <c r="C2734" s="63">
        <v>1554</v>
      </c>
      <c r="D2734" s="63">
        <v>132</v>
      </c>
      <c r="E2734" s="63" t="s">
        <v>97</v>
      </c>
    </row>
    <row r="2735" spans="1:5">
      <c r="A2735" s="68">
        <v>5140</v>
      </c>
      <c r="B2735" s="68">
        <v>33</v>
      </c>
      <c r="C2735" s="63">
        <v>1554</v>
      </c>
      <c r="D2735" s="63">
        <v>132</v>
      </c>
      <c r="E2735" s="63" t="s">
        <v>97</v>
      </c>
    </row>
    <row r="2736" spans="1:5">
      <c r="A2736" s="68">
        <v>5141</v>
      </c>
      <c r="B2736" s="68">
        <v>33</v>
      </c>
      <c r="C2736" s="63">
        <v>1554</v>
      </c>
      <c r="D2736" s="63">
        <v>132</v>
      </c>
      <c r="E2736" s="63" t="s">
        <v>97</v>
      </c>
    </row>
    <row r="2737" spans="1:5">
      <c r="A2737" s="68">
        <v>5142</v>
      </c>
      <c r="B2737" s="68">
        <v>33</v>
      </c>
      <c r="C2737" s="63">
        <v>1554</v>
      </c>
      <c r="D2737" s="63">
        <v>132</v>
      </c>
      <c r="E2737" s="63" t="s">
        <v>97</v>
      </c>
    </row>
    <row r="2738" spans="1:5">
      <c r="A2738" s="68">
        <v>5144</v>
      </c>
      <c r="B2738" s="68">
        <v>33</v>
      </c>
      <c r="C2738" s="63">
        <v>1554</v>
      </c>
      <c r="D2738" s="63">
        <v>132</v>
      </c>
      <c r="E2738" s="63" t="s">
        <v>97</v>
      </c>
    </row>
    <row r="2739" spans="1:5">
      <c r="A2739" s="68">
        <v>5150</v>
      </c>
      <c r="B2739" s="68">
        <v>33</v>
      </c>
      <c r="C2739" s="63">
        <v>1554</v>
      </c>
      <c r="D2739" s="63">
        <v>132</v>
      </c>
      <c r="E2739" s="63" t="s">
        <v>97</v>
      </c>
    </row>
    <row r="2740" spans="1:5">
      <c r="A2740" s="68">
        <v>5151</v>
      </c>
      <c r="B2740" s="68">
        <v>33</v>
      </c>
      <c r="C2740" s="63">
        <v>1554</v>
      </c>
      <c r="D2740" s="63">
        <v>132</v>
      </c>
      <c r="E2740" s="63" t="s">
        <v>97</v>
      </c>
    </row>
    <row r="2741" spans="1:5">
      <c r="A2741" s="68">
        <v>5152</v>
      </c>
      <c r="B2741" s="68">
        <v>33</v>
      </c>
      <c r="C2741" s="63">
        <v>1554</v>
      </c>
      <c r="D2741" s="63">
        <v>132</v>
      </c>
      <c r="E2741" s="63" t="s">
        <v>97</v>
      </c>
    </row>
    <row r="2742" spans="1:5">
      <c r="A2742" s="68">
        <v>5153</v>
      </c>
      <c r="B2742" s="68">
        <v>33</v>
      </c>
      <c r="C2742" s="63">
        <v>1554</v>
      </c>
      <c r="D2742" s="63">
        <v>132</v>
      </c>
      <c r="E2742" s="63" t="s">
        <v>97</v>
      </c>
    </row>
    <row r="2743" spans="1:5">
      <c r="A2743" s="68">
        <v>5154</v>
      </c>
      <c r="B2743" s="68">
        <v>33</v>
      </c>
      <c r="C2743" s="63">
        <v>1554</v>
      </c>
      <c r="D2743" s="63">
        <v>132</v>
      </c>
      <c r="E2743" s="63" t="s">
        <v>97</v>
      </c>
    </row>
    <row r="2744" spans="1:5">
      <c r="A2744" s="68">
        <v>5155</v>
      </c>
      <c r="B2744" s="68">
        <v>33</v>
      </c>
      <c r="C2744" s="63">
        <v>1554</v>
      </c>
      <c r="D2744" s="63">
        <v>132</v>
      </c>
      <c r="E2744" s="63" t="s">
        <v>97</v>
      </c>
    </row>
    <row r="2745" spans="1:5">
      <c r="A2745" s="68">
        <v>5156</v>
      </c>
      <c r="B2745" s="68">
        <v>33</v>
      </c>
      <c r="C2745" s="63">
        <v>1554</v>
      </c>
      <c r="D2745" s="63">
        <v>132</v>
      </c>
      <c r="E2745" s="63" t="s">
        <v>97</v>
      </c>
    </row>
    <row r="2746" spans="1:5">
      <c r="A2746" s="68">
        <v>5157</v>
      </c>
      <c r="B2746" s="68">
        <v>33</v>
      </c>
      <c r="C2746" s="63">
        <v>1554</v>
      </c>
      <c r="D2746" s="63">
        <v>132</v>
      </c>
      <c r="E2746" s="63" t="s">
        <v>97</v>
      </c>
    </row>
    <row r="2747" spans="1:5">
      <c r="A2747" s="68">
        <v>5158</v>
      </c>
      <c r="B2747" s="68">
        <v>33</v>
      </c>
      <c r="C2747" s="63">
        <v>1554</v>
      </c>
      <c r="D2747" s="63">
        <v>132</v>
      </c>
      <c r="E2747" s="63" t="s">
        <v>97</v>
      </c>
    </row>
    <row r="2748" spans="1:5">
      <c r="A2748" s="68">
        <v>5159</v>
      </c>
      <c r="B2748" s="68">
        <v>33</v>
      </c>
      <c r="C2748" s="63">
        <v>1554</v>
      </c>
      <c r="D2748" s="63">
        <v>132</v>
      </c>
      <c r="E2748" s="63" t="s">
        <v>97</v>
      </c>
    </row>
    <row r="2749" spans="1:5">
      <c r="A2749" s="68">
        <v>5160</v>
      </c>
      <c r="B2749" s="68">
        <v>33</v>
      </c>
      <c r="C2749" s="63">
        <v>1554</v>
      </c>
      <c r="D2749" s="63">
        <v>132</v>
      </c>
      <c r="E2749" s="63" t="s">
        <v>97</v>
      </c>
    </row>
    <row r="2750" spans="1:5">
      <c r="A2750" s="68">
        <v>5161</v>
      </c>
      <c r="B2750" s="68">
        <v>33</v>
      </c>
      <c r="C2750" s="63">
        <v>1554</v>
      </c>
      <c r="D2750" s="63">
        <v>132</v>
      </c>
      <c r="E2750" s="63" t="s">
        <v>97</v>
      </c>
    </row>
    <row r="2751" spans="1:5">
      <c r="A2751" s="68">
        <v>5162</v>
      </c>
      <c r="B2751" s="68">
        <v>33</v>
      </c>
      <c r="C2751" s="63">
        <v>1554</v>
      </c>
      <c r="D2751" s="63">
        <v>132</v>
      </c>
      <c r="E2751" s="63" t="s">
        <v>97</v>
      </c>
    </row>
    <row r="2752" spans="1:5">
      <c r="A2752" s="68">
        <v>5163</v>
      </c>
      <c r="B2752" s="68">
        <v>33</v>
      </c>
      <c r="C2752" s="63">
        <v>1554</v>
      </c>
      <c r="D2752" s="63">
        <v>132</v>
      </c>
      <c r="E2752" s="63" t="s">
        <v>97</v>
      </c>
    </row>
    <row r="2753" spans="1:5">
      <c r="A2753" s="68">
        <v>5164</v>
      </c>
      <c r="B2753" s="68">
        <v>33</v>
      </c>
      <c r="C2753" s="63">
        <v>1554</v>
      </c>
      <c r="D2753" s="63">
        <v>132</v>
      </c>
      <c r="E2753" s="63" t="s">
        <v>97</v>
      </c>
    </row>
    <row r="2754" spans="1:5">
      <c r="A2754" s="68">
        <v>5165</v>
      </c>
      <c r="B2754" s="68">
        <v>33</v>
      </c>
      <c r="C2754" s="63">
        <v>1554</v>
      </c>
      <c r="D2754" s="63">
        <v>132</v>
      </c>
      <c r="E2754" s="63" t="s">
        <v>97</v>
      </c>
    </row>
    <row r="2755" spans="1:5">
      <c r="A2755" s="68">
        <v>5166</v>
      </c>
      <c r="B2755" s="68">
        <v>33</v>
      </c>
      <c r="C2755" s="63">
        <v>1554</v>
      </c>
      <c r="D2755" s="63">
        <v>132</v>
      </c>
      <c r="E2755" s="63" t="s">
        <v>97</v>
      </c>
    </row>
    <row r="2756" spans="1:5">
      <c r="A2756" s="68">
        <v>5167</v>
      </c>
      <c r="B2756" s="68">
        <v>33</v>
      </c>
      <c r="C2756" s="63">
        <v>1554</v>
      </c>
      <c r="D2756" s="63">
        <v>132</v>
      </c>
      <c r="E2756" s="63" t="s">
        <v>97</v>
      </c>
    </row>
    <row r="2757" spans="1:5">
      <c r="A2757" s="68">
        <v>5168</v>
      </c>
      <c r="B2757" s="68">
        <v>33</v>
      </c>
      <c r="C2757" s="63">
        <v>1554</v>
      </c>
      <c r="D2757" s="63">
        <v>132</v>
      </c>
      <c r="E2757" s="63" t="s">
        <v>97</v>
      </c>
    </row>
    <row r="2758" spans="1:5">
      <c r="A2758" s="68">
        <v>5169</v>
      </c>
      <c r="B2758" s="68">
        <v>33</v>
      </c>
      <c r="C2758" s="63">
        <v>1554</v>
      </c>
      <c r="D2758" s="63">
        <v>132</v>
      </c>
      <c r="E2758" s="63" t="s">
        <v>97</v>
      </c>
    </row>
    <row r="2759" spans="1:5">
      <c r="A2759" s="68">
        <v>5170</v>
      </c>
      <c r="B2759" s="68">
        <v>33</v>
      </c>
      <c r="C2759" s="63">
        <v>1554</v>
      </c>
      <c r="D2759" s="63">
        <v>132</v>
      </c>
      <c r="E2759" s="63" t="s">
        <v>97</v>
      </c>
    </row>
    <row r="2760" spans="1:5">
      <c r="A2760" s="68">
        <v>5171</v>
      </c>
      <c r="B2760" s="68">
        <v>33</v>
      </c>
      <c r="C2760" s="63">
        <v>1554</v>
      </c>
      <c r="D2760" s="63">
        <v>132</v>
      </c>
      <c r="E2760" s="63" t="s">
        <v>97</v>
      </c>
    </row>
    <row r="2761" spans="1:5">
      <c r="A2761" s="68">
        <v>5172</v>
      </c>
      <c r="B2761" s="68">
        <v>33</v>
      </c>
      <c r="C2761" s="63">
        <v>1554</v>
      </c>
      <c r="D2761" s="63">
        <v>132</v>
      </c>
      <c r="E2761" s="63" t="s">
        <v>97</v>
      </c>
    </row>
    <row r="2762" spans="1:5">
      <c r="A2762" s="68">
        <v>5173</v>
      </c>
      <c r="B2762" s="68">
        <v>33</v>
      </c>
      <c r="C2762" s="63">
        <v>1554</v>
      </c>
      <c r="D2762" s="63">
        <v>132</v>
      </c>
      <c r="E2762" s="63" t="s">
        <v>97</v>
      </c>
    </row>
    <row r="2763" spans="1:5">
      <c r="A2763" s="68">
        <v>5174</v>
      </c>
      <c r="B2763" s="68">
        <v>33</v>
      </c>
      <c r="C2763" s="63">
        <v>1554</v>
      </c>
      <c r="D2763" s="63">
        <v>132</v>
      </c>
      <c r="E2763" s="63" t="s">
        <v>97</v>
      </c>
    </row>
    <row r="2764" spans="1:5">
      <c r="A2764" s="68">
        <v>5201</v>
      </c>
      <c r="B2764" s="68">
        <v>33</v>
      </c>
      <c r="C2764" s="63">
        <v>1554</v>
      </c>
      <c r="D2764" s="63">
        <v>132</v>
      </c>
      <c r="E2764" s="63" t="s">
        <v>97</v>
      </c>
    </row>
    <row r="2765" spans="1:5">
      <c r="A2765" s="68">
        <v>5202</v>
      </c>
      <c r="B2765" s="68">
        <v>33</v>
      </c>
      <c r="C2765" s="63">
        <v>1554</v>
      </c>
      <c r="D2765" s="63">
        <v>132</v>
      </c>
      <c r="E2765" s="63" t="s">
        <v>97</v>
      </c>
    </row>
    <row r="2766" spans="1:5">
      <c r="A2766" s="68">
        <v>5203</v>
      </c>
      <c r="B2766" s="68">
        <v>33</v>
      </c>
      <c r="C2766" s="63">
        <v>1554</v>
      </c>
      <c r="D2766" s="63">
        <v>132</v>
      </c>
      <c r="E2766" s="63" t="s">
        <v>97</v>
      </c>
    </row>
    <row r="2767" spans="1:5">
      <c r="A2767" s="68">
        <v>5204</v>
      </c>
      <c r="B2767" s="68">
        <v>33</v>
      </c>
      <c r="C2767" s="63">
        <v>1554</v>
      </c>
      <c r="D2767" s="63">
        <v>132</v>
      </c>
      <c r="E2767" s="63" t="s">
        <v>97</v>
      </c>
    </row>
    <row r="2768" spans="1:5">
      <c r="A2768" s="68">
        <v>5210</v>
      </c>
      <c r="B2768" s="68">
        <v>33</v>
      </c>
      <c r="C2768" s="63">
        <v>1554</v>
      </c>
      <c r="D2768" s="63">
        <v>132</v>
      </c>
      <c r="E2768" s="63" t="s">
        <v>97</v>
      </c>
    </row>
    <row r="2769" spans="1:5">
      <c r="A2769" s="68">
        <v>5211</v>
      </c>
      <c r="B2769" s="68">
        <v>33</v>
      </c>
      <c r="C2769" s="63">
        <v>1554</v>
      </c>
      <c r="D2769" s="63">
        <v>132</v>
      </c>
      <c r="E2769" s="63" t="s">
        <v>97</v>
      </c>
    </row>
    <row r="2770" spans="1:5">
      <c r="A2770" s="68">
        <v>5212</v>
      </c>
      <c r="B2770" s="68">
        <v>33</v>
      </c>
      <c r="C2770" s="63">
        <v>1554</v>
      </c>
      <c r="D2770" s="63">
        <v>132</v>
      </c>
      <c r="E2770" s="63" t="s">
        <v>97</v>
      </c>
    </row>
    <row r="2771" spans="1:5">
      <c r="A2771" s="68">
        <v>5213</v>
      </c>
      <c r="B2771" s="68">
        <v>33</v>
      </c>
      <c r="C2771" s="63">
        <v>1554</v>
      </c>
      <c r="D2771" s="63">
        <v>132</v>
      </c>
      <c r="E2771" s="63" t="s">
        <v>97</v>
      </c>
    </row>
    <row r="2772" spans="1:5">
      <c r="A2772" s="68">
        <v>5214</v>
      </c>
      <c r="B2772" s="68">
        <v>33</v>
      </c>
      <c r="C2772" s="63">
        <v>1554</v>
      </c>
      <c r="D2772" s="63">
        <v>132</v>
      </c>
      <c r="E2772" s="63" t="s">
        <v>97</v>
      </c>
    </row>
    <row r="2773" spans="1:5">
      <c r="A2773" s="68">
        <v>5220</v>
      </c>
      <c r="B2773" s="68">
        <v>33</v>
      </c>
      <c r="C2773" s="63">
        <v>1554</v>
      </c>
      <c r="D2773" s="63">
        <v>132</v>
      </c>
      <c r="E2773" s="63" t="s">
        <v>97</v>
      </c>
    </row>
    <row r="2774" spans="1:5">
      <c r="A2774" s="68">
        <v>5221</v>
      </c>
      <c r="B2774" s="68">
        <v>33</v>
      </c>
      <c r="C2774" s="63">
        <v>1554</v>
      </c>
      <c r="D2774" s="63">
        <v>132</v>
      </c>
      <c r="E2774" s="63" t="s">
        <v>97</v>
      </c>
    </row>
    <row r="2775" spans="1:5">
      <c r="A2775" s="68">
        <v>5222</v>
      </c>
      <c r="B2775" s="68">
        <v>33</v>
      </c>
      <c r="C2775" s="63">
        <v>1554</v>
      </c>
      <c r="D2775" s="63">
        <v>132</v>
      </c>
      <c r="E2775" s="63" t="s">
        <v>97</v>
      </c>
    </row>
    <row r="2776" spans="1:5">
      <c r="A2776" s="68">
        <v>5223</v>
      </c>
      <c r="B2776" s="68">
        <v>33</v>
      </c>
      <c r="C2776" s="63">
        <v>1554</v>
      </c>
      <c r="D2776" s="63">
        <v>132</v>
      </c>
      <c r="E2776" s="63" t="s">
        <v>97</v>
      </c>
    </row>
    <row r="2777" spans="1:5">
      <c r="A2777" s="68">
        <v>5231</v>
      </c>
      <c r="B2777" s="68">
        <v>33</v>
      </c>
      <c r="C2777" s="63">
        <v>1554</v>
      </c>
      <c r="D2777" s="63">
        <v>132</v>
      </c>
      <c r="E2777" s="63" t="s">
        <v>97</v>
      </c>
    </row>
    <row r="2778" spans="1:5">
      <c r="A2778" s="68">
        <v>5232</v>
      </c>
      <c r="B2778" s="68">
        <v>33</v>
      </c>
      <c r="C2778" s="63">
        <v>1554</v>
      </c>
      <c r="D2778" s="63">
        <v>132</v>
      </c>
      <c r="E2778" s="63" t="s">
        <v>97</v>
      </c>
    </row>
    <row r="2779" spans="1:5">
      <c r="A2779" s="68">
        <v>5233</v>
      </c>
      <c r="B2779" s="68">
        <v>33</v>
      </c>
      <c r="C2779" s="63">
        <v>1554</v>
      </c>
      <c r="D2779" s="63">
        <v>132</v>
      </c>
      <c r="E2779" s="63" t="s">
        <v>97</v>
      </c>
    </row>
    <row r="2780" spans="1:5">
      <c r="A2780" s="68">
        <v>5234</v>
      </c>
      <c r="B2780" s="68">
        <v>33</v>
      </c>
      <c r="C2780" s="63">
        <v>1554</v>
      </c>
      <c r="D2780" s="63">
        <v>132</v>
      </c>
      <c r="E2780" s="63" t="s">
        <v>97</v>
      </c>
    </row>
    <row r="2781" spans="1:5">
      <c r="A2781" s="68">
        <v>5235</v>
      </c>
      <c r="B2781" s="68">
        <v>33</v>
      </c>
      <c r="C2781" s="63">
        <v>1554</v>
      </c>
      <c r="D2781" s="63">
        <v>132</v>
      </c>
      <c r="E2781" s="63" t="s">
        <v>97</v>
      </c>
    </row>
    <row r="2782" spans="1:5">
      <c r="A2782" s="68">
        <v>5236</v>
      </c>
      <c r="B2782" s="68">
        <v>33</v>
      </c>
      <c r="C2782" s="63">
        <v>1554</v>
      </c>
      <c r="D2782" s="63">
        <v>132</v>
      </c>
      <c r="E2782" s="63" t="s">
        <v>97</v>
      </c>
    </row>
    <row r="2783" spans="1:5">
      <c r="A2783" s="68">
        <v>5237</v>
      </c>
      <c r="B2783" s="68">
        <v>33</v>
      </c>
      <c r="C2783" s="63">
        <v>1554</v>
      </c>
      <c r="D2783" s="63">
        <v>132</v>
      </c>
      <c r="E2783" s="63" t="s">
        <v>97</v>
      </c>
    </row>
    <row r="2784" spans="1:5">
      <c r="A2784" s="68">
        <v>5238</v>
      </c>
      <c r="B2784" s="68">
        <v>33</v>
      </c>
      <c r="C2784" s="63">
        <v>1554</v>
      </c>
      <c r="D2784" s="63">
        <v>132</v>
      </c>
      <c r="E2784" s="63" t="s">
        <v>97</v>
      </c>
    </row>
    <row r="2785" spans="1:5">
      <c r="A2785" s="68">
        <v>5240</v>
      </c>
      <c r="B2785" s="68">
        <v>33</v>
      </c>
      <c r="C2785" s="63">
        <v>1554</v>
      </c>
      <c r="D2785" s="63">
        <v>132</v>
      </c>
      <c r="E2785" s="63" t="s">
        <v>97</v>
      </c>
    </row>
    <row r="2786" spans="1:5">
      <c r="A2786" s="68">
        <v>5241</v>
      </c>
      <c r="B2786" s="68">
        <v>33</v>
      </c>
      <c r="C2786" s="63">
        <v>1554</v>
      </c>
      <c r="D2786" s="63">
        <v>132</v>
      </c>
      <c r="E2786" s="63" t="s">
        <v>97</v>
      </c>
    </row>
    <row r="2787" spans="1:5">
      <c r="A2787" s="68">
        <v>5242</v>
      </c>
      <c r="B2787" s="68">
        <v>33</v>
      </c>
      <c r="C2787" s="63">
        <v>1554</v>
      </c>
      <c r="D2787" s="63">
        <v>132</v>
      </c>
      <c r="E2787" s="63" t="s">
        <v>97</v>
      </c>
    </row>
    <row r="2788" spans="1:5">
      <c r="A2788" s="68">
        <v>5243</v>
      </c>
      <c r="B2788" s="68">
        <v>33</v>
      </c>
      <c r="C2788" s="63">
        <v>1554</v>
      </c>
      <c r="D2788" s="63">
        <v>132</v>
      </c>
      <c r="E2788" s="63" t="s">
        <v>97</v>
      </c>
    </row>
    <row r="2789" spans="1:5">
      <c r="A2789" s="68">
        <v>5244</v>
      </c>
      <c r="B2789" s="68">
        <v>33</v>
      </c>
      <c r="C2789" s="63">
        <v>1554</v>
      </c>
      <c r="D2789" s="63">
        <v>132</v>
      </c>
      <c r="E2789" s="63" t="s">
        <v>97</v>
      </c>
    </row>
    <row r="2790" spans="1:5">
      <c r="A2790" s="68">
        <v>5245</v>
      </c>
      <c r="B2790" s="68">
        <v>33</v>
      </c>
      <c r="C2790" s="63">
        <v>1554</v>
      </c>
      <c r="D2790" s="63">
        <v>132</v>
      </c>
      <c r="E2790" s="63" t="s">
        <v>97</v>
      </c>
    </row>
    <row r="2791" spans="1:5">
      <c r="A2791" s="68">
        <v>5250</v>
      </c>
      <c r="B2791" s="68">
        <v>33</v>
      </c>
      <c r="C2791" s="63">
        <v>1554</v>
      </c>
      <c r="D2791" s="63">
        <v>132</v>
      </c>
      <c r="E2791" s="63" t="s">
        <v>97</v>
      </c>
    </row>
    <row r="2792" spans="1:5">
      <c r="A2792" s="68">
        <v>5251</v>
      </c>
      <c r="B2792" s="68">
        <v>33</v>
      </c>
      <c r="C2792" s="63">
        <v>1554</v>
      </c>
      <c r="D2792" s="63">
        <v>132</v>
      </c>
      <c r="E2792" s="63" t="s">
        <v>97</v>
      </c>
    </row>
    <row r="2793" spans="1:5">
      <c r="A2793" s="68">
        <v>5252</v>
      </c>
      <c r="B2793" s="68">
        <v>33</v>
      </c>
      <c r="C2793" s="63">
        <v>1554</v>
      </c>
      <c r="D2793" s="63">
        <v>132</v>
      </c>
      <c r="E2793" s="63" t="s">
        <v>97</v>
      </c>
    </row>
    <row r="2794" spans="1:5">
      <c r="A2794" s="68">
        <v>5253</v>
      </c>
      <c r="B2794" s="68">
        <v>33</v>
      </c>
      <c r="C2794" s="63">
        <v>1554</v>
      </c>
      <c r="D2794" s="63">
        <v>132</v>
      </c>
      <c r="E2794" s="63" t="s">
        <v>97</v>
      </c>
    </row>
    <row r="2795" spans="1:5">
      <c r="A2795" s="68">
        <v>5254</v>
      </c>
      <c r="B2795" s="68">
        <v>33</v>
      </c>
      <c r="C2795" s="63">
        <v>1554</v>
      </c>
      <c r="D2795" s="63">
        <v>132</v>
      </c>
      <c r="E2795" s="63" t="s">
        <v>97</v>
      </c>
    </row>
    <row r="2796" spans="1:5">
      <c r="A2796" s="68">
        <v>5255</v>
      </c>
      <c r="B2796" s="68">
        <v>33</v>
      </c>
      <c r="C2796" s="63">
        <v>1554</v>
      </c>
      <c r="D2796" s="63">
        <v>132</v>
      </c>
      <c r="E2796" s="63" t="s">
        <v>97</v>
      </c>
    </row>
    <row r="2797" spans="1:5">
      <c r="A2797" s="68">
        <v>5256</v>
      </c>
      <c r="B2797" s="68">
        <v>33</v>
      </c>
      <c r="C2797" s="63">
        <v>1554</v>
      </c>
      <c r="D2797" s="63">
        <v>132</v>
      </c>
      <c r="E2797" s="63" t="s">
        <v>97</v>
      </c>
    </row>
    <row r="2798" spans="1:5">
      <c r="A2798" s="68">
        <v>5259</v>
      </c>
      <c r="B2798" s="68">
        <v>34</v>
      </c>
      <c r="C2798" s="63">
        <v>1258</v>
      </c>
      <c r="D2798" s="63">
        <v>173</v>
      </c>
      <c r="E2798" s="63" t="s">
        <v>97</v>
      </c>
    </row>
    <row r="2799" spans="1:5">
      <c r="A2799" s="68">
        <v>5260</v>
      </c>
      <c r="B2799" s="68">
        <v>34</v>
      </c>
      <c r="C2799" s="63">
        <v>1258</v>
      </c>
      <c r="D2799" s="63">
        <v>173</v>
      </c>
      <c r="E2799" s="63" t="s">
        <v>97</v>
      </c>
    </row>
    <row r="2800" spans="1:5">
      <c r="A2800" s="68">
        <v>5261</v>
      </c>
      <c r="B2800" s="68">
        <v>34</v>
      </c>
      <c r="C2800" s="63">
        <v>1258</v>
      </c>
      <c r="D2800" s="63">
        <v>173</v>
      </c>
      <c r="E2800" s="63" t="s">
        <v>97</v>
      </c>
    </row>
    <row r="2801" spans="1:5">
      <c r="A2801" s="68">
        <v>5262</v>
      </c>
      <c r="B2801" s="68">
        <v>35</v>
      </c>
      <c r="C2801" s="63">
        <v>1813</v>
      </c>
      <c r="D2801" s="63">
        <v>61</v>
      </c>
      <c r="E2801" s="63" t="s">
        <v>97</v>
      </c>
    </row>
    <row r="2802" spans="1:5">
      <c r="A2802" s="68">
        <v>5263</v>
      </c>
      <c r="B2802" s="68">
        <v>35</v>
      </c>
      <c r="C2802" s="63">
        <v>1813</v>
      </c>
      <c r="D2802" s="63">
        <v>61</v>
      </c>
      <c r="E2802" s="63" t="s">
        <v>97</v>
      </c>
    </row>
    <row r="2803" spans="1:5">
      <c r="A2803" s="68">
        <v>5264</v>
      </c>
      <c r="B2803" s="68">
        <v>34</v>
      </c>
      <c r="C2803" s="63">
        <v>1258</v>
      </c>
      <c r="D2803" s="63">
        <v>173</v>
      </c>
      <c r="E2803" s="63" t="s">
        <v>97</v>
      </c>
    </row>
    <row r="2804" spans="1:5">
      <c r="A2804" s="68">
        <v>5265</v>
      </c>
      <c r="B2804" s="68">
        <v>34</v>
      </c>
      <c r="C2804" s="63">
        <v>1258</v>
      </c>
      <c r="D2804" s="63">
        <v>173</v>
      </c>
      <c r="E2804" s="63" t="s">
        <v>97</v>
      </c>
    </row>
    <row r="2805" spans="1:5">
      <c r="A2805" s="68">
        <v>5266</v>
      </c>
      <c r="B2805" s="68">
        <v>34</v>
      </c>
      <c r="C2805" s="63">
        <v>1258</v>
      </c>
      <c r="D2805" s="63">
        <v>173</v>
      </c>
      <c r="E2805" s="63" t="s">
        <v>97</v>
      </c>
    </row>
    <row r="2806" spans="1:5">
      <c r="A2806" s="68">
        <v>5267</v>
      </c>
      <c r="B2806" s="68">
        <v>35</v>
      </c>
      <c r="C2806" s="63">
        <v>1813</v>
      </c>
      <c r="D2806" s="63">
        <v>61</v>
      </c>
      <c r="E2806" s="63" t="s">
        <v>97</v>
      </c>
    </row>
    <row r="2807" spans="1:5">
      <c r="A2807" s="68">
        <v>5268</v>
      </c>
      <c r="B2807" s="68">
        <v>35</v>
      </c>
      <c r="C2807" s="63">
        <v>1813</v>
      </c>
      <c r="D2807" s="63">
        <v>61</v>
      </c>
      <c r="E2807" s="63" t="s">
        <v>97</v>
      </c>
    </row>
    <row r="2808" spans="1:5">
      <c r="A2808" s="68">
        <v>5269</v>
      </c>
      <c r="B2808" s="68">
        <v>35</v>
      </c>
      <c r="C2808" s="63">
        <v>1813</v>
      </c>
      <c r="D2808" s="63">
        <v>61</v>
      </c>
      <c r="E2808" s="63" t="s">
        <v>97</v>
      </c>
    </row>
    <row r="2809" spans="1:5">
      <c r="A2809" s="68">
        <v>5270</v>
      </c>
      <c r="B2809" s="68">
        <v>35</v>
      </c>
      <c r="C2809" s="63">
        <v>1813</v>
      </c>
      <c r="D2809" s="63">
        <v>61</v>
      </c>
      <c r="E2809" s="63" t="s">
        <v>97</v>
      </c>
    </row>
    <row r="2810" spans="1:5">
      <c r="A2810" s="68">
        <v>5271</v>
      </c>
      <c r="B2810" s="68">
        <v>35</v>
      </c>
      <c r="C2810" s="63">
        <v>1813</v>
      </c>
      <c r="D2810" s="63">
        <v>61</v>
      </c>
      <c r="E2810" s="63" t="s">
        <v>97</v>
      </c>
    </row>
    <row r="2811" spans="1:5">
      <c r="A2811" s="68">
        <v>5272</v>
      </c>
      <c r="B2811" s="68">
        <v>35</v>
      </c>
      <c r="C2811" s="63">
        <v>1813</v>
      </c>
      <c r="D2811" s="63">
        <v>61</v>
      </c>
      <c r="E2811" s="63" t="s">
        <v>97</v>
      </c>
    </row>
    <row r="2812" spans="1:5">
      <c r="A2812" s="68">
        <v>5273</v>
      </c>
      <c r="B2812" s="68">
        <v>35</v>
      </c>
      <c r="C2812" s="63">
        <v>1813</v>
      </c>
      <c r="D2812" s="63">
        <v>61</v>
      </c>
      <c r="E2812" s="63" t="s">
        <v>97</v>
      </c>
    </row>
    <row r="2813" spans="1:5">
      <c r="A2813" s="68">
        <v>5275</v>
      </c>
      <c r="B2813" s="68">
        <v>35</v>
      </c>
      <c r="C2813" s="63">
        <v>1813</v>
      </c>
      <c r="D2813" s="63">
        <v>61</v>
      </c>
      <c r="E2813" s="63" t="s">
        <v>97</v>
      </c>
    </row>
    <row r="2814" spans="1:5">
      <c r="A2814" s="68">
        <v>5276</v>
      </c>
      <c r="B2814" s="68">
        <v>35</v>
      </c>
      <c r="C2814" s="63">
        <v>1813</v>
      </c>
      <c r="D2814" s="63">
        <v>61</v>
      </c>
      <c r="E2814" s="63" t="s">
        <v>97</v>
      </c>
    </row>
    <row r="2815" spans="1:5">
      <c r="A2815" s="68">
        <v>5277</v>
      </c>
      <c r="B2815" s="68">
        <v>35</v>
      </c>
      <c r="C2815" s="63">
        <v>1813</v>
      </c>
      <c r="D2815" s="63">
        <v>61</v>
      </c>
      <c r="E2815" s="63" t="s">
        <v>97</v>
      </c>
    </row>
    <row r="2816" spans="1:5">
      <c r="A2816" s="68">
        <v>5278</v>
      </c>
      <c r="B2816" s="68">
        <v>35</v>
      </c>
      <c r="C2816" s="63">
        <v>1813</v>
      </c>
      <c r="D2816" s="63">
        <v>61</v>
      </c>
      <c r="E2816" s="63" t="s">
        <v>97</v>
      </c>
    </row>
    <row r="2817" spans="1:5">
      <c r="A2817" s="68">
        <v>5279</v>
      </c>
      <c r="B2817" s="68">
        <v>35</v>
      </c>
      <c r="C2817" s="63">
        <v>1813</v>
      </c>
      <c r="D2817" s="63">
        <v>61</v>
      </c>
      <c r="E2817" s="63" t="s">
        <v>97</v>
      </c>
    </row>
    <row r="2818" spans="1:5">
      <c r="A2818" s="68">
        <v>5280</v>
      </c>
      <c r="B2818" s="68">
        <v>35</v>
      </c>
      <c r="C2818" s="63">
        <v>1813</v>
      </c>
      <c r="D2818" s="63">
        <v>61</v>
      </c>
      <c r="E2818" s="63" t="s">
        <v>97</v>
      </c>
    </row>
    <row r="2819" spans="1:5">
      <c r="A2819" s="68">
        <v>5290</v>
      </c>
      <c r="B2819" s="68">
        <v>35</v>
      </c>
      <c r="C2819" s="63">
        <v>1813</v>
      </c>
      <c r="D2819" s="63">
        <v>61</v>
      </c>
      <c r="E2819" s="63" t="s">
        <v>97</v>
      </c>
    </row>
    <row r="2820" spans="1:5">
      <c r="A2820" s="68">
        <v>5291</v>
      </c>
      <c r="B2820" s="68">
        <v>35</v>
      </c>
      <c r="C2820" s="63">
        <v>1813</v>
      </c>
      <c r="D2820" s="63">
        <v>61</v>
      </c>
      <c r="E2820" s="63" t="s">
        <v>97</v>
      </c>
    </row>
    <row r="2821" spans="1:5">
      <c r="A2821" s="68">
        <v>5301</v>
      </c>
      <c r="B2821" s="68">
        <v>34</v>
      </c>
      <c r="C2821" s="63">
        <v>1258</v>
      </c>
      <c r="D2821" s="63">
        <v>173</v>
      </c>
      <c r="E2821" s="63" t="s">
        <v>97</v>
      </c>
    </row>
    <row r="2822" spans="1:5">
      <c r="A2822" s="68">
        <v>5302</v>
      </c>
      <c r="B2822" s="68">
        <v>34</v>
      </c>
      <c r="C2822" s="63">
        <v>1258</v>
      </c>
      <c r="D2822" s="63">
        <v>173</v>
      </c>
      <c r="E2822" s="63" t="s">
        <v>97</v>
      </c>
    </row>
    <row r="2823" spans="1:5">
      <c r="A2823" s="68">
        <v>5303</v>
      </c>
      <c r="B2823" s="68">
        <v>33</v>
      </c>
      <c r="C2823" s="63">
        <v>1554</v>
      </c>
      <c r="D2823" s="63">
        <v>132</v>
      </c>
      <c r="E2823" s="63" t="s">
        <v>97</v>
      </c>
    </row>
    <row r="2824" spans="1:5">
      <c r="A2824" s="68">
        <v>5304</v>
      </c>
      <c r="B2824" s="68">
        <v>34</v>
      </c>
      <c r="C2824" s="63">
        <v>1258</v>
      </c>
      <c r="D2824" s="63">
        <v>173</v>
      </c>
      <c r="E2824" s="63" t="s">
        <v>97</v>
      </c>
    </row>
    <row r="2825" spans="1:5">
      <c r="A2825" s="68">
        <v>5306</v>
      </c>
      <c r="B2825" s="68">
        <v>34</v>
      </c>
      <c r="C2825" s="63">
        <v>1258</v>
      </c>
      <c r="D2825" s="63">
        <v>173</v>
      </c>
      <c r="E2825" s="63" t="s">
        <v>97</v>
      </c>
    </row>
    <row r="2826" spans="1:5">
      <c r="A2826" s="68">
        <v>5307</v>
      </c>
      <c r="B2826" s="68">
        <v>34</v>
      </c>
      <c r="C2826" s="63">
        <v>1258</v>
      </c>
      <c r="D2826" s="63">
        <v>173</v>
      </c>
      <c r="E2826" s="63" t="s">
        <v>97</v>
      </c>
    </row>
    <row r="2827" spans="1:5">
      <c r="A2827" s="68">
        <v>5308</v>
      </c>
      <c r="B2827" s="68">
        <v>34</v>
      </c>
      <c r="C2827" s="63">
        <v>1258</v>
      </c>
      <c r="D2827" s="63">
        <v>173</v>
      </c>
      <c r="E2827" s="63" t="s">
        <v>97</v>
      </c>
    </row>
    <row r="2828" spans="1:5">
      <c r="A2828" s="68">
        <v>5309</v>
      </c>
      <c r="B2828" s="68">
        <v>34</v>
      </c>
      <c r="C2828" s="63">
        <v>1258</v>
      </c>
      <c r="D2828" s="63">
        <v>173</v>
      </c>
      <c r="E2828" s="63" t="s">
        <v>97</v>
      </c>
    </row>
    <row r="2829" spans="1:5">
      <c r="A2829" s="68">
        <v>5310</v>
      </c>
      <c r="B2829" s="68">
        <v>34</v>
      </c>
      <c r="C2829" s="63">
        <v>1258</v>
      </c>
      <c r="D2829" s="63">
        <v>173</v>
      </c>
      <c r="E2829" s="63" t="s">
        <v>97</v>
      </c>
    </row>
    <row r="2830" spans="1:5">
      <c r="A2830" s="68">
        <v>5311</v>
      </c>
      <c r="B2830" s="68">
        <v>34</v>
      </c>
      <c r="C2830" s="63">
        <v>1258</v>
      </c>
      <c r="D2830" s="63">
        <v>173</v>
      </c>
      <c r="E2830" s="63" t="s">
        <v>97</v>
      </c>
    </row>
    <row r="2831" spans="1:5">
      <c r="A2831" s="68">
        <v>5312</v>
      </c>
      <c r="B2831" s="68">
        <v>34</v>
      </c>
      <c r="C2831" s="63">
        <v>1258</v>
      </c>
      <c r="D2831" s="63">
        <v>173</v>
      </c>
      <c r="E2831" s="63" t="s">
        <v>97</v>
      </c>
    </row>
    <row r="2832" spans="1:5">
      <c r="A2832" s="68">
        <v>5320</v>
      </c>
      <c r="B2832" s="68">
        <v>34</v>
      </c>
      <c r="C2832" s="63">
        <v>1258</v>
      </c>
      <c r="D2832" s="63">
        <v>173</v>
      </c>
      <c r="E2832" s="63" t="s">
        <v>97</v>
      </c>
    </row>
    <row r="2833" spans="1:5">
      <c r="A2833" s="68">
        <v>5321</v>
      </c>
      <c r="B2833" s="68">
        <v>34</v>
      </c>
      <c r="C2833" s="63">
        <v>1258</v>
      </c>
      <c r="D2833" s="63">
        <v>173</v>
      </c>
      <c r="E2833" s="63" t="s">
        <v>97</v>
      </c>
    </row>
    <row r="2834" spans="1:5">
      <c r="A2834" s="68">
        <v>5322</v>
      </c>
      <c r="B2834" s="68">
        <v>34</v>
      </c>
      <c r="C2834" s="63">
        <v>1258</v>
      </c>
      <c r="D2834" s="63">
        <v>173</v>
      </c>
      <c r="E2834" s="63" t="s">
        <v>97</v>
      </c>
    </row>
    <row r="2835" spans="1:5">
      <c r="A2835" s="68">
        <v>5330</v>
      </c>
      <c r="B2835" s="68">
        <v>34</v>
      </c>
      <c r="C2835" s="63">
        <v>1258</v>
      </c>
      <c r="D2835" s="63">
        <v>173</v>
      </c>
      <c r="E2835" s="63" t="s">
        <v>97</v>
      </c>
    </row>
    <row r="2836" spans="1:5">
      <c r="A2836" s="68">
        <v>5331</v>
      </c>
      <c r="B2836" s="68">
        <v>34</v>
      </c>
      <c r="C2836" s="63">
        <v>1258</v>
      </c>
      <c r="D2836" s="63">
        <v>173</v>
      </c>
      <c r="E2836" s="63" t="s">
        <v>97</v>
      </c>
    </row>
    <row r="2837" spans="1:5">
      <c r="A2837" s="68">
        <v>5332</v>
      </c>
      <c r="B2837" s="68">
        <v>34</v>
      </c>
      <c r="C2837" s="63">
        <v>1258</v>
      </c>
      <c r="D2837" s="63">
        <v>173</v>
      </c>
      <c r="E2837" s="63" t="s">
        <v>97</v>
      </c>
    </row>
    <row r="2838" spans="1:5">
      <c r="A2838" s="68">
        <v>5333</v>
      </c>
      <c r="B2838" s="68">
        <v>34</v>
      </c>
      <c r="C2838" s="63">
        <v>1258</v>
      </c>
      <c r="D2838" s="63">
        <v>173</v>
      </c>
      <c r="E2838" s="63" t="s">
        <v>97</v>
      </c>
    </row>
    <row r="2839" spans="1:5">
      <c r="A2839" s="68">
        <v>5340</v>
      </c>
      <c r="B2839" s="68">
        <v>34</v>
      </c>
      <c r="C2839" s="63">
        <v>1258</v>
      </c>
      <c r="D2839" s="63">
        <v>173</v>
      </c>
      <c r="E2839" s="63" t="s">
        <v>97</v>
      </c>
    </row>
    <row r="2840" spans="1:5">
      <c r="A2840" s="68">
        <v>5341</v>
      </c>
      <c r="B2840" s="68">
        <v>34</v>
      </c>
      <c r="C2840" s="63">
        <v>1258</v>
      </c>
      <c r="D2840" s="63">
        <v>173</v>
      </c>
      <c r="E2840" s="63" t="s">
        <v>97</v>
      </c>
    </row>
    <row r="2841" spans="1:5">
      <c r="A2841" s="68">
        <v>5342</v>
      </c>
      <c r="B2841" s="68">
        <v>34</v>
      </c>
      <c r="C2841" s="63">
        <v>1258</v>
      </c>
      <c r="D2841" s="63">
        <v>173</v>
      </c>
      <c r="E2841" s="63" t="s">
        <v>97</v>
      </c>
    </row>
    <row r="2842" spans="1:5">
      <c r="A2842" s="68">
        <v>5343</v>
      </c>
      <c r="B2842" s="68">
        <v>34</v>
      </c>
      <c r="C2842" s="63">
        <v>1258</v>
      </c>
      <c r="D2842" s="63">
        <v>173</v>
      </c>
      <c r="E2842" s="63" t="s">
        <v>97</v>
      </c>
    </row>
    <row r="2843" spans="1:5">
      <c r="A2843" s="68">
        <v>5344</v>
      </c>
      <c r="B2843" s="68">
        <v>34</v>
      </c>
      <c r="C2843" s="63">
        <v>1258</v>
      </c>
      <c r="D2843" s="63">
        <v>173</v>
      </c>
      <c r="E2843" s="63" t="s">
        <v>97</v>
      </c>
    </row>
    <row r="2844" spans="1:5">
      <c r="A2844" s="68">
        <v>5345</v>
      </c>
      <c r="B2844" s="68">
        <v>34</v>
      </c>
      <c r="C2844" s="63">
        <v>1258</v>
      </c>
      <c r="D2844" s="63">
        <v>173</v>
      </c>
      <c r="E2844" s="63" t="s">
        <v>97</v>
      </c>
    </row>
    <row r="2845" spans="1:5">
      <c r="A2845" s="68">
        <v>5346</v>
      </c>
      <c r="B2845" s="68">
        <v>34</v>
      </c>
      <c r="C2845" s="63">
        <v>1258</v>
      </c>
      <c r="D2845" s="63">
        <v>173</v>
      </c>
      <c r="E2845" s="63" t="s">
        <v>97</v>
      </c>
    </row>
    <row r="2846" spans="1:5">
      <c r="A2846" s="68">
        <v>5350</v>
      </c>
      <c r="B2846" s="68">
        <v>33</v>
      </c>
      <c r="C2846" s="63">
        <v>1554</v>
      </c>
      <c r="D2846" s="63">
        <v>132</v>
      </c>
      <c r="E2846" s="63" t="s">
        <v>97</v>
      </c>
    </row>
    <row r="2847" spans="1:5">
      <c r="A2847" s="68">
        <v>5351</v>
      </c>
      <c r="B2847" s="68">
        <v>33</v>
      </c>
      <c r="C2847" s="63">
        <v>1554</v>
      </c>
      <c r="D2847" s="63">
        <v>132</v>
      </c>
      <c r="E2847" s="63" t="s">
        <v>97</v>
      </c>
    </row>
    <row r="2848" spans="1:5">
      <c r="A2848" s="68">
        <v>5352</v>
      </c>
      <c r="B2848" s="68">
        <v>33</v>
      </c>
      <c r="C2848" s="63">
        <v>1554</v>
      </c>
      <c r="D2848" s="63">
        <v>132</v>
      </c>
      <c r="E2848" s="63" t="s">
        <v>97</v>
      </c>
    </row>
    <row r="2849" spans="1:5">
      <c r="A2849" s="68">
        <v>5353</v>
      </c>
      <c r="B2849" s="68">
        <v>33</v>
      </c>
      <c r="C2849" s="63">
        <v>1554</v>
      </c>
      <c r="D2849" s="63">
        <v>132</v>
      </c>
      <c r="E2849" s="63" t="s">
        <v>97</v>
      </c>
    </row>
    <row r="2850" spans="1:5">
      <c r="A2850" s="68">
        <v>5354</v>
      </c>
      <c r="B2850" s="68">
        <v>34</v>
      </c>
      <c r="C2850" s="63">
        <v>1258</v>
      </c>
      <c r="D2850" s="63">
        <v>173</v>
      </c>
      <c r="E2850" s="63" t="s">
        <v>97</v>
      </c>
    </row>
    <row r="2851" spans="1:5">
      <c r="A2851" s="68">
        <v>5355</v>
      </c>
      <c r="B2851" s="68">
        <v>33</v>
      </c>
      <c r="C2851" s="63">
        <v>1554</v>
      </c>
      <c r="D2851" s="63">
        <v>132</v>
      </c>
      <c r="E2851" s="63" t="s">
        <v>97</v>
      </c>
    </row>
    <row r="2852" spans="1:5">
      <c r="A2852" s="68">
        <v>5356</v>
      </c>
      <c r="B2852" s="68">
        <v>34</v>
      </c>
      <c r="C2852" s="63">
        <v>1258</v>
      </c>
      <c r="D2852" s="63">
        <v>173</v>
      </c>
      <c r="E2852" s="63" t="s">
        <v>97</v>
      </c>
    </row>
    <row r="2853" spans="1:5">
      <c r="A2853" s="68">
        <v>5357</v>
      </c>
      <c r="B2853" s="68">
        <v>34</v>
      </c>
      <c r="C2853" s="63">
        <v>1258</v>
      </c>
      <c r="D2853" s="63">
        <v>173</v>
      </c>
      <c r="E2853" s="63" t="s">
        <v>97</v>
      </c>
    </row>
    <row r="2854" spans="1:5">
      <c r="A2854" s="68">
        <v>5360</v>
      </c>
      <c r="B2854" s="68">
        <v>33</v>
      </c>
      <c r="C2854" s="63">
        <v>1554</v>
      </c>
      <c r="D2854" s="63">
        <v>132</v>
      </c>
      <c r="E2854" s="63" t="s">
        <v>97</v>
      </c>
    </row>
    <row r="2855" spans="1:5">
      <c r="A2855" s="68">
        <v>5371</v>
      </c>
      <c r="B2855" s="68">
        <v>33</v>
      </c>
      <c r="C2855" s="63">
        <v>1554</v>
      </c>
      <c r="D2855" s="63">
        <v>132</v>
      </c>
      <c r="E2855" s="63" t="s">
        <v>97</v>
      </c>
    </row>
    <row r="2856" spans="1:5">
      <c r="A2856" s="68">
        <v>5372</v>
      </c>
      <c r="B2856" s="68">
        <v>33</v>
      </c>
      <c r="C2856" s="63">
        <v>1554</v>
      </c>
      <c r="D2856" s="63">
        <v>132</v>
      </c>
      <c r="E2856" s="63" t="s">
        <v>97</v>
      </c>
    </row>
    <row r="2857" spans="1:5">
      <c r="A2857" s="68">
        <v>5373</v>
      </c>
      <c r="B2857" s="68">
        <v>32</v>
      </c>
      <c r="C2857" s="63">
        <v>954</v>
      </c>
      <c r="D2857" s="63">
        <v>354</v>
      </c>
      <c r="E2857" s="63" t="s">
        <v>97</v>
      </c>
    </row>
    <row r="2858" spans="1:5">
      <c r="A2858" s="68">
        <v>5374</v>
      </c>
      <c r="B2858" s="68">
        <v>32</v>
      </c>
      <c r="C2858" s="63">
        <v>954</v>
      </c>
      <c r="D2858" s="63">
        <v>354</v>
      </c>
      <c r="E2858" s="63" t="s">
        <v>97</v>
      </c>
    </row>
    <row r="2859" spans="1:5">
      <c r="A2859" s="68">
        <v>5381</v>
      </c>
      <c r="B2859" s="68">
        <v>32</v>
      </c>
      <c r="C2859" s="63">
        <v>954</v>
      </c>
      <c r="D2859" s="63">
        <v>354</v>
      </c>
      <c r="E2859" s="63" t="s">
        <v>97</v>
      </c>
    </row>
    <row r="2860" spans="1:5">
      <c r="A2860" s="68">
        <v>5400</v>
      </c>
      <c r="B2860" s="68">
        <v>32</v>
      </c>
      <c r="C2860" s="63">
        <v>954</v>
      </c>
      <c r="D2860" s="63">
        <v>354</v>
      </c>
      <c r="E2860" s="63" t="s">
        <v>97</v>
      </c>
    </row>
    <row r="2861" spans="1:5">
      <c r="A2861" s="68">
        <v>5401</v>
      </c>
      <c r="B2861" s="68">
        <v>32</v>
      </c>
      <c r="C2861" s="63">
        <v>954</v>
      </c>
      <c r="D2861" s="63">
        <v>354</v>
      </c>
      <c r="E2861" s="63" t="s">
        <v>97</v>
      </c>
    </row>
    <row r="2862" spans="1:5">
      <c r="A2862" s="68">
        <v>5410</v>
      </c>
      <c r="B2862" s="68">
        <v>32</v>
      </c>
      <c r="C2862" s="63">
        <v>954</v>
      </c>
      <c r="D2862" s="63">
        <v>354</v>
      </c>
      <c r="E2862" s="63" t="s">
        <v>97</v>
      </c>
    </row>
    <row r="2863" spans="1:5">
      <c r="A2863" s="68">
        <v>5411</v>
      </c>
      <c r="B2863" s="68">
        <v>32</v>
      </c>
      <c r="C2863" s="63">
        <v>954</v>
      </c>
      <c r="D2863" s="63">
        <v>354</v>
      </c>
      <c r="E2863" s="63" t="s">
        <v>97</v>
      </c>
    </row>
    <row r="2864" spans="1:5">
      <c r="A2864" s="68">
        <v>5412</v>
      </c>
      <c r="B2864" s="68">
        <v>32</v>
      </c>
      <c r="C2864" s="63">
        <v>954</v>
      </c>
      <c r="D2864" s="63">
        <v>354</v>
      </c>
      <c r="E2864" s="63" t="s">
        <v>97</v>
      </c>
    </row>
    <row r="2865" spans="1:5">
      <c r="A2865" s="68">
        <v>5413</v>
      </c>
      <c r="B2865" s="68">
        <v>32</v>
      </c>
      <c r="C2865" s="63">
        <v>954</v>
      </c>
      <c r="D2865" s="63">
        <v>354</v>
      </c>
      <c r="E2865" s="63" t="s">
        <v>97</v>
      </c>
    </row>
    <row r="2866" spans="1:5">
      <c r="A2866" s="68">
        <v>5414</v>
      </c>
      <c r="B2866" s="68">
        <v>32</v>
      </c>
      <c r="C2866" s="63">
        <v>954</v>
      </c>
      <c r="D2866" s="63">
        <v>354</v>
      </c>
      <c r="E2866" s="63" t="s">
        <v>97</v>
      </c>
    </row>
    <row r="2867" spans="1:5">
      <c r="A2867" s="68">
        <v>5415</v>
      </c>
      <c r="B2867" s="68">
        <v>32</v>
      </c>
      <c r="C2867" s="63">
        <v>954</v>
      </c>
      <c r="D2867" s="63">
        <v>354</v>
      </c>
      <c r="E2867" s="63" t="s">
        <v>97</v>
      </c>
    </row>
    <row r="2868" spans="1:5">
      <c r="A2868" s="68">
        <v>5416</v>
      </c>
      <c r="B2868" s="68">
        <v>32</v>
      </c>
      <c r="C2868" s="63">
        <v>954</v>
      </c>
      <c r="D2868" s="63">
        <v>354</v>
      </c>
      <c r="E2868" s="63" t="s">
        <v>97</v>
      </c>
    </row>
    <row r="2869" spans="1:5">
      <c r="A2869" s="68">
        <v>5417</v>
      </c>
      <c r="B2869" s="68">
        <v>32</v>
      </c>
      <c r="C2869" s="63">
        <v>954</v>
      </c>
      <c r="D2869" s="63">
        <v>354</v>
      </c>
      <c r="E2869" s="63" t="s">
        <v>97</v>
      </c>
    </row>
    <row r="2870" spans="1:5">
      <c r="A2870" s="68">
        <v>5418</v>
      </c>
      <c r="B2870" s="68">
        <v>32</v>
      </c>
      <c r="C2870" s="63">
        <v>954</v>
      </c>
      <c r="D2870" s="63">
        <v>354</v>
      </c>
      <c r="E2870" s="63" t="s">
        <v>97</v>
      </c>
    </row>
    <row r="2871" spans="1:5">
      <c r="A2871" s="68">
        <v>5419</v>
      </c>
      <c r="B2871" s="68">
        <v>32</v>
      </c>
      <c r="C2871" s="63">
        <v>954</v>
      </c>
      <c r="D2871" s="63">
        <v>354</v>
      </c>
      <c r="E2871" s="63" t="s">
        <v>97</v>
      </c>
    </row>
    <row r="2872" spans="1:5">
      <c r="A2872" s="68">
        <v>5420</v>
      </c>
      <c r="B2872" s="68">
        <v>32</v>
      </c>
      <c r="C2872" s="63">
        <v>954</v>
      </c>
      <c r="D2872" s="63">
        <v>354</v>
      </c>
      <c r="E2872" s="63" t="s">
        <v>97</v>
      </c>
    </row>
    <row r="2873" spans="1:5">
      <c r="A2873" s="68">
        <v>5421</v>
      </c>
      <c r="B2873" s="68">
        <v>32</v>
      </c>
      <c r="C2873" s="63">
        <v>954</v>
      </c>
      <c r="D2873" s="63">
        <v>354</v>
      </c>
      <c r="E2873" s="63" t="s">
        <v>97</v>
      </c>
    </row>
    <row r="2874" spans="1:5">
      <c r="A2874" s="68">
        <v>5422</v>
      </c>
      <c r="B2874" s="68">
        <v>32</v>
      </c>
      <c r="C2874" s="63">
        <v>954</v>
      </c>
      <c r="D2874" s="63">
        <v>354</v>
      </c>
      <c r="E2874" s="63" t="s">
        <v>97</v>
      </c>
    </row>
    <row r="2875" spans="1:5">
      <c r="A2875" s="68">
        <v>5430</v>
      </c>
      <c r="B2875" s="68">
        <v>32</v>
      </c>
      <c r="C2875" s="63">
        <v>954</v>
      </c>
      <c r="D2875" s="63">
        <v>354</v>
      </c>
      <c r="E2875" s="63" t="s">
        <v>97</v>
      </c>
    </row>
    <row r="2876" spans="1:5">
      <c r="A2876" s="68">
        <v>5431</v>
      </c>
      <c r="B2876" s="68">
        <v>32</v>
      </c>
      <c r="C2876" s="63">
        <v>954</v>
      </c>
      <c r="D2876" s="63">
        <v>354</v>
      </c>
      <c r="E2876" s="63" t="s">
        <v>97</v>
      </c>
    </row>
    <row r="2877" spans="1:5">
      <c r="A2877" s="68">
        <v>5432</v>
      </c>
      <c r="B2877" s="68">
        <v>32</v>
      </c>
      <c r="C2877" s="63">
        <v>954</v>
      </c>
      <c r="D2877" s="63">
        <v>354</v>
      </c>
      <c r="E2877" s="63" t="s">
        <v>97</v>
      </c>
    </row>
    <row r="2878" spans="1:5">
      <c r="A2878" s="68">
        <v>5433</v>
      </c>
      <c r="B2878" s="68">
        <v>32</v>
      </c>
      <c r="C2878" s="63">
        <v>954</v>
      </c>
      <c r="D2878" s="63">
        <v>354</v>
      </c>
      <c r="E2878" s="63" t="s">
        <v>97</v>
      </c>
    </row>
    <row r="2879" spans="1:5">
      <c r="A2879" s="68">
        <v>5434</v>
      </c>
      <c r="B2879" s="68">
        <v>32</v>
      </c>
      <c r="C2879" s="63">
        <v>954</v>
      </c>
      <c r="D2879" s="63">
        <v>354</v>
      </c>
      <c r="E2879" s="63" t="s">
        <v>97</v>
      </c>
    </row>
    <row r="2880" spans="1:5">
      <c r="A2880" s="68">
        <v>5440</v>
      </c>
      <c r="B2880" s="68">
        <v>32</v>
      </c>
      <c r="C2880" s="63">
        <v>954</v>
      </c>
      <c r="D2880" s="63">
        <v>354</v>
      </c>
      <c r="E2880" s="63" t="s">
        <v>97</v>
      </c>
    </row>
    <row r="2881" spans="1:5">
      <c r="A2881" s="68">
        <v>5451</v>
      </c>
      <c r="B2881" s="68">
        <v>32</v>
      </c>
      <c r="C2881" s="63">
        <v>954</v>
      </c>
      <c r="D2881" s="63">
        <v>354</v>
      </c>
      <c r="E2881" s="63" t="s">
        <v>97</v>
      </c>
    </row>
    <row r="2882" spans="1:5">
      <c r="A2882" s="68">
        <v>5452</v>
      </c>
      <c r="B2882" s="68">
        <v>32</v>
      </c>
      <c r="C2882" s="63">
        <v>954</v>
      </c>
      <c r="D2882" s="63">
        <v>354</v>
      </c>
      <c r="E2882" s="63" t="s">
        <v>97</v>
      </c>
    </row>
    <row r="2883" spans="1:5">
      <c r="A2883" s="68">
        <v>5453</v>
      </c>
      <c r="B2883" s="68">
        <v>32</v>
      </c>
      <c r="C2883" s="63">
        <v>954</v>
      </c>
      <c r="D2883" s="63">
        <v>354</v>
      </c>
      <c r="E2883" s="63" t="s">
        <v>97</v>
      </c>
    </row>
    <row r="2884" spans="1:5">
      <c r="A2884" s="68">
        <v>5454</v>
      </c>
      <c r="B2884" s="68">
        <v>32</v>
      </c>
      <c r="C2884" s="63">
        <v>954</v>
      </c>
      <c r="D2884" s="63">
        <v>354</v>
      </c>
      <c r="E2884" s="63" t="s">
        <v>97</v>
      </c>
    </row>
    <row r="2885" spans="1:5">
      <c r="A2885" s="68">
        <v>5455</v>
      </c>
      <c r="B2885" s="68">
        <v>32</v>
      </c>
      <c r="C2885" s="63">
        <v>954</v>
      </c>
      <c r="D2885" s="63">
        <v>354</v>
      </c>
      <c r="E2885" s="63" t="s">
        <v>97</v>
      </c>
    </row>
    <row r="2886" spans="1:5">
      <c r="A2886" s="68">
        <v>5460</v>
      </c>
      <c r="B2886" s="68">
        <v>32</v>
      </c>
      <c r="C2886" s="63">
        <v>954</v>
      </c>
      <c r="D2886" s="63">
        <v>354</v>
      </c>
      <c r="E2886" s="63" t="s">
        <v>97</v>
      </c>
    </row>
    <row r="2887" spans="1:5">
      <c r="A2887" s="68">
        <v>5461</v>
      </c>
      <c r="B2887" s="68">
        <v>32</v>
      </c>
      <c r="C2887" s="63">
        <v>954</v>
      </c>
      <c r="D2887" s="63">
        <v>354</v>
      </c>
      <c r="E2887" s="63" t="s">
        <v>97</v>
      </c>
    </row>
    <row r="2888" spans="1:5">
      <c r="A2888" s="68">
        <v>5462</v>
      </c>
      <c r="B2888" s="68">
        <v>32</v>
      </c>
      <c r="C2888" s="63">
        <v>954</v>
      </c>
      <c r="D2888" s="63">
        <v>354</v>
      </c>
      <c r="E2888" s="63" t="s">
        <v>97</v>
      </c>
    </row>
    <row r="2889" spans="1:5">
      <c r="A2889" s="68">
        <v>5464</v>
      </c>
      <c r="B2889" s="68">
        <v>32</v>
      </c>
      <c r="C2889" s="63">
        <v>954</v>
      </c>
      <c r="D2889" s="63">
        <v>354</v>
      </c>
      <c r="E2889" s="63" t="s">
        <v>97</v>
      </c>
    </row>
    <row r="2890" spans="1:5">
      <c r="A2890" s="68">
        <v>5470</v>
      </c>
      <c r="B2890" s="68">
        <v>32</v>
      </c>
      <c r="C2890" s="63">
        <v>954</v>
      </c>
      <c r="D2890" s="63">
        <v>354</v>
      </c>
      <c r="E2890" s="63" t="s">
        <v>97</v>
      </c>
    </row>
    <row r="2891" spans="1:5">
      <c r="A2891" s="68">
        <v>5471</v>
      </c>
      <c r="B2891" s="68">
        <v>32</v>
      </c>
      <c r="C2891" s="63">
        <v>954</v>
      </c>
      <c r="D2891" s="63">
        <v>354</v>
      </c>
      <c r="E2891" s="63" t="s">
        <v>97</v>
      </c>
    </row>
    <row r="2892" spans="1:5">
      <c r="A2892" s="68">
        <v>5472</v>
      </c>
      <c r="B2892" s="68">
        <v>32</v>
      </c>
      <c r="C2892" s="63">
        <v>954</v>
      </c>
      <c r="D2892" s="63">
        <v>354</v>
      </c>
      <c r="E2892" s="63" t="s">
        <v>97</v>
      </c>
    </row>
    <row r="2893" spans="1:5">
      <c r="A2893" s="68">
        <v>5473</v>
      </c>
      <c r="B2893" s="68">
        <v>32</v>
      </c>
      <c r="C2893" s="63">
        <v>954</v>
      </c>
      <c r="D2893" s="63">
        <v>354</v>
      </c>
      <c r="E2893" s="63" t="s">
        <v>97</v>
      </c>
    </row>
    <row r="2894" spans="1:5">
      <c r="A2894" s="68">
        <v>5480</v>
      </c>
      <c r="B2894" s="68">
        <v>32</v>
      </c>
      <c r="C2894" s="63">
        <v>954</v>
      </c>
      <c r="D2894" s="63">
        <v>354</v>
      </c>
      <c r="E2894" s="63" t="s">
        <v>97</v>
      </c>
    </row>
    <row r="2895" spans="1:5">
      <c r="A2895" s="68">
        <v>5481</v>
      </c>
      <c r="B2895" s="68">
        <v>32</v>
      </c>
      <c r="C2895" s="63">
        <v>954</v>
      </c>
      <c r="D2895" s="63">
        <v>354</v>
      </c>
      <c r="E2895" s="63" t="s">
        <v>97</v>
      </c>
    </row>
    <row r="2896" spans="1:5">
      <c r="A2896" s="68">
        <v>5482</v>
      </c>
      <c r="B2896" s="68">
        <v>32</v>
      </c>
      <c r="C2896" s="63">
        <v>954</v>
      </c>
      <c r="D2896" s="63">
        <v>354</v>
      </c>
      <c r="E2896" s="63" t="s">
        <v>97</v>
      </c>
    </row>
    <row r="2897" spans="1:5">
      <c r="A2897" s="68">
        <v>5483</v>
      </c>
      <c r="B2897" s="68">
        <v>32</v>
      </c>
      <c r="C2897" s="63">
        <v>954</v>
      </c>
      <c r="D2897" s="63">
        <v>354</v>
      </c>
      <c r="E2897" s="63" t="s">
        <v>97</v>
      </c>
    </row>
    <row r="2898" spans="1:5">
      <c r="A2898" s="68">
        <v>5485</v>
      </c>
      <c r="B2898" s="68">
        <v>32</v>
      </c>
      <c r="C2898" s="63">
        <v>954</v>
      </c>
      <c r="D2898" s="63">
        <v>354</v>
      </c>
      <c r="E2898" s="63" t="s">
        <v>97</v>
      </c>
    </row>
    <row r="2899" spans="1:5">
      <c r="A2899" s="68">
        <v>5490</v>
      </c>
      <c r="B2899" s="68">
        <v>32</v>
      </c>
      <c r="C2899" s="63">
        <v>954</v>
      </c>
      <c r="D2899" s="63">
        <v>354</v>
      </c>
      <c r="E2899" s="63" t="s">
        <v>97</v>
      </c>
    </row>
    <row r="2900" spans="1:5">
      <c r="A2900" s="68">
        <v>5491</v>
      </c>
      <c r="B2900" s="68">
        <v>32</v>
      </c>
      <c r="C2900" s="63">
        <v>954</v>
      </c>
      <c r="D2900" s="63">
        <v>354</v>
      </c>
      <c r="E2900" s="63" t="s">
        <v>97</v>
      </c>
    </row>
    <row r="2901" spans="1:5">
      <c r="A2901" s="68">
        <v>5493</v>
      </c>
      <c r="B2901" s="68">
        <v>32</v>
      </c>
      <c r="C2901" s="63">
        <v>954</v>
      </c>
      <c r="D2901" s="63">
        <v>354</v>
      </c>
      <c r="E2901" s="63" t="s">
        <v>97</v>
      </c>
    </row>
    <row r="2902" spans="1:5">
      <c r="A2902" s="68">
        <v>5495</v>
      </c>
      <c r="B2902" s="68">
        <v>32</v>
      </c>
      <c r="C2902" s="63">
        <v>954</v>
      </c>
      <c r="D2902" s="63">
        <v>354</v>
      </c>
      <c r="E2902" s="63" t="s">
        <v>97</v>
      </c>
    </row>
    <row r="2903" spans="1:5">
      <c r="A2903" s="68">
        <v>5501</v>
      </c>
      <c r="B2903" s="68">
        <v>33</v>
      </c>
      <c r="C2903" s="63">
        <v>1554</v>
      </c>
      <c r="D2903" s="63">
        <v>132</v>
      </c>
      <c r="E2903" s="63" t="s">
        <v>97</v>
      </c>
    </row>
    <row r="2904" spans="1:5">
      <c r="A2904" s="68">
        <v>5502</v>
      </c>
      <c r="B2904" s="68">
        <v>32</v>
      </c>
      <c r="C2904" s="63">
        <v>954</v>
      </c>
      <c r="D2904" s="63">
        <v>354</v>
      </c>
      <c r="E2904" s="63" t="s">
        <v>97</v>
      </c>
    </row>
    <row r="2905" spans="1:5">
      <c r="A2905" s="68">
        <v>5510</v>
      </c>
      <c r="B2905" s="68">
        <v>32</v>
      </c>
      <c r="C2905" s="63">
        <v>954</v>
      </c>
      <c r="D2905" s="63">
        <v>354</v>
      </c>
      <c r="E2905" s="63" t="s">
        <v>97</v>
      </c>
    </row>
    <row r="2906" spans="1:5">
      <c r="A2906" s="68">
        <v>5520</v>
      </c>
      <c r="B2906" s="68">
        <v>32</v>
      </c>
      <c r="C2906" s="63">
        <v>954</v>
      </c>
      <c r="D2906" s="63">
        <v>354</v>
      </c>
      <c r="E2906" s="63" t="s">
        <v>97</v>
      </c>
    </row>
    <row r="2907" spans="1:5">
      <c r="A2907" s="68">
        <v>5521</v>
      </c>
      <c r="B2907" s="68">
        <v>32</v>
      </c>
      <c r="C2907" s="63">
        <v>954</v>
      </c>
      <c r="D2907" s="63">
        <v>354</v>
      </c>
      <c r="E2907" s="63" t="s">
        <v>97</v>
      </c>
    </row>
    <row r="2908" spans="1:5">
      <c r="A2908" s="68">
        <v>5522</v>
      </c>
      <c r="B2908" s="68">
        <v>32</v>
      </c>
      <c r="C2908" s="63">
        <v>954</v>
      </c>
      <c r="D2908" s="63">
        <v>354</v>
      </c>
      <c r="E2908" s="63" t="s">
        <v>97</v>
      </c>
    </row>
    <row r="2909" spans="1:5">
      <c r="A2909" s="68">
        <v>5523</v>
      </c>
      <c r="B2909" s="68">
        <v>32</v>
      </c>
      <c r="C2909" s="63">
        <v>954</v>
      </c>
      <c r="D2909" s="63">
        <v>354</v>
      </c>
      <c r="E2909" s="63" t="s">
        <v>97</v>
      </c>
    </row>
    <row r="2910" spans="1:5">
      <c r="A2910" s="68">
        <v>5540</v>
      </c>
      <c r="B2910" s="68">
        <v>32</v>
      </c>
      <c r="C2910" s="63">
        <v>954</v>
      </c>
      <c r="D2910" s="63">
        <v>354</v>
      </c>
      <c r="E2910" s="63" t="s">
        <v>97</v>
      </c>
    </row>
    <row r="2911" spans="1:5">
      <c r="A2911" s="68">
        <v>5550</v>
      </c>
      <c r="B2911" s="68">
        <v>32</v>
      </c>
      <c r="C2911" s="63">
        <v>954</v>
      </c>
      <c r="D2911" s="63">
        <v>354</v>
      </c>
      <c r="E2911" s="63" t="s">
        <v>97</v>
      </c>
    </row>
    <row r="2912" spans="1:5">
      <c r="A2912" s="68">
        <v>5552</v>
      </c>
      <c r="B2912" s="68">
        <v>33</v>
      </c>
      <c r="C2912" s="63">
        <v>1554</v>
      </c>
      <c r="D2912" s="63">
        <v>132</v>
      </c>
      <c r="E2912" s="63" t="s">
        <v>97</v>
      </c>
    </row>
    <row r="2913" spans="1:5">
      <c r="A2913" s="68">
        <v>5554</v>
      </c>
      <c r="B2913" s="68">
        <v>33</v>
      </c>
      <c r="C2913" s="63">
        <v>1554</v>
      </c>
      <c r="D2913" s="63">
        <v>132</v>
      </c>
      <c r="E2913" s="63" t="s">
        <v>97</v>
      </c>
    </row>
    <row r="2914" spans="1:5">
      <c r="A2914" s="68">
        <v>5555</v>
      </c>
      <c r="B2914" s="68">
        <v>33</v>
      </c>
      <c r="C2914" s="63">
        <v>1554</v>
      </c>
      <c r="D2914" s="63">
        <v>132</v>
      </c>
      <c r="E2914" s="63" t="s">
        <v>97</v>
      </c>
    </row>
    <row r="2915" spans="1:5">
      <c r="A2915" s="68">
        <v>5556</v>
      </c>
      <c r="B2915" s="68">
        <v>33</v>
      </c>
      <c r="C2915" s="63">
        <v>1554</v>
      </c>
      <c r="D2915" s="63">
        <v>132</v>
      </c>
      <c r="E2915" s="63" t="s">
        <v>97</v>
      </c>
    </row>
    <row r="2916" spans="1:5">
      <c r="A2916" s="68">
        <v>5558</v>
      </c>
      <c r="B2916" s="68">
        <v>33</v>
      </c>
      <c r="C2916" s="63">
        <v>1554</v>
      </c>
      <c r="D2916" s="63">
        <v>132</v>
      </c>
      <c r="E2916" s="63" t="s">
        <v>97</v>
      </c>
    </row>
    <row r="2917" spans="1:5">
      <c r="A2917" s="68">
        <v>5560</v>
      </c>
      <c r="B2917" s="68">
        <v>32</v>
      </c>
      <c r="C2917" s="63">
        <v>954</v>
      </c>
      <c r="D2917" s="63">
        <v>354</v>
      </c>
      <c r="E2917" s="63" t="s">
        <v>97</v>
      </c>
    </row>
    <row r="2918" spans="1:5">
      <c r="A2918" s="68">
        <v>5570</v>
      </c>
      <c r="B2918" s="68">
        <v>33</v>
      </c>
      <c r="C2918" s="63">
        <v>1554</v>
      </c>
      <c r="D2918" s="63">
        <v>132</v>
      </c>
      <c r="E2918" s="63" t="s">
        <v>97</v>
      </c>
    </row>
    <row r="2919" spans="1:5">
      <c r="A2919" s="68">
        <v>5571</v>
      </c>
      <c r="B2919" s="68">
        <v>33</v>
      </c>
      <c r="C2919" s="63">
        <v>1554</v>
      </c>
      <c r="D2919" s="63">
        <v>132</v>
      </c>
      <c r="E2919" s="63" t="s">
        <v>97</v>
      </c>
    </row>
    <row r="2920" spans="1:5">
      <c r="A2920" s="68">
        <v>5572</v>
      </c>
      <c r="B2920" s="68">
        <v>33</v>
      </c>
      <c r="C2920" s="63">
        <v>1554</v>
      </c>
      <c r="D2920" s="63">
        <v>132</v>
      </c>
      <c r="E2920" s="63" t="s">
        <v>97</v>
      </c>
    </row>
    <row r="2921" spans="1:5">
      <c r="A2921" s="68">
        <v>5573</v>
      </c>
      <c r="B2921" s="68">
        <v>33</v>
      </c>
      <c r="C2921" s="63">
        <v>1554</v>
      </c>
      <c r="D2921" s="63">
        <v>132</v>
      </c>
      <c r="E2921" s="63" t="s">
        <v>97</v>
      </c>
    </row>
    <row r="2922" spans="1:5">
      <c r="A2922" s="68">
        <v>5575</v>
      </c>
      <c r="B2922" s="68">
        <v>33</v>
      </c>
      <c r="C2922" s="63">
        <v>1554</v>
      </c>
      <c r="D2922" s="63">
        <v>132</v>
      </c>
      <c r="E2922" s="63" t="s">
        <v>97</v>
      </c>
    </row>
    <row r="2923" spans="1:5">
      <c r="A2923" s="68">
        <v>5576</v>
      </c>
      <c r="B2923" s="68">
        <v>33</v>
      </c>
      <c r="C2923" s="63">
        <v>1554</v>
      </c>
      <c r="D2923" s="63">
        <v>132</v>
      </c>
      <c r="E2923" s="63" t="s">
        <v>97</v>
      </c>
    </row>
    <row r="2924" spans="1:5">
      <c r="A2924" s="68">
        <v>5577</v>
      </c>
      <c r="B2924" s="68">
        <v>33</v>
      </c>
      <c r="C2924" s="63">
        <v>1554</v>
      </c>
      <c r="D2924" s="63">
        <v>132</v>
      </c>
      <c r="E2924" s="63" t="s">
        <v>97</v>
      </c>
    </row>
    <row r="2925" spans="1:5">
      <c r="A2925" s="68">
        <v>5580</v>
      </c>
      <c r="B2925" s="68">
        <v>33</v>
      </c>
      <c r="C2925" s="63">
        <v>1554</v>
      </c>
      <c r="D2925" s="63">
        <v>132</v>
      </c>
      <c r="E2925" s="63" t="s">
        <v>97</v>
      </c>
    </row>
    <row r="2926" spans="1:5">
      <c r="A2926" s="68">
        <v>5581</v>
      </c>
      <c r="B2926" s="68">
        <v>33</v>
      </c>
      <c r="C2926" s="63">
        <v>1554</v>
      </c>
      <c r="D2926" s="63">
        <v>132</v>
      </c>
      <c r="E2926" s="63" t="s">
        <v>97</v>
      </c>
    </row>
    <row r="2927" spans="1:5">
      <c r="A2927" s="68">
        <v>5582</v>
      </c>
      <c r="B2927" s="68">
        <v>33</v>
      </c>
      <c r="C2927" s="63">
        <v>1554</v>
      </c>
      <c r="D2927" s="63">
        <v>132</v>
      </c>
      <c r="E2927" s="63" t="s">
        <v>97</v>
      </c>
    </row>
    <row r="2928" spans="1:5">
      <c r="A2928" s="68">
        <v>5583</v>
      </c>
      <c r="B2928" s="68">
        <v>33</v>
      </c>
      <c r="C2928" s="63">
        <v>1554</v>
      </c>
      <c r="D2928" s="63">
        <v>132</v>
      </c>
      <c r="E2928" s="63" t="s">
        <v>97</v>
      </c>
    </row>
    <row r="2929" spans="1:5">
      <c r="A2929" s="68">
        <v>5600</v>
      </c>
      <c r="B2929" s="68">
        <v>29</v>
      </c>
      <c r="C2929" s="63">
        <v>963</v>
      </c>
      <c r="D2929" s="63">
        <v>229</v>
      </c>
      <c r="E2929" s="63" t="s">
        <v>97</v>
      </c>
    </row>
    <row r="2930" spans="1:5">
      <c r="A2930" s="68">
        <v>5601</v>
      </c>
      <c r="B2930" s="68">
        <v>29</v>
      </c>
      <c r="C2930" s="63">
        <v>963</v>
      </c>
      <c r="D2930" s="63">
        <v>229</v>
      </c>
      <c r="E2930" s="63" t="s">
        <v>97</v>
      </c>
    </row>
    <row r="2931" spans="1:5">
      <c r="A2931" s="68">
        <v>5602</v>
      </c>
      <c r="B2931" s="68">
        <v>29</v>
      </c>
      <c r="C2931" s="63">
        <v>963</v>
      </c>
      <c r="D2931" s="63">
        <v>229</v>
      </c>
      <c r="E2931" s="63" t="s">
        <v>97</v>
      </c>
    </row>
    <row r="2932" spans="1:5">
      <c r="A2932" s="68">
        <v>5603</v>
      </c>
      <c r="B2932" s="68">
        <v>29</v>
      </c>
      <c r="C2932" s="63">
        <v>963</v>
      </c>
      <c r="D2932" s="63">
        <v>229</v>
      </c>
      <c r="E2932" s="63" t="s">
        <v>97</v>
      </c>
    </row>
    <row r="2933" spans="1:5">
      <c r="A2933" s="68">
        <v>5604</v>
      </c>
      <c r="B2933" s="68">
        <v>29</v>
      </c>
      <c r="C2933" s="63">
        <v>963</v>
      </c>
      <c r="D2933" s="63">
        <v>229</v>
      </c>
      <c r="E2933" s="63" t="s">
        <v>97</v>
      </c>
    </row>
    <row r="2934" spans="1:5">
      <c r="A2934" s="68">
        <v>5605</v>
      </c>
      <c r="B2934" s="68">
        <v>29</v>
      </c>
      <c r="C2934" s="63">
        <v>963</v>
      </c>
      <c r="D2934" s="63">
        <v>229</v>
      </c>
      <c r="E2934" s="63" t="s">
        <v>97</v>
      </c>
    </row>
    <row r="2935" spans="1:5">
      <c r="A2935" s="68">
        <v>5606</v>
      </c>
      <c r="B2935" s="68">
        <v>29</v>
      </c>
      <c r="C2935" s="63">
        <v>963</v>
      </c>
      <c r="D2935" s="63">
        <v>229</v>
      </c>
      <c r="E2935" s="63" t="s">
        <v>97</v>
      </c>
    </row>
    <row r="2936" spans="1:5">
      <c r="A2936" s="68">
        <v>5607</v>
      </c>
      <c r="B2936" s="68">
        <v>29</v>
      </c>
      <c r="C2936" s="63">
        <v>963</v>
      </c>
      <c r="D2936" s="63">
        <v>229</v>
      </c>
      <c r="E2936" s="63" t="s">
        <v>97</v>
      </c>
    </row>
    <row r="2937" spans="1:5">
      <c r="A2937" s="68">
        <v>5608</v>
      </c>
      <c r="B2937" s="68">
        <v>29</v>
      </c>
      <c r="C2937" s="63">
        <v>963</v>
      </c>
      <c r="D2937" s="63">
        <v>229</v>
      </c>
      <c r="E2937" s="63" t="s">
        <v>97</v>
      </c>
    </row>
    <row r="2938" spans="1:5">
      <c r="A2938" s="68">
        <v>5609</v>
      </c>
      <c r="B2938" s="68">
        <v>29</v>
      </c>
      <c r="C2938" s="63">
        <v>963</v>
      </c>
      <c r="D2938" s="63">
        <v>229</v>
      </c>
      <c r="E2938" s="63" t="s">
        <v>97</v>
      </c>
    </row>
    <row r="2939" spans="1:5">
      <c r="A2939" s="68">
        <v>5630</v>
      </c>
      <c r="B2939" s="68">
        <v>29</v>
      </c>
      <c r="C2939" s="63">
        <v>963</v>
      </c>
      <c r="D2939" s="63">
        <v>229</v>
      </c>
      <c r="E2939" s="63" t="s">
        <v>97</v>
      </c>
    </row>
    <row r="2940" spans="1:5">
      <c r="A2940" s="68">
        <v>5631</v>
      </c>
      <c r="B2940" s="68">
        <v>29</v>
      </c>
      <c r="C2940" s="63">
        <v>963</v>
      </c>
      <c r="D2940" s="63">
        <v>229</v>
      </c>
      <c r="E2940" s="63" t="s">
        <v>97</v>
      </c>
    </row>
    <row r="2941" spans="1:5">
      <c r="A2941" s="68">
        <v>5632</v>
      </c>
      <c r="B2941" s="68">
        <v>29</v>
      </c>
      <c r="C2941" s="63">
        <v>963</v>
      </c>
      <c r="D2941" s="63">
        <v>229</v>
      </c>
      <c r="E2941" s="63" t="s">
        <v>97</v>
      </c>
    </row>
    <row r="2942" spans="1:5">
      <c r="A2942" s="68">
        <v>5633</v>
      </c>
      <c r="B2942" s="68">
        <v>29</v>
      </c>
      <c r="C2942" s="63">
        <v>963</v>
      </c>
      <c r="D2942" s="63">
        <v>229</v>
      </c>
      <c r="E2942" s="63" t="s">
        <v>97</v>
      </c>
    </row>
    <row r="2943" spans="1:5">
      <c r="A2943" s="68">
        <v>5640</v>
      </c>
      <c r="B2943" s="68">
        <v>29</v>
      </c>
      <c r="C2943" s="63">
        <v>963</v>
      </c>
      <c r="D2943" s="63">
        <v>229</v>
      </c>
      <c r="E2943" s="63" t="s">
        <v>97</v>
      </c>
    </row>
    <row r="2944" spans="1:5">
      <c r="A2944" s="68">
        <v>5641</v>
      </c>
      <c r="B2944" s="68">
        <v>29</v>
      </c>
      <c r="C2944" s="63">
        <v>963</v>
      </c>
      <c r="D2944" s="63">
        <v>229</v>
      </c>
      <c r="E2944" s="63" t="s">
        <v>97</v>
      </c>
    </row>
    <row r="2945" spans="1:5">
      <c r="A2945" s="68">
        <v>5642</v>
      </c>
      <c r="B2945" s="68">
        <v>29</v>
      </c>
      <c r="C2945" s="63">
        <v>963</v>
      </c>
      <c r="D2945" s="63">
        <v>229</v>
      </c>
      <c r="E2945" s="63" t="s">
        <v>97</v>
      </c>
    </row>
    <row r="2946" spans="1:5">
      <c r="A2946" s="68">
        <v>5650</v>
      </c>
      <c r="B2946" s="68">
        <v>29</v>
      </c>
      <c r="C2946" s="63">
        <v>963</v>
      </c>
      <c r="D2946" s="63">
        <v>229</v>
      </c>
      <c r="E2946" s="63" t="s">
        <v>97</v>
      </c>
    </row>
    <row r="2947" spans="1:5">
      <c r="A2947" s="68">
        <v>5651</v>
      </c>
      <c r="B2947" s="68">
        <v>29</v>
      </c>
      <c r="C2947" s="63">
        <v>963</v>
      </c>
      <c r="D2947" s="63">
        <v>229</v>
      </c>
      <c r="E2947" s="63" t="s">
        <v>97</v>
      </c>
    </row>
    <row r="2948" spans="1:5">
      <c r="A2948" s="68">
        <v>5652</v>
      </c>
      <c r="B2948" s="68">
        <v>29</v>
      </c>
      <c r="C2948" s="63">
        <v>963</v>
      </c>
      <c r="D2948" s="63">
        <v>229</v>
      </c>
      <c r="E2948" s="63" t="s">
        <v>97</v>
      </c>
    </row>
    <row r="2949" spans="1:5">
      <c r="A2949" s="68">
        <v>5653</v>
      </c>
      <c r="B2949" s="68">
        <v>29</v>
      </c>
      <c r="C2949" s="63">
        <v>963</v>
      </c>
      <c r="D2949" s="63">
        <v>229</v>
      </c>
      <c r="E2949" s="63" t="s">
        <v>97</v>
      </c>
    </row>
    <row r="2950" spans="1:5">
      <c r="A2950" s="68">
        <v>5654</v>
      </c>
      <c r="B2950" s="68">
        <v>29</v>
      </c>
      <c r="C2950" s="63">
        <v>963</v>
      </c>
      <c r="D2950" s="63">
        <v>229</v>
      </c>
      <c r="E2950" s="63" t="s">
        <v>97</v>
      </c>
    </row>
    <row r="2951" spans="1:5">
      <c r="A2951" s="68">
        <v>5655</v>
      </c>
      <c r="B2951" s="68">
        <v>29</v>
      </c>
      <c r="C2951" s="63">
        <v>963</v>
      </c>
      <c r="D2951" s="63">
        <v>229</v>
      </c>
      <c r="E2951" s="63" t="s">
        <v>97</v>
      </c>
    </row>
    <row r="2952" spans="1:5">
      <c r="A2952" s="68">
        <v>5660</v>
      </c>
      <c r="B2952" s="68">
        <v>29</v>
      </c>
      <c r="C2952" s="63">
        <v>963</v>
      </c>
      <c r="D2952" s="63">
        <v>229</v>
      </c>
      <c r="E2952" s="63" t="s">
        <v>97</v>
      </c>
    </row>
    <row r="2953" spans="1:5">
      <c r="A2953" s="68">
        <v>5661</v>
      </c>
      <c r="B2953" s="68">
        <v>29</v>
      </c>
      <c r="C2953" s="63">
        <v>963</v>
      </c>
      <c r="D2953" s="63">
        <v>229</v>
      </c>
      <c r="E2953" s="63" t="s">
        <v>97</v>
      </c>
    </row>
    <row r="2954" spans="1:5">
      <c r="A2954" s="68">
        <v>5670</v>
      </c>
      <c r="B2954" s="68">
        <v>29</v>
      </c>
      <c r="C2954" s="63">
        <v>963</v>
      </c>
      <c r="D2954" s="63">
        <v>229</v>
      </c>
      <c r="E2954" s="63" t="s">
        <v>97</v>
      </c>
    </row>
    <row r="2955" spans="1:5">
      <c r="A2955" s="68">
        <v>5671</v>
      </c>
      <c r="B2955" s="68">
        <v>29</v>
      </c>
      <c r="C2955" s="63">
        <v>963</v>
      </c>
      <c r="D2955" s="63">
        <v>229</v>
      </c>
      <c r="E2955" s="63" t="s">
        <v>97</v>
      </c>
    </row>
    <row r="2956" spans="1:5">
      <c r="A2956" s="68">
        <v>5680</v>
      </c>
      <c r="B2956" s="68">
        <v>29</v>
      </c>
      <c r="C2956" s="63">
        <v>963</v>
      </c>
      <c r="D2956" s="63">
        <v>229</v>
      </c>
      <c r="E2956" s="63" t="s">
        <v>97</v>
      </c>
    </row>
    <row r="2957" spans="1:5">
      <c r="A2957" s="68">
        <v>5690</v>
      </c>
      <c r="B2957" s="68">
        <v>29</v>
      </c>
      <c r="C2957" s="63">
        <v>963</v>
      </c>
      <c r="D2957" s="63">
        <v>229</v>
      </c>
      <c r="E2957" s="63" t="s">
        <v>97</v>
      </c>
    </row>
    <row r="2958" spans="1:5">
      <c r="A2958" s="68">
        <v>5700</v>
      </c>
      <c r="B2958" s="68">
        <v>32</v>
      </c>
      <c r="C2958" s="63">
        <v>954</v>
      </c>
      <c r="D2958" s="63">
        <v>354</v>
      </c>
      <c r="E2958" s="63" t="s">
        <v>97</v>
      </c>
    </row>
    <row r="2959" spans="1:5">
      <c r="A2959" s="68">
        <v>5710</v>
      </c>
      <c r="B2959" s="68">
        <v>32</v>
      </c>
      <c r="C2959" s="63">
        <v>954</v>
      </c>
      <c r="D2959" s="63">
        <v>354</v>
      </c>
      <c r="E2959" s="63" t="s">
        <v>97</v>
      </c>
    </row>
    <row r="2960" spans="1:5">
      <c r="A2960" s="68">
        <v>5720</v>
      </c>
      <c r="B2960" s="68">
        <v>30</v>
      </c>
      <c r="C2960" s="63">
        <v>615</v>
      </c>
      <c r="D2960" s="63">
        <v>286</v>
      </c>
      <c r="E2960" s="63" t="s">
        <v>97</v>
      </c>
    </row>
    <row r="2961" spans="1:5">
      <c r="A2961" s="68">
        <v>5722</v>
      </c>
      <c r="B2961" s="68">
        <v>30</v>
      </c>
      <c r="C2961" s="63">
        <v>615</v>
      </c>
      <c r="D2961" s="63">
        <v>286</v>
      </c>
      <c r="E2961" s="63" t="s">
        <v>97</v>
      </c>
    </row>
    <row r="2962" spans="1:5">
      <c r="A2962" s="68">
        <v>5723</v>
      </c>
      <c r="B2962" s="68">
        <v>30</v>
      </c>
      <c r="C2962" s="63">
        <v>615</v>
      </c>
      <c r="D2962" s="63">
        <v>286</v>
      </c>
      <c r="E2962" s="63" t="s">
        <v>97</v>
      </c>
    </row>
    <row r="2963" spans="1:5">
      <c r="A2963" s="68">
        <v>5724</v>
      </c>
      <c r="B2963" s="68">
        <v>30</v>
      </c>
      <c r="C2963" s="63">
        <v>615</v>
      </c>
      <c r="D2963" s="63">
        <v>286</v>
      </c>
      <c r="E2963" s="63" t="s">
        <v>97</v>
      </c>
    </row>
    <row r="2964" spans="1:5">
      <c r="A2964" s="68">
        <v>5725</v>
      </c>
      <c r="B2964" s="68">
        <v>30</v>
      </c>
      <c r="C2964" s="63">
        <v>615</v>
      </c>
      <c r="D2964" s="63">
        <v>286</v>
      </c>
      <c r="E2964" s="63" t="s">
        <v>97</v>
      </c>
    </row>
    <row r="2965" spans="1:5">
      <c r="A2965" s="68">
        <v>5730</v>
      </c>
      <c r="B2965" s="68">
        <v>31</v>
      </c>
      <c r="C2965" s="63">
        <v>746</v>
      </c>
      <c r="D2965" s="63">
        <v>340</v>
      </c>
      <c r="E2965" s="63" t="s">
        <v>97</v>
      </c>
    </row>
    <row r="2966" spans="1:5">
      <c r="A2966" s="68">
        <v>5731</v>
      </c>
      <c r="B2966" s="68">
        <v>31</v>
      </c>
      <c r="C2966" s="63">
        <v>746</v>
      </c>
      <c r="D2966" s="63">
        <v>340</v>
      </c>
      <c r="E2966" s="63" t="s">
        <v>97</v>
      </c>
    </row>
    <row r="2967" spans="1:5">
      <c r="A2967" s="68">
        <v>5732</v>
      </c>
      <c r="B2967" s="68">
        <v>31</v>
      </c>
      <c r="C2967" s="63">
        <v>746</v>
      </c>
      <c r="D2967" s="63">
        <v>340</v>
      </c>
      <c r="E2967" s="63" t="s">
        <v>97</v>
      </c>
    </row>
    <row r="2968" spans="1:5">
      <c r="A2968" s="68">
        <v>5733</v>
      </c>
      <c r="B2968" s="68">
        <v>31</v>
      </c>
      <c r="C2968" s="63">
        <v>746</v>
      </c>
      <c r="D2968" s="63">
        <v>340</v>
      </c>
      <c r="E2968" s="63" t="s">
        <v>97</v>
      </c>
    </row>
    <row r="2969" spans="1:5">
      <c r="A2969" s="68">
        <v>5734</v>
      </c>
      <c r="B2969" s="68">
        <v>31</v>
      </c>
      <c r="C2969" s="63">
        <v>746</v>
      </c>
      <c r="D2969" s="63">
        <v>340</v>
      </c>
      <c r="E2969" s="63" t="s">
        <v>97</v>
      </c>
    </row>
    <row r="2970" spans="1:5">
      <c r="A2970" s="68">
        <v>5800</v>
      </c>
      <c r="B2970" s="68">
        <v>33</v>
      </c>
      <c r="C2970" s="63">
        <v>1554</v>
      </c>
      <c r="D2970" s="63">
        <v>132</v>
      </c>
      <c r="E2970" s="63" t="s">
        <v>97</v>
      </c>
    </row>
    <row r="2971" spans="1:5">
      <c r="A2971" s="68">
        <v>5810</v>
      </c>
      <c r="B2971" s="68">
        <v>33</v>
      </c>
      <c r="C2971" s="63">
        <v>1554</v>
      </c>
      <c r="D2971" s="63">
        <v>132</v>
      </c>
      <c r="E2971" s="63" t="s">
        <v>97</v>
      </c>
    </row>
    <row r="2972" spans="1:5">
      <c r="A2972" s="68">
        <v>5839</v>
      </c>
      <c r="B2972" s="68">
        <v>33</v>
      </c>
      <c r="C2972" s="63">
        <v>1554</v>
      </c>
      <c r="D2972" s="63">
        <v>132</v>
      </c>
      <c r="E2972" s="63" t="s">
        <v>97</v>
      </c>
    </row>
    <row r="2973" spans="1:5">
      <c r="A2973" s="68">
        <v>5880</v>
      </c>
      <c r="B2973" s="68">
        <v>33</v>
      </c>
      <c r="C2973" s="63">
        <v>1554</v>
      </c>
      <c r="D2973" s="63">
        <v>132</v>
      </c>
      <c r="E2973" s="63" t="s">
        <v>97</v>
      </c>
    </row>
    <row r="2974" spans="1:5">
      <c r="A2974" s="68">
        <v>5881</v>
      </c>
      <c r="B2974" s="68">
        <v>33</v>
      </c>
      <c r="C2974" s="63">
        <v>1554</v>
      </c>
      <c r="D2974" s="63">
        <v>132</v>
      </c>
      <c r="E2974" s="63" t="s">
        <v>97</v>
      </c>
    </row>
    <row r="2975" spans="1:5">
      <c r="A2975" s="68">
        <v>5882</v>
      </c>
      <c r="B2975" s="68">
        <v>33</v>
      </c>
      <c r="C2975" s="63">
        <v>1554</v>
      </c>
      <c r="D2975" s="63">
        <v>132</v>
      </c>
      <c r="E2975" s="63" t="s">
        <v>97</v>
      </c>
    </row>
    <row r="2976" spans="1:5">
      <c r="A2976" s="68">
        <v>5883</v>
      </c>
      <c r="B2976" s="68">
        <v>33</v>
      </c>
      <c r="C2976" s="63">
        <v>1554</v>
      </c>
      <c r="D2976" s="63">
        <v>132</v>
      </c>
      <c r="E2976" s="63" t="s">
        <v>97</v>
      </c>
    </row>
    <row r="2977" spans="1:5">
      <c r="A2977" s="68">
        <v>5884</v>
      </c>
      <c r="B2977" s="68">
        <v>33</v>
      </c>
      <c r="C2977" s="63">
        <v>1554</v>
      </c>
      <c r="D2977" s="63">
        <v>132</v>
      </c>
      <c r="E2977" s="63" t="s">
        <v>97</v>
      </c>
    </row>
    <row r="2978" spans="1:5">
      <c r="A2978" s="68">
        <v>5885</v>
      </c>
      <c r="B2978" s="68">
        <v>33</v>
      </c>
      <c r="C2978" s="63">
        <v>1554</v>
      </c>
      <c r="D2978" s="63">
        <v>132</v>
      </c>
      <c r="E2978" s="63" t="s">
        <v>97</v>
      </c>
    </row>
    <row r="2979" spans="1:5">
      <c r="A2979" s="68">
        <v>5886</v>
      </c>
      <c r="B2979" s="68">
        <v>33</v>
      </c>
      <c r="C2979" s="63">
        <v>1554</v>
      </c>
      <c r="D2979" s="63">
        <v>132</v>
      </c>
      <c r="E2979" s="63" t="s">
        <v>97</v>
      </c>
    </row>
    <row r="2980" spans="1:5">
      <c r="A2980" s="68">
        <v>5887</v>
      </c>
      <c r="B2980" s="68">
        <v>33</v>
      </c>
      <c r="C2980" s="63">
        <v>1554</v>
      </c>
      <c r="D2980" s="63">
        <v>132</v>
      </c>
      <c r="E2980" s="63" t="s">
        <v>97</v>
      </c>
    </row>
    <row r="2981" spans="1:5">
      <c r="A2981" s="68">
        <v>5888</v>
      </c>
      <c r="B2981" s="68">
        <v>33</v>
      </c>
      <c r="C2981" s="63">
        <v>1554</v>
      </c>
      <c r="D2981" s="63">
        <v>132</v>
      </c>
      <c r="E2981" s="63" t="s">
        <v>97</v>
      </c>
    </row>
    <row r="2982" spans="1:5">
      <c r="A2982" s="68">
        <v>5889</v>
      </c>
      <c r="B2982" s="68">
        <v>33</v>
      </c>
      <c r="C2982" s="63">
        <v>1554</v>
      </c>
      <c r="D2982" s="63">
        <v>132</v>
      </c>
      <c r="E2982" s="63" t="s">
        <v>97</v>
      </c>
    </row>
    <row r="2983" spans="1:5">
      <c r="A2983" s="68">
        <v>5942</v>
      </c>
      <c r="B2983" s="68">
        <v>33</v>
      </c>
      <c r="C2983" s="63">
        <v>1554</v>
      </c>
      <c r="D2983" s="63">
        <v>132</v>
      </c>
      <c r="E2983" s="63" t="s">
        <v>97</v>
      </c>
    </row>
    <row r="2984" spans="1:5">
      <c r="A2984" s="68">
        <v>5950</v>
      </c>
      <c r="B2984" s="68">
        <v>33</v>
      </c>
      <c r="C2984" s="63">
        <v>1554</v>
      </c>
      <c r="D2984" s="63">
        <v>132</v>
      </c>
      <c r="E2984" s="63" t="s">
        <v>97</v>
      </c>
    </row>
    <row r="2985" spans="1:5">
      <c r="A2985" s="68">
        <v>6000</v>
      </c>
      <c r="B2985" s="68">
        <v>7</v>
      </c>
      <c r="C2985" s="63">
        <v>680</v>
      </c>
      <c r="D2985" s="63">
        <v>340</v>
      </c>
      <c r="E2985" s="63" t="s">
        <v>98</v>
      </c>
    </row>
    <row r="2986" spans="1:5">
      <c r="A2986" s="68">
        <v>6001</v>
      </c>
      <c r="B2986" s="68">
        <v>7</v>
      </c>
      <c r="C2986" s="63">
        <v>680</v>
      </c>
      <c r="D2986" s="63">
        <v>340</v>
      </c>
      <c r="E2986" s="63" t="s">
        <v>98</v>
      </c>
    </row>
    <row r="2987" spans="1:5">
      <c r="A2987" s="68">
        <v>6003</v>
      </c>
      <c r="B2987" s="68">
        <v>7</v>
      </c>
      <c r="C2987" s="63">
        <v>680</v>
      </c>
      <c r="D2987" s="63">
        <v>340</v>
      </c>
      <c r="E2987" s="63" t="s">
        <v>98</v>
      </c>
    </row>
    <row r="2988" spans="1:5">
      <c r="A2988" s="68">
        <v>6004</v>
      </c>
      <c r="B2988" s="68">
        <v>7</v>
      </c>
      <c r="C2988" s="63">
        <v>680</v>
      </c>
      <c r="D2988" s="63">
        <v>340</v>
      </c>
      <c r="E2988" s="63" t="s">
        <v>98</v>
      </c>
    </row>
    <row r="2989" spans="1:5">
      <c r="A2989" s="68">
        <v>6005</v>
      </c>
      <c r="B2989" s="68">
        <v>7</v>
      </c>
      <c r="C2989" s="63">
        <v>680</v>
      </c>
      <c r="D2989" s="63">
        <v>340</v>
      </c>
      <c r="E2989" s="63" t="s">
        <v>98</v>
      </c>
    </row>
    <row r="2990" spans="1:5">
      <c r="A2990" s="68">
        <v>6006</v>
      </c>
      <c r="B2990" s="68">
        <v>7</v>
      </c>
      <c r="C2990" s="63">
        <v>680</v>
      </c>
      <c r="D2990" s="63">
        <v>340</v>
      </c>
      <c r="E2990" s="63" t="s">
        <v>98</v>
      </c>
    </row>
    <row r="2991" spans="1:5">
      <c r="A2991" s="68">
        <v>6007</v>
      </c>
      <c r="B2991" s="68">
        <v>7</v>
      </c>
      <c r="C2991" s="63">
        <v>680</v>
      </c>
      <c r="D2991" s="63">
        <v>340</v>
      </c>
      <c r="E2991" s="63" t="s">
        <v>98</v>
      </c>
    </row>
    <row r="2992" spans="1:5">
      <c r="A2992" s="68">
        <v>6008</v>
      </c>
      <c r="B2992" s="68">
        <v>7</v>
      </c>
      <c r="C2992" s="63">
        <v>680</v>
      </c>
      <c r="D2992" s="63">
        <v>340</v>
      </c>
      <c r="E2992" s="63" t="s">
        <v>98</v>
      </c>
    </row>
    <row r="2993" spans="1:5">
      <c r="A2993" s="68">
        <v>6009</v>
      </c>
      <c r="B2993" s="68">
        <v>7</v>
      </c>
      <c r="C2993" s="63">
        <v>680</v>
      </c>
      <c r="D2993" s="63">
        <v>340</v>
      </c>
      <c r="E2993" s="63" t="s">
        <v>98</v>
      </c>
    </row>
    <row r="2994" spans="1:5">
      <c r="A2994" s="68">
        <v>6010</v>
      </c>
      <c r="B2994" s="68">
        <v>7</v>
      </c>
      <c r="C2994" s="63">
        <v>680</v>
      </c>
      <c r="D2994" s="63">
        <v>340</v>
      </c>
      <c r="E2994" s="63" t="s">
        <v>98</v>
      </c>
    </row>
    <row r="2995" spans="1:5">
      <c r="A2995" s="68">
        <v>6011</v>
      </c>
      <c r="B2995" s="68">
        <v>7</v>
      </c>
      <c r="C2995" s="63">
        <v>680</v>
      </c>
      <c r="D2995" s="63">
        <v>340</v>
      </c>
      <c r="E2995" s="63" t="s">
        <v>98</v>
      </c>
    </row>
    <row r="2996" spans="1:5">
      <c r="A2996" s="68">
        <v>6012</v>
      </c>
      <c r="B2996" s="68">
        <v>7</v>
      </c>
      <c r="C2996" s="63">
        <v>680</v>
      </c>
      <c r="D2996" s="63">
        <v>340</v>
      </c>
      <c r="E2996" s="63" t="s">
        <v>98</v>
      </c>
    </row>
    <row r="2997" spans="1:5">
      <c r="A2997" s="68">
        <v>6014</v>
      </c>
      <c r="B2997" s="68">
        <v>7</v>
      </c>
      <c r="C2997" s="63">
        <v>680</v>
      </c>
      <c r="D2997" s="63">
        <v>340</v>
      </c>
      <c r="E2997" s="63" t="s">
        <v>98</v>
      </c>
    </row>
    <row r="2998" spans="1:5">
      <c r="A2998" s="68">
        <v>6015</v>
      </c>
      <c r="B2998" s="68">
        <v>7</v>
      </c>
      <c r="C2998" s="63">
        <v>680</v>
      </c>
      <c r="D2998" s="63">
        <v>340</v>
      </c>
      <c r="E2998" s="63" t="s">
        <v>98</v>
      </c>
    </row>
    <row r="2999" spans="1:5">
      <c r="A2999" s="68">
        <v>6016</v>
      </c>
      <c r="B2999" s="68">
        <v>7</v>
      </c>
      <c r="C2999" s="63">
        <v>680</v>
      </c>
      <c r="D2999" s="63">
        <v>340</v>
      </c>
      <c r="E2999" s="63" t="s">
        <v>98</v>
      </c>
    </row>
    <row r="3000" spans="1:5">
      <c r="A3000" s="68">
        <v>6017</v>
      </c>
      <c r="B3000" s="68">
        <v>7</v>
      </c>
      <c r="C3000" s="63">
        <v>680</v>
      </c>
      <c r="D3000" s="63">
        <v>340</v>
      </c>
      <c r="E3000" s="63" t="s">
        <v>98</v>
      </c>
    </row>
    <row r="3001" spans="1:5">
      <c r="A3001" s="68">
        <v>6018</v>
      </c>
      <c r="B3001" s="68">
        <v>7</v>
      </c>
      <c r="C3001" s="63">
        <v>680</v>
      </c>
      <c r="D3001" s="63">
        <v>340</v>
      </c>
      <c r="E3001" s="63" t="s">
        <v>98</v>
      </c>
    </row>
    <row r="3002" spans="1:5">
      <c r="A3002" s="68">
        <v>6019</v>
      </c>
      <c r="B3002" s="68">
        <v>7</v>
      </c>
      <c r="C3002" s="63">
        <v>680</v>
      </c>
      <c r="D3002" s="63">
        <v>340</v>
      </c>
      <c r="E3002" s="63" t="s">
        <v>98</v>
      </c>
    </row>
    <row r="3003" spans="1:5">
      <c r="A3003" s="68">
        <v>6020</v>
      </c>
      <c r="B3003" s="68">
        <v>7</v>
      </c>
      <c r="C3003" s="63">
        <v>680</v>
      </c>
      <c r="D3003" s="63">
        <v>340</v>
      </c>
      <c r="E3003" s="63" t="s">
        <v>98</v>
      </c>
    </row>
    <row r="3004" spans="1:5">
      <c r="A3004" s="68">
        <v>6021</v>
      </c>
      <c r="B3004" s="68">
        <v>7</v>
      </c>
      <c r="C3004" s="63">
        <v>680</v>
      </c>
      <c r="D3004" s="63">
        <v>340</v>
      </c>
      <c r="E3004" s="63" t="s">
        <v>98</v>
      </c>
    </row>
    <row r="3005" spans="1:5">
      <c r="A3005" s="68">
        <v>6022</v>
      </c>
      <c r="B3005" s="68">
        <v>7</v>
      </c>
      <c r="C3005" s="63">
        <v>680</v>
      </c>
      <c r="D3005" s="63">
        <v>340</v>
      </c>
      <c r="E3005" s="63" t="s">
        <v>98</v>
      </c>
    </row>
    <row r="3006" spans="1:5">
      <c r="A3006" s="68">
        <v>6023</v>
      </c>
      <c r="B3006" s="68">
        <v>7</v>
      </c>
      <c r="C3006" s="63">
        <v>680</v>
      </c>
      <c r="D3006" s="63">
        <v>340</v>
      </c>
      <c r="E3006" s="63" t="s">
        <v>98</v>
      </c>
    </row>
    <row r="3007" spans="1:5">
      <c r="A3007" s="68">
        <v>6024</v>
      </c>
      <c r="B3007" s="68">
        <v>7</v>
      </c>
      <c r="C3007" s="63">
        <v>680</v>
      </c>
      <c r="D3007" s="63">
        <v>340</v>
      </c>
      <c r="E3007" s="63" t="s">
        <v>98</v>
      </c>
    </row>
    <row r="3008" spans="1:5">
      <c r="A3008" s="68">
        <v>6025</v>
      </c>
      <c r="B3008" s="68">
        <v>7</v>
      </c>
      <c r="C3008" s="63">
        <v>680</v>
      </c>
      <c r="D3008" s="63">
        <v>340</v>
      </c>
      <c r="E3008" s="63" t="s">
        <v>98</v>
      </c>
    </row>
    <row r="3009" spans="1:5">
      <c r="A3009" s="68">
        <v>6026</v>
      </c>
      <c r="B3009" s="68">
        <v>7</v>
      </c>
      <c r="C3009" s="63">
        <v>680</v>
      </c>
      <c r="D3009" s="63">
        <v>340</v>
      </c>
      <c r="E3009" s="63" t="s">
        <v>98</v>
      </c>
    </row>
    <row r="3010" spans="1:5">
      <c r="A3010" s="68">
        <v>6027</v>
      </c>
      <c r="B3010" s="68">
        <v>7</v>
      </c>
      <c r="C3010" s="63">
        <v>680</v>
      </c>
      <c r="D3010" s="63">
        <v>340</v>
      </c>
      <c r="E3010" s="63" t="s">
        <v>98</v>
      </c>
    </row>
    <row r="3011" spans="1:5">
      <c r="A3011" s="68">
        <v>6028</v>
      </c>
      <c r="B3011" s="68">
        <v>7</v>
      </c>
      <c r="C3011" s="63">
        <v>680</v>
      </c>
      <c r="D3011" s="63">
        <v>340</v>
      </c>
      <c r="E3011" s="63" t="s">
        <v>98</v>
      </c>
    </row>
    <row r="3012" spans="1:5">
      <c r="A3012" s="68">
        <v>6029</v>
      </c>
      <c r="B3012" s="68">
        <v>7</v>
      </c>
      <c r="C3012" s="63">
        <v>680</v>
      </c>
      <c r="D3012" s="63">
        <v>340</v>
      </c>
      <c r="E3012" s="63" t="s">
        <v>98</v>
      </c>
    </row>
    <row r="3013" spans="1:5">
      <c r="A3013" s="68">
        <v>6030</v>
      </c>
      <c r="B3013" s="68">
        <v>7</v>
      </c>
      <c r="C3013" s="63">
        <v>680</v>
      </c>
      <c r="D3013" s="63">
        <v>340</v>
      </c>
      <c r="E3013" s="63" t="s">
        <v>98</v>
      </c>
    </row>
    <row r="3014" spans="1:5">
      <c r="A3014" s="68">
        <v>6031</v>
      </c>
      <c r="B3014" s="68">
        <v>7</v>
      </c>
      <c r="C3014" s="63">
        <v>680</v>
      </c>
      <c r="D3014" s="63">
        <v>340</v>
      </c>
      <c r="E3014" s="63" t="s">
        <v>98</v>
      </c>
    </row>
    <row r="3015" spans="1:5">
      <c r="A3015" s="68">
        <v>6032</v>
      </c>
      <c r="B3015" s="68">
        <v>7</v>
      </c>
      <c r="C3015" s="63">
        <v>680</v>
      </c>
      <c r="D3015" s="63">
        <v>340</v>
      </c>
      <c r="E3015" s="63" t="s">
        <v>98</v>
      </c>
    </row>
    <row r="3016" spans="1:5">
      <c r="A3016" s="68">
        <v>6033</v>
      </c>
      <c r="B3016" s="68">
        <v>7</v>
      </c>
      <c r="C3016" s="63">
        <v>680</v>
      </c>
      <c r="D3016" s="63">
        <v>340</v>
      </c>
      <c r="E3016" s="63" t="s">
        <v>98</v>
      </c>
    </row>
    <row r="3017" spans="1:5">
      <c r="A3017" s="68">
        <v>6034</v>
      </c>
      <c r="B3017" s="68">
        <v>7</v>
      </c>
      <c r="C3017" s="63">
        <v>680</v>
      </c>
      <c r="D3017" s="63">
        <v>340</v>
      </c>
      <c r="E3017" s="63" t="s">
        <v>98</v>
      </c>
    </row>
    <row r="3018" spans="1:5">
      <c r="A3018" s="68">
        <v>6035</v>
      </c>
      <c r="B3018" s="68">
        <v>7</v>
      </c>
      <c r="C3018" s="63">
        <v>680</v>
      </c>
      <c r="D3018" s="63">
        <v>340</v>
      </c>
      <c r="E3018" s="63" t="s">
        <v>98</v>
      </c>
    </row>
    <row r="3019" spans="1:5">
      <c r="A3019" s="68">
        <v>6036</v>
      </c>
      <c r="B3019" s="68">
        <v>7</v>
      </c>
      <c r="C3019" s="63">
        <v>680</v>
      </c>
      <c r="D3019" s="63">
        <v>340</v>
      </c>
      <c r="E3019" s="63" t="s">
        <v>98</v>
      </c>
    </row>
    <row r="3020" spans="1:5">
      <c r="A3020" s="68">
        <v>6037</v>
      </c>
      <c r="B3020" s="68">
        <v>7</v>
      </c>
      <c r="C3020" s="63">
        <v>680</v>
      </c>
      <c r="D3020" s="63">
        <v>340</v>
      </c>
      <c r="E3020" s="63" t="s">
        <v>98</v>
      </c>
    </row>
    <row r="3021" spans="1:5">
      <c r="A3021" s="68">
        <v>6038</v>
      </c>
      <c r="B3021" s="68">
        <v>7</v>
      </c>
      <c r="C3021" s="63">
        <v>680</v>
      </c>
      <c r="D3021" s="63">
        <v>340</v>
      </c>
      <c r="E3021" s="63" t="s">
        <v>98</v>
      </c>
    </row>
    <row r="3022" spans="1:5">
      <c r="A3022" s="68">
        <v>6041</v>
      </c>
      <c r="B3022" s="68">
        <v>7</v>
      </c>
      <c r="C3022" s="63">
        <v>680</v>
      </c>
      <c r="D3022" s="63">
        <v>340</v>
      </c>
      <c r="E3022" s="63" t="s">
        <v>98</v>
      </c>
    </row>
    <row r="3023" spans="1:5">
      <c r="A3023" s="68">
        <v>6042</v>
      </c>
      <c r="B3023" s="68">
        <v>7</v>
      </c>
      <c r="C3023" s="63">
        <v>680</v>
      </c>
      <c r="D3023" s="63">
        <v>340</v>
      </c>
      <c r="E3023" s="63" t="s">
        <v>98</v>
      </c>
    </row>
    <row r="3024" spans="1:5">
      <c r="A3024" s="68">
        <v>6043</v>
      </c>
      <c r="B3024" s="68">
        <v>7</v>
      </c>
      <c r="C3024" s="63">
        <v>680</v>
      </c>
      <c r="D3024" s="63">
        <v>340</v>
      </c>
      <c r="E3024" s="63" t="s">
        <v>98</v>
      </c>
    </row>
    <row r="3025" spans="1:5">
      <c r="A3025" s="68">
        <v>6044</v>
      </c>
      <c r="B3025" s="68">
        <v>7</v>
      </c>
      <c r="C3025" s="63">
        <v>680</v>
      </c>
      <c r="D3025" s="63">
        <v>340</v>
      </c>
      <c r="E3025" s="63" t="s">
        <v>98</v>
      </c>
    </row>
    <row r="3026" spans="1:5">
      <c r="A3026" s="68">
        <v>6050</v>
      </c>
      <c r="B3026" s="68">
        <v>7</v>
      </c>
      <c r="C3026" s="63">
        <v>680</v>
      </c>
      <c r="D3026" s="63">
        <v>340</v>
      </c>
      <c r="E3026" s="63" t="s">
        <v>98</v>
      </c>
    </row>
    <row r="3027" spans="1:5">
      <c r="A3027" s="68">
        <v>6051</v>
      </c>
      <c r="B3027" s="68">
        <v>7</v>
      </c>
      <c r="C3027" s="63">
        <v>680</v>
      </c>
      <c r="D3027" s="63">
        <v>340</v>
      </c>
      <c r="E3027" s="63" t="s">
        <v>98</v>
      </c>
    </row>
    <row r="3028" spans="1:5">
      <c r="A3028" s="68">
        <v>6052</v>
      </c>
      <c r="B3028" s="68">
        <v>7</v>
      </c>
      <c r="C3028" s="63">
        <v>680</v>
      </c>
      <c r="D3028" s="63">
        <v>340</v>
      </c>
      <c r="E3028" s="63" t="s">
        <v>98</v>
      </c>
    </row>
    <row r="3029" spans="1:5">
      <c r="A3029" s="68">
        <v>6053</v>
      </c>
      <c r="B3029" s="68">
        <v>7</v>
      </c>
      <c r="C3029" s="63">
        <v>680</v>
      </c>
      <c r="D3029" s="63">
        <v>340</v>
      </c>
      <c r="E3029" s="63" t="s">
        <v>98</v>
      </c>
    </row>
    <row r="3030" spans="1:5">
      <c r="A3030" s="68">
        <v>6054</v>
      </c>
      <c r="B3030" s="68">
        <v>7</v>
      </c>
      <c r="C3030" s="63">
        <v>680</v>
      </c>
      <c r="D3030" s="63">
        <v>340</v>
      </c>
      <c r="E3030" s="63" t="s">
        <v>98</v>
      </c>
    </row>
    <row r="3031" spans="1:5">
      <c r="A3031" s="68">
        <v>6055</v>
      </c>
      <c r="B3031" s="68">
        <v>7</v>
      </c>
      <c r="C3031" s="63">
        <v>680</v>
      </c>
      <c r="D3031" s="63">
        <v>340</v>
      </c>
      <c r="E3031" s="63" t="s">
        <v>98</v>
      </c>
    </row>
    <row r="3032" spans="1:5">
      <c r="A3032" s="68">
        <v>6056</v>
      </c>
      <c r="B3032" s="68">
        <v>7</v>
      </c>
      <c r="C3032" s="63">
        <v>680</v>
      </c>
      <c r="D3032" s="63">
        <v>340</v>
      </c>
      <c r="E3032" s="63" t="s">
        <v>98</v>
      </c>
    </row>
    <row r="3033" spans="1:5">
      <c r="A3033" s="68">
        <v>6057</v>
      </c>
      <c r="B3033" s="68">
        <v>7</v>
      </c>
      <c r="C3033" s="63">
        <v>680</v>
      </c>
      <c r="D3033" s="63">
        <v>340</v>
      </c>
      <c r="E3033" s="63" t="s">
        <v>98</v>
      </c>
    </row>
    <row r="3034" spans="1:5">
      <c r="A3034" s="68">
        <v>6058</v>
      </c>
      <c r="B3034" s="68">
        <v>7</v>
      </c>
      <c r="C3034" s="63">
        <v>680</v>
      </c>
      <c r="D3034" s="63">
        <v>340</v>
      </c>
      <c r="E3034" s="63" t="s">
        <v>98</v>
      </c>
    </row>
    <row r="3035" spans="1:5">
      <c r="A3035" s="68">
        <v>6059</v>
      </c>
      <c r="B3035" s="68">
        <v>7</v>
      </c>
      <c r="C3035" s="63">
        <v>680</v>
      </c>
      <c r="D3035" s="63">
        <v>340</v>
      </c>
      <c r="E3035" s="63" t="s">
        <v>98</v>
      </c>
    </row>
    <row r="3036" spans="1:5">
      <c r="A3036" s="68">
        <v>6060</v>
      </c>
      <c r="B3036" s="68">
        <v>7</v>
      </c>
      <c r="C3036" s="63">
        <v>680</v>
      </c>
      <c r="D3036" s="63">
        <v>340</v>
      </c>
      <c r="E3036" s="63" t="s">
        <v>98</v>
      </c>
    </row>
    <row r="3037" spans="1:5">
      <c r="A3037" s="68">
        <v>6061</v>
      </c>
      <c r="B3037" s="68">
        <v>7</v>
      </c>
      <c r="C3037" s="63">
        <v>680</v>
      </c>
      <c r="D3037" s="63">
        <v>340</v>
      </c>
      <c r="E3037" s="63" t="s">
        <v>98</v>
      </c>
    </row>
    <row r="3038" spans="1:5">
      <c r="A3038" s="68">
        <v>6062</v>
      </c>
      <c r="B3038" s="68">
        <v>7</v>
      </c>
      <c r="C3038" s="63">
        <v>680</v>
      </c>
      <c r="D3038" s="63">
        <v>340</v>
      </c>
      <c r="E3038" s="63" t="s">
        <v>98</v>
      </c>
    </row>
    <row r="3039" spans="1:5">
      <c r="A3039" s="68">
        <v>6063</v>
      </c>
      <c r="B3039" s="68">
        <v>7</v>
      </c>
      <c r="C3039" s="63">
        <v>680</v>
      </c>
      <c r="D3039" s="63">
        <v>340</v>
      </c>
      <c r="E3039" s="63" t="s">
        <v>98</v>
      </c>
    </row>
    <row r="3040" spans="1:5">
      <c r="A3040" s="68">
        <v>6064</v>
      </c>
      <c r="B3040" s="68">
        <v>7</v>
      </c>
      <c r="C3040" s="63">
        <v>680</v>
      </c>
      <c r="D3040" s="63">
        <v>340</v>
      </c>
      <c r="E3040" s="63" t="s">
        <v>98</v>
      </c>
    </row>
    <row r="3041" spans="1:5">
      <c r="A3041" s="68">
        <v>6065</v>
      </c>
      <c r="B3041" s="68">
        <v>7</v>
      </c>
      <c r="C3041" s="63">
        <v>680</v>
      </c>
      <c r="D3041" s="63">
        <v>340</v>
      </c>
      <c r="E3041" s="63" t="s">
        <v>98</v>
      </c>
    </row>
    <row r="3042" spans="1:5">
      <c r="A3042" s="68">
        <v>6066</v>
      </c>
      <c r="B3042" s="68">
        <v>7</v>
      </c>
      <c r="C3042" s="63">
        <v>680</v>
      </c>
      <c r="D3042" s="63">
        <v>340</v>
      </c>
      <c r="E3042" s="63" t="s">
        <v>98</v>
      </c>
    </row>
    <row r="3043" spans="1:5">
      <c r="A3043" s="68">
        <v>6067</v>
      </c>
      <c r="B3043" s="68">
        <v>7</v>
      </c>
      <c r="C3043" s="63">
        <v>680</v>
      </c>
      <c r="D3043" s="63">
        <v>340</v>
      </c>
      <c r="E3043" s="63" t="s">
        <v>98</v>
      </c>
    </row>
    <row r="3044" spans="1:5">
      <c r="A3044" s="68">
        <v>6068</v>
      </c>
      <c r="B3044" s="68">
        <v>7</v>
      </c>
      <c r="C3044" s="63">
        <v>680</v>
      </c>
      <c r="D3044" s="63">
        <v>340</v>
      </c>
      <c r="E3044" s="63" t="s">
        <v>98</v>
      </c>
    </row>
    <row r="3045" spans="1:5">
      <c r="A3045" s="68">
        <v>6069</v>
      </c>
      <c r="B3045" s="68">
        <v>7</v>
      </c>
      <c r="C3045" s="63">
        <v>680</v>
      </c>
      <c r="D3045" s="63">
        <v>340</v>
      </c>
      <c r="E3045" s="63" t="s">
        <v>98</v>
      </c>
    </row>
    <row r="3046" spans="1:5">
      <c r="A3046" s="68">
        <v>6070</v>
      </c>
      <c r="B3046" s="68">
        <v>7</v>
      </c>
      <c r="C3046" s="63">
        <v>680</v>
      </c>
      <c r="D3046" s="63">
        <v>340</v>
      </c>
      <c r="E3046" s="63" t="s">
        <v>98</v>
      </c>
    </row>
    <row r="3047" spans="1:5">
      <c r="A3047" s="68">
        <v>6071</v>
      </c>
      <c r="B3047" s="68">
        <v>7</v>
      </c>
      <c r="C3047" s="63">
        <v>680</v>
      </c>
      <c r="D3047" s="63">
        <v>340</v>
      </c>
      <c r="E3047" s="63" t="s">
        <v>98</v>
      </c>
    </row>
    <row r="3048" spans="1:5">
      <c r="A3048" s="68">
        <v>6072</v>
      </c>
      <c r="B3048" s="68">
        <v>7</v>
      </c>
      <c r="C3048" s="63">
        <v>680</v>
      </c>
      <c r="D3048" s="63">
        <v>340</v>
      </c>
      <c r="E3048" s="63" t="s">
        <v>98</v>
      </c>
    </row>
    <row r="3049" spans="1:5">
      <c r="A3049" s="68">
        <v>6073</v>
      </c>
      <c r="B3049" s="68">
        <v>7</v>
      </c>
      <c r="C3049" s="63">
        <v>680</v>
      </c>
      <c r="D3049" s="63">
        <v>340</v>
      </c>
      <c r="E3049" s="63" t="s">
        <v>98</v>
      </c>
    </row>
    <row r="3050" spans="1:5">
      <c r="A3050" s="68">
        <v>6074</v>
      </c>
      <c r="B3050" s="68">
        <v>7</v>
      </c>
      <c r="C3050" s="63">
        <v>680</v>
      </c>
      <c r="D3050" s="63">
        <v>340</v>
      </c>
      <c r="E3050" s="63" t="s">
        <v>98</v>
      </c>
    </row>
    <row r="3051" spans="1:5">
      <c r="A3051" s="68">
        <v>6076</v>
      </c>
      <c r="B3051" s="68">
        <v>7</v>
      </c>
      <c r="C3051" s="63">
        <v>680</v>
      </c>
      <c r="D3051" s="63">
        <v>340</v>
      </c>
      <c r="E3051" s="63" t="s">
        <v>98</v>
      </c>
    </row>
    <row r="3052" spans="1:5">
      <c r="A3052" s="68">
        <v>6081</v>
      </c>
      <c r="B3052" s="68">
        <v>7</v>
      </c>
      <c r="C3052" s="63">
        <v>680</v>
      </c>
      <c r="D3052" s="63">
        <v>340</v>
      </c>
      <c r="E3052" s="63" t="s">
        <v>98</v>
      </c>
    </row>
    <row r="3053" spans="1:5">
      <c r="A3053" s="68">
        <v>6082</v>
      </c>
      <c r="B3053" s="68">
        <v>7</v>
      </c>
      <c r="C3053" s="63">
        <v>680</v>
      </c>
      <c r="D3053" s="63">
        <v>340</v>
      </c>
      <c r="E3053" s="63" t="s">
        <v>98</v>
      </c>
    </row>
    <row r="3054" spans="1:5">
      <c r="A3054" s="68">
        <v>6083</v>
      </c>
      <c r="B3054" s="68">
        <v>7</v>
      </c>
      <c r="C3054" s="63">
        <v>680</v>
      </c>
      <c r="D3054" s="63">
        <v>340</v>
      </c>
      <c r="E3054" s="63" t="s">
        <v>98</v>
      </c>
    </row>
    <row r="3055" spans="1:5">
      <c r="A3055" s="68">
        <v>6084</v>
      </c>
      <c r="B3055" s="68">
        <v>7</v>
      </c>
      <c r="C3055" s="63">
        <v>680</v>
      </c>
      <c r="D3055" s="63">
        <v>340</v>
      </c>
      <c r="E3055" s="63" t="s">
        <v>98</v>
      </c>
    </row>
    <row r="3056" spans="1:5">
      <c r="A3056" s="68">
        <v>6090</v>
      </c>
      <c r="B3056" s="68">
        <v>7</v>
      </c>
      <c r="C3056" s="63">
        <v>680</v>
      </c>
      <c r="D3056" s="63">
        <v>340</v>
      </c>
      <c r="E3056" s="63" t="s">
        <v>98</v>
      </c>
    </row>
    <row r="3057" spans="1:5">
      <c r="A3057" s="68">
        <v>6100</v>
      </c>
      <c r="B3057" s="68">
        <v>7</v>
      </c>
      <c r="C3057" s="63">
        <v>680</v>
      </c>
      <c r="D3057" s="63">
        <v>340</v>
      </c>
      <c r="E3057" s="63" t="s">
        <v>98</v>
      </c>
    </row>
    <row r="3058" spans="1:5">
      <c r="A3058" s="68">
        <v>6101</v>
      </c>
      <c r="B3058" s="68">
        <v>7</v>
      </c>
      <c r="C3058" s="63">
        <v>680</v>
      </c>
      <c r="D3058" s="63">
        <v>340</v>
      </c>
      <c r="E3058" s="63" t="s">
        <v>98</v>
      </c>
    </row>
    <row r="3059" spans="1:5">
      <c r="A3059" s="68">
        <v>6102</v>
      </c>
      <c r="B3059" s="68">
        <v>7</v>
      </c>
      <c r="C3059" s="63">
        <v>680</v>
      </c>
      <c r="D3059" s="63">
        <v>340</v>
      </c>
      <c r="E3059" s="63" t="s">
        <v>98</v>
      </c>
    </row>
    <row r="3060" spans="1:5">
      <c r="A3060" s="68">
        <v>6103</v>
      </c>
      <c r="B3060" s="68">
        <v>7</v>
      </c>
      <c r="C3060" s="63">
        <v>680</v>
      </c>
      <c r="D3060" s="63">
        <v>340</v>
      </c>
      <c r="E3060" s="63" t="s">
        <v>98</v>
      </c>
    </row>
    <row r="3061" spans="1:5">
      <c r="A3061" s="68">
        <v>6104</v>
      </c>
      <c r="B3061" s="68">
        <v>7</v>
      </c>
      <c r="C3061" s="63">
        <v>680</v>
      </c>
      <c r="D3061" s="63">
        <v>340</v>
      </c>
      <c r="E3061" s="63" t="s">
        <v>98</v>
      </c>
    </row>
    <row r="3062" spans="1:5">
      <c r="A3062" s="68">
        <v>6105</v>
      </c>
      <c r="B3062" s="68">
        <v>7</v>
      </c>
      <c r="C3062" s="63">
        <v>680</v>
      </c>
      <c r="D3062" s="63">
        <v>340</v>
      </c>
      <c r="E3062" s="63" t="s">
        <v>98</v>
      </c>
    </row>
    <row r="3063" spans="1:5">
      <c r="A3063" s="68">
        <v>6106</v>
      </c>
      <c r="B3063" s="68">
        <v>7</v>
      </c>
      <c r="C3063" s="63">
        <v>680</v>
      </c>
      <c r="D3063" s="63">
        <v>340</v>
      </c>
      <c r="E3063" s="63" t="s">
        <v>98</v>
      </c>
    </row>
    <row r="3064" spans="1:5">
      <c r="A3064" s="68">
        <v>6107</v>
      </c>
      <c r="B3064" s="68">
        <v>7</v>
      </c>
      <c r="C3064" s="63">
        <v>680</v>
      </c>
      <c r="D3064" s="63">
        <v>340</v>
      </c>
      <c r="E3064" s="63" t="s">
        <v>98</v>
      </c>
    </row>
    <row r="3065" spans="1:5">
      <c r="A3065" s="68">
        <v>6108</v>
      </c>
      <c r="B3065" s="68">
        <v>7</v>
      </c>
      <c r="C3065" s="63">
        <v>680</v>
      </c>
      <c r="D3065" s="63">
        <v>340</v>
      </c>
      <c r="E3065" s="63" t="s">
        <v>98</v>
      </c>
    </row>
    <row r="3066" spans="1:5">
      <c r="A3066" s="68">
        <v>6109</v>
      </c>
      <c r="B3066" s="68">
        <v>7</v>
      </c>
      <c r="C3066" s="63">
        <v>680</v>
      </c>
      <c r="D3066" s="63">
        <v>340</v>
      </c>
      <c r="E3066" s="63" t="s">
        <v>98</v>
      </c>
    </row>
    <row r="3067" spans="1:5">
      <c r="A3067" s="68">
        <v>6110</v>
      </c>
      <c r="B3067" s="68">
        <v>7</v>
      </c>
      <c r="C3067" s="63">
        <v>680</v>
      </c>
      <c r="D3067" s="63">
        <v>340</v>
      </c>
      <c r="E3067" s="63" t="s">
        <v>98</v>
      </c>
    </row>
    <row r="3068" spans="1:5">
      <c r="A3068" s="68">
        <v>6111</v>
      </c>
      <c r="B3068" s="68">
        <v>7</v>
      </c>
      <c r="C3068" s="63">
        <v>680</v>
      </c>
      <c r="D3068" s="63">
        <v>340</v>
      </c>
      <c r="E3068" s="63" t="s">
        <v>98</v>
      </c>
    </row>
    <row r="3069" spans="1:5">
      <c r="A3069" s="68">
        <v>6112</v>
      </c>
      <c r="B3069" s="68">
        <v>7</v>
      </c>
      <c r="C3069" s="63">
        <v>680</v>
      </c>
      <c r="D3069" s="63">
        <v>340</v>
      </c>
      <c r="E3069" s="63" t="s">
        <v>98</v>
      </c>
    </row>
    <row r="3070" spans="1:5">
      <c r="A3070" s="68">
        <v>6121</v>
      </c>
      <c r="B3070" s="68">
        <v>7</v>
      </c>
      <c r="C3070" s="63">
        <v>680</v>
      </c>
      <c r="D3070" s="63">
        <v>340</v>
      </c>
      <c r="E3070" s="63" t="s">
        <v>98</v>
      </c>
    </row>
    <row r="3071" spans="1:5">
      <c r="A3071" s="68">
        <v>6122</v>
      </c>
      <c r="B3071" s="68">
        <v>7</v>
      </c>
      <c r="C3071" s="63">
        <v>680</v>
      </c>
      <c r="D3071" s="63">
        <v>340</v>
      </c>
      <c r="E3071" s="63" t="s">
        <v>98</v>
      </c>
    </row>
    <row r="3072" spans="1:5">
      <c r="A3072" s="68">
        <v>6123</v>
      </c>
      <c r="B3072" s="68">
        <v>7</v>
      </c>
      <c r="C3072" s="63">
        <v>680</v>
      </c>
      <c r="D3072" s="63">
        <v>340</v>
      </c>
      <c r="E3072" s="63" t="s">
        <v>98</v>
      </c>
    </row>
    <row r="3073" spans="1:5">
      <c r="A3073" s="68">
        <v>6124</v>
      </c>
      <c r="B3073" s="68">
        <v>7</v>
      </c>
      <c r="C3073" s="63">
        <v>680</v>
      </c>
      <c r="D3073" s="63">
        <v>340</v>
      </c>
      <c r="E3073" s="63" t="s">
        <v>98</v>
      </c>
    </row>
    <row r="3074" spans="1:5">
      <c r="A3074" s="68">
        <v>6125</v>
      </c>
      <c r="B3074" s="68">
        <v>7</v>
      </c>
      <c r="C3074" s="63">
        <v>680</v>
      </c>
      <c r="D3074" s="63">
        <v>340</v>
      </c>
      <c r="E3074" s="63" t="s">
        <v>98</v>
      </c>
    </row>
    <row r="3075" spans="1:5">
      <c r="A3075" s="68">
        <v>6126</v>
      </c>
      <c r="B3075" s="68">
        <v>7</v>
      </c>
      <c r="C3075" s="63">
        <v>680</v>
      </c>
      <c r="D3075" s="63">
        <v>340</v>
      </c>
      <c r="E3075" s="63" t="s">
        <v>98</v>
      </c>
    </row>
    <row r="3076" spans="1:5">
      <c r="A3076" s="68">
        <v>6147</v>
      </c>
      <c r="B3076" s="68">
        <v>7</v>
      </c>
      <c r="C3076" s="63">
        <v>680</v>
      </c>
      <c r="D3076" s="63">
        <v>340</v>
      </c>
      <c r="E3076" s="63" t="s">
        <v>98</v>
      </c>
    </row>
    <row r="3077" spans="1:5">
      <c r="A3077" s="68">
        <v>6148</v>
      </c>
      <c r="B3077" s="68">
        <v>7</v>
      </c>
      <c r="C3077" s="63">
        <v>680</v>
      </c>
      <c r="D3077" s="63">
        <v>340</v>
      </c>
      <c r="E3077" s="63" t="s">
        <v>98</v>
      </c>
    </row>
    <row r="3078" spans="1:5">
      <c r="A3078" s="68">
        <v>6149</v>
      </c>
      <c r="B3078" s="68">
        <v>7</v>
      </c>
      <c r="C3078" s="63">
        <v>680</v>
      </c>
      <c r="D3078" s="63">
        <v>340</v>
      </c>
      <c r="E3078" s="63" t="s">
        <v>98</v>
      </c>
    </row>
    <row r="3079" spans="1:5">
      <c r="A3079" s="68">
        <v>6150</v>
      </c>
      <c r="B3079" s="68">
        <v>7</v>
      </c>
      <c r="C3079" s="63">
        <v>680</v>
      </c>
      <c r="D3079" s="63">
        <v>340</v>
      </c>
      <c r="E3079" s="63" t="s">
        <v>98</v>
      </c>
    </row>
    <row r="3080" spans="1:5">
      <c r="A3080" s="68">
        <v>6151</v>
      </c>
      <c r="B3080" s="68">
        <v>7</v>
      </c>
      <c r="C3080" s="63">
        <v>680</v>
      </c>
      <c r="D3080" s="63">
        <v>340</v>
      </c>
      <c r="E3080" s="63" t="s">
        <v>98</v>
      </c>
    </row>
    <row r="3081" spans="1:5">
      <c r="A3081" s="68">
        <v>6152</v>
      </c>
      <c r="B3081" s="68">
        <v>7</v>
      </c>
      <c r="C3081" s="63">
        <v>680</v>
      </c>
      <c r="D3081" s="63">
        <v>340</v>
      </c>
      <c r="E3081" s="63" t="s">
        <v>98</v>
      </c>
    </row>
    <row r="3082" spans="1:5">
      <c r="A3082" s="68">
        <v>6153</v>
      </c>
      <c r="B3082" s="68">
        <v>7</v>
      </c>
      <c r="C3082" s="63">
        <v>680</v>
      </c>
      <c r="D3082" s="63">
        <v>340</v>
      </c>
      <c r="E3082" s="63" t="s">
        <v>98</v>
      </c>
    </row>
    <row r="3083" spans="1:5">
      <c r="A3083" s="68">
        <v>6154</v>
      </c>
      <c r="B3083" s="68">
        <v>7</v>
      </c>
      <c r="C3083" s="63">
        <v>680</v>
      </c>
      <c r="D3083" s="63">
        <v>340</v>
      </c>
      <c r="E3083" s="63" t="s">
        <v>98</v>
      </c>
    </row>
    <row r="3084" spans="1:5">
      <c r="A3084" s="68">
        <v>6155</v>
      </c>
      <c r="B3084" s="68">
        <v>7</v>
      </c>
      <c r="C3084" s="63">
        <v>680</v>
      </c>
      <c r="D3084" s="63">
        <v>340</v>
      </c>
      <c r="E3084" s="63" t="s">
        <v>98</v>
      </c>
    </row>
    <row r="3085" spans="1:5">
      <c r="A3085" s="68">
        <v>6156</v>
      </c>
      <c r="B3085" s="68">
        <v>7</v>
      </c>
      <c r="C3085" s="63">
        <v>680</v>
      </c>
      <c r="D3085" s="63">
        <v>340</v>
      </c>
      <c r="E3085" s="63" t="s">
        <v>98</v>
      </c>
    </row>
    <row r="3086" spans="1:5">
      <c r="A3086" s="68">
        <v>6157</v>
      </c>
      <c r="B3086" s="68">
        <v>7</v>
      </c>
      <c r="C3086" s="63">
        <v>680</v>
      </c>
      <c r="D3086" s="63">
        <v>340</v>
      </c>
      <c r="E3086" s="63" t="s">
        <v>98</v>
      </c>
    </row>
    <row r="3087" spans="1:5">
      <c r="A3087" s="68">
        <v>6158</v>
      </c>
      <c r="B3087" s="68">
        <v>7</v>
      </c>
      <c r="C3087" s="63">
        <v>680</v>
      </c>
      <c r="D3087" s="63">
        <v>340</v>
      </c>
      <c r="E3087" s="63" t="s">
        <v>98</v>
      </c>
    </row>
    <row r="3088" spans="1:5">
      <c r="A3088" s="68">
        <v>6159</v>
      </c>
      <c r="B3088" s="68">
        <v>7</v>
      </c>
      <c r="C3088" s="63">
        <v>680</v>
      </c>
      <c r="D3088" s="63">
        <v>340</v>
      </c>
      <c r="E3088" s="63" t="s">
        <v>98</v>
      </c>
    </row>
    <row r="3089" spans="1:5">
      <c r="A3089" s="68">
        <v>6160</v>
      </c>
      <c r="B3089" s="68">
        <v>7</v>
      </c>
      <c r="C3089" s="63">
        <v>680</v>
      </c>
      <c r="D3089" s="63">
        <v>340</v>
      </c>
      <c r="E3089" s="63" t="s">
        <v>98</v>
      </c>
    </row>
    <row r="3090" spans="1:5">
      <c r="A3090" s="68">
        <v>6161</v>
      </c>
      <c r="B3090" s="68">
        <v>7</v>
      </c>
      <c r="C3090" s="63">
        <v>680</v>
      </c>
      <c r="D3090" s="63">
        <v>340</v>
      </c>
      <c r="E3090" s="63" t="s">
        <v>98</v>
      </c>
    </row>
    <row r="3091" spans="1:5">
      <c r="A3091" s="68">
        <v>6162</v>
      </c>
      <c r="B3091" s="68">
        <v>7</v>
      </c>
      <c r="C3091" s="63">
        <v>680</v>
      </c>
      <c r="D3091" s="63">
        <v>340</v>
      </c>
      <c r="E3091" s="63" t="s">
        <v>98</v>
      </c>
    </row>
    <row r="3092" spans="1:5">
      <c r="A3092" s="68">
        <v>6163</v>
      </c>
      <c r="B3092" s="68">
        <v>7</v>
      </c>
      <c r="C3092" s="63">
        <v>680</v>
      </c>
      <c r="D3092" s="63">
        <v>340</v>
      </c>
      <c r="E3092" s="63" t="s">
        <v>98</v>
      </c>
    </row>
    <row r="3093" spans="1:5">
      <c r="A3093" s="68">
        <v>6164</v>
      </c>
      <c r="B3093" s="68">
        <v>7</v>
      </c>
      <c r="C3093" s="63">
        <v>680</v>
      </c>
      <c r="D3093" s="63">
        <v>340</v>
      </c>
      <c r="E3093" s="63" t="s">
        <v>98</v>
      </c>
    </row>
    <row r="3094" spans="1:5">
      <c r="A3094" s="68">
        <v>6165</v>
      </c>
      <c r="B3094" s="68">
        <v>7</v>
      </c>
      <c r="C3094" s="63">
        <v>680</v>
      </c>
      <c r="D3094" s="63">
        <v>340</v>
      </c>
      <c r="E3094" s="63" t="s">
        <v>98</v>
      </c>
    </row>
    <row r="3095" spans="1:5">
      <c r="A3095" s="68">
        <v>6166</v>
      </c>
      <c r="B3095" s="68">
        <v>7</v>
      </c>
      <c r="C3095" s="63">
        <v>680</v>
      </c>
      <c r="D3095" s="63">
        <v>340</v>
      </c>
      <c r="E3095" s="63" t="s">
        <v>98</v>
      </c>
    </row>
    <row r="3096" spans="1:5">
      <c r="A3096" s="68">
        <v>6167</v>
      </c>
      <c r="B3096" s="68">
        <v>7</v>
      </c>
      <c r="C3096" s="63">
        <v>680</v>
      </c>
      <c r="D3096" s="63">
        <v>340</v>
      </c>
      <c r="E3096" s="63" t="s">
        <v>98</v>
      </c>
    </row>
    <row r="3097" spans="1:5">
      <c r="A3097" s="68">
        <v>6168</v>
      </c>
      <c r="B3097" s="68">
        <v>7</v>
      </c>
      <c r="C3097" s="63">
        <v>680</v>
      </c>
      <c r="D3097" s="63">
        <v>340</v>
      </c>
      <c r="E3097" s="63" t="s">
        <v>98</v>
      </c>
    </row>
    <row r="3098" spans="1:5">
      <c r="A3098" s="68">
        <v>6169</v>
      </c>
      <c r="B3098" s="68">
        <v>7</v>
      </c>
      <c r="C3098" s="63">
        <v>680</v>
      </c>
      <c r="D3098" s="63">
        <v>340</v>
      </c>
      <c r="E3098" s="63" t="s">
        <v>98</v>
      </c>
    </row>
    <row r="3099" spans="1:5">
      <c r="A3099" s="68">
        <v>6170</v>
      </c>
      <c r="B3099" s="68">
        <v>7</v>
      </c>
      <c r="C3099" s="63">
        <v>680</v>
      </c>
      <c r="D3099" s="63">
        <v>340</v>
      </c>
      <c r="E3099" s="63" t="s">
        <v>98</v>
      </c>
    </row>
    <row r="3100" spans="1:5">
      <c r="A3100" s="68">
        <v>6171</v>
      </c>
      <c r="B3100" s="68">
        <v>7</v>
      </c>
      <c r="C3100" s="63">
        <v>680</v>
      </c>
      <c r="D3100" s="63">
        <v>340</v>
      </c>
      <c r="E3100" s="63" t="s">
        <v>98</v>
      </c>
    </row>
    <row r="3101" spans="1:5">
      <c r="A3101" s="68">
        <v>6172</v>
      </c>
      <c r="B3101" s="68">
        <v>7</v>
      </c>
      <c r="C3101" s="63">
        <v>680</v>
      </c>
      <c r="D3101" s="63">
        <v>340</v>
      </c>
      <c r="E3101" s="63" t="s">
        <v>98</v>
      </c>
    </row>
    <row r="3102" spans="1:5">
      <c r="A3102" s="68">
        <v>6173</v>
      </c>
      <c r="B3102" s="68">
        <v>7</v>
      </c>
      <c r="C3102" s="63">
        <v>680</v>
      </c>
      <c r="D3102" s="63">
        <v>340</v>
      </c>
      <c r="E3102" s="63" t="s">
        <v>98</v>
      </c>
    </row>
    <row r="3103" spans="1:5">
      <c r="A3103" s="68">
        <v>6174</v>
      </c>
      <c r="B3103" s="68">
        <v>7</v>
      </c>
      <c r="C3103" s="63">
        <v>680</v>
      </c>
      <c r="D3103" s="63">
        <v>340</v>
      </c>
      <c r="E3103" s="63" t="s">
        <v>98</v>
      </c>
    </row>
    <row r="3104" spans="1:5">
      <c r="A3104" s="68">
        <v>6175</v>
      </c>
      <c r="B3104" s="68">
        <v>7</v>
      </c>
      <c r="C3104" s="63">
        <v>680</v>
      </c>
      <c r="D3104" s="63">
        <v>340</v>
      </c>
      <c r="E3104" s="63" t="s">
        <v>98</v>
      </c>
    </row>
    <row r="3105" spans="1:5">
      <c r="A3105" s="68">
        <v>6176</v>
      </c>
      <c r="B3105" s="68">
        <v>7</v>
      </c>
      <c r="C3105" s="63">
        <v>680</v>
      </c>
      <c r="D3105" s="63">
        <v>340</v>
      </c>
      <c r="E3105" s="63" t="s">
        <v>98</v>
      </c>
    </row>
    <row r="3106" spans="1:5">
      <c r="A3106" s="68">
        <v>6207</v>
      </c>
      <c r="B3106" s="68">
        <v>7</v>
      </c>
      <c r="C3106" s="63">
        <v>680</v>
      </c>
      <c r="D3106" s="63">
        <v>340</v>
      </c>
      <c r="E3106" s="63" t="s">
        <v>98</v>
      </c>
    </row>
    <row r="3107" spans="1:5">
      <c r="A3107" s="68">
        <v>6208</v>
      </c>
      <c r="B3107" s="68">
        <v>7</v>
      </c>
      <c r="C3107" s="63">
        <v>680</v>
      </c>
      <c r="D3107" s="63">
        <v>340</v>
      </c>
      <c r="E3107" s="63" t="s">
        <v>98</v>
      </c>
    </row>
    <row r="3108" spans="1:5">
      <c r="A3108" s="68">
        <v>6210</v>
      </c>
      <c r="B3108" s="68">
        <v>7</v>
      </c>
      <c r="C3108" s="63">
        <v>680</v>
      </c>
      <c r="D3108" s="63">
        <v>340</v>
      </c>
      <c r="E3108" s="63" t="s">
        <v>98</v>
      </c>
    </row>
    <row r="3109" spans="1:5">
      <c r="A3109" s="68">
        <v>6213</v>
      </c>
      <c r="B3109" s="68">
        <v>7</v>
      </c>
      <c r="C3109" s="63">
        <v>680</v>
      </c>
      <c r="D3109" s="63">
        <v>340</v>
      </c>
      <c r="E3109" s="63" t="s">
        <v>98</v>
      </c>
    </row>
    <row r="3110" spans="1:5">
      <c r="A3110" s="68">
        <v>6214</v>
      </c>
      <c r="B3110" s="68">
        <v>7</v>
      </c>
      <c r="C3110" s="63">
        <v>680</v>
      </c>
      <c r="D3110" s="63">
        <v>340</v>
      </c>
      <c r="E3110" s="63" t="s">
        <v>98</v>
      </c>
    </row>
    <row r="3111" spans="1:5">
      <c r="A3111" s="68">
        <v>6215</v>
      </c>
      <c r="B3111" s="68">
        <v>7</v>
      </c>
      <c r="C3111" s="63">
        <v>680</v>
      </c>
      <c r="D3111" s="63">
        <v>340</v>
      </c>
      <c r="E3111" s="63" t="s">
        <v>98</v>
      </c>
    </row>
    <row r="3112" spans="1:5">
      <c r="A3112" s="68">
        <v>6218</v>
      </c>
      <c r="B3112" s="68">
        <v>7</v>
      </c>
      <c r="C3112" s="63">
        <v>680</v>
      </c>
      <c r="D3112" s="63">
        <v>340</v>
      </c>
      <c r="E3112" s="63" t="s">
        <v>98</v>
      </c>
    </row>
    <row r="3113" spans="1:5">
      <c r="A3113" s="68">
        <v>6220</v>
      </c>
      <c r="B3113" s="68">
        <v>7</v>
      </c>
      <c r="C3113" s="63">
        <v>680</v>
      </c>
      <c r="D3113" s="63">
        <v>340</v>
      </c>
      <c r="E3113" s="63" t="s">
        <v>98</v>
      </c>
    </row>
    <row r="3114" spans="1:5">
      <c r="A3114" s="68">
        <v>6221</v>
      </c>
      <c r="B3114" s="68">
        <v>7</v>
      </c>
      <c r="C3114" s="63">
        <v>680</v>
      </c>
      <c r="D3114" s="63">
        <v>340</v>
      </c>
      <c r="E3114" s="63" t="s">
        <v>98</v>
      </c>
    </row>
    <row r="3115" spans="1:5">
      <c r="A3115" s="68">
        <v>6223</v>
      </c>
      <c r="B3115" s="68">
        <v>7</v>
      </c>
      <c r="C3115" s="63">
        <v>680</v>
      </c>
      <c r="D3115" s="63">
        <v>340</v>
      </c>
      <c r="E3115" s="63" t="s">
        <v>98</v>
      </c>
    </row>
    <row r="3116" spans="1:5">
      <c r="A3116" s="68">
        <v>6224</v>
      </c>
      <c r="B3116" s="68">
        <v>7</v>
      </c>
      <c r="C3116" s="63">
        <v>680</v>
      </c>
      <c r="D3116" s="63">
        <v>340</v>
      </c>
      <c r="E3116" s="63" t="s">
        <v>98</v>
      </c>
    </row>
    <row r="3117" spans="1:5">
      <c r="A3117" s="68">
        <v>6225</v>
      </c>
      <c r="B3117" s="68">
        <v>7</v>
      </c>
      <c r="C3117" s="63">
        <v>680</v>
      </c>
      <c r="D3117" s="63">
        <v>340</v>
      </c>
      <c r="E3117" s="63" t="s">
        <v>98</v>
      </c>
    </row>
    <row r="3118" spans="1:5">
      <c r="A3118" s="68">
        <v>6226</v>
      </c>
      <c r="B3118" s="68">
        <v>9</v>
      </c>
      <c r="C3118" s="63">
        <v>1048</v>
      </c>
      <c r="D3118" s="63">
        <v>274</v>
      </c>
      <c r="E3118" s="63" t="s">
        <v>98</v>
      </c>
    </row>
    <row r="3119" spans="1:5">
      <c r="A3119" s="68">
        <v>6227</v>
      </c>
      <c r="B3119" s="68">
        <v>9</v>
      </c>
      <c r="C3119" s="63">
        <v>1048</v>
      </c>
      <c r="D3119" s="63">
        <v>274</v>
      </c>
      <c r="E3119" s="63" t="s">
        <v>98</v>
      </c>
    </row>
    <row r="3120" spans="1:5">
      <c r="A3120" s="68">
        <v>6228</v>
      </c>
      <c r="B3120" s="68">
        <v>9</v>
      </c>
      <c r="C3120" s="63">
        <v>1048</v>
      </c>
      <c r="D3120" s="63">
        <v>274</v>
      </c>
      <c r="E3120" s="63" t="s">
        <v>98</v>
      </c>
    </row>
    <row r="3121" spans="1:5">
      <c r="A3121" s="68">
        <v>6229</v>
      </c>
      <c r="B3121" s="68">
        <v>9</v>
      </c>
      <c r="C3121" s="63">
        <v>1048</v>
      </c>
      <c r="D3121" s="63">
        <v>274</v>
      </c>
      <c r="E3121" s="63" t="s">
        <v>98</v>
      </c>
    </row>
    <row r="3122" spans="1:5">
      <c r="A3122" s="68">
        <v>6230</v>
      </c>
      <c r="B3122" s="68">
        <v>9</v>
      </c>
      <c r="C3122" s="63">
        <v>1048</v>
      </c>
      <c r="D3122" s="63">
        <v>274</v>
      </c>
      <c r="E3122" s="63" t="s">
        <v>98</v>
      </c>
    </row>
    <row r="3123" spans="1:5">
      <c r="A3123" s="68">
        <v>6231</v>
      </c>
      <c r="B3123" s="68">
        <v>9</v>
      </c>
      <c r="C3123" s="63">
        <v>1048</v>
      </c>
      <c r="D3123" s="63">
        <v>274</v>
      </c>
      <c r="E3123" s="63" t="s">
        <v>98</v>
      </c>
    </row>
    <row r="3124" spans="1:5">
      <c r="A3124" s="68">
        <v>6232</v>
      </c>
      <c r="B3124" s="68">
        <v>9</v>
      </c>
      <c r="C3124" s="63">
        <v>1048</v>
      </c>
      <c r="D3124" s="63">
        <v>274</v>
      </c>
      <c r="E3124" s="63" t="s">
        <v>98</v>
      </c>
    </row>
    <row r="3125" spans="1:5">
      <c r="A3125" s="68">
        <v>6233</v>
      </c>
      <c r="B3125" s="68">
        <v>9</v>
      </c>
      <c r="C3125" s="63">
        <v>1048</v>
      </c>
      <c r="D3125" s="63">
        <v>274</v>
      </c>
      <c r="E3125" s="63" t="s">
        <v>98</v>
      </c>
    </row>
    <row r="3126" spans="1:5">
      <c r="A3126" s="68">
        <v>6236</v>
      </c>
      <c r="B3126" s="68">
        <v>9</v>
      </c>
      <c r="C3126" s="63">
        <v>1048</v>
      </c>
      <c r="D3126" s="63">
        <v>274</v>
      </c>
      <c r="E3126" s="63" t="s">
        <v>98</v>
      </c>
    </row>
    <row r="3127" spans="1:5">
      <c r="A3127" s="68">
        <v>6237</v>
      </c>
      <c r="B3127" s="68">
        <v>9</v>
      </c>
      <c r="C3127" s="63">
        <v>1048</v>
      </c>
      <c r="D3127" s="63">
        <v>274</v>
      </c>
      <c r="E3127" s="63" t="s">
        <v>98</v>
      </c>
    </row>
    <row r="3128" spans="1:5">
      <c r="A3128" s="68">
        <v>6239</v>
      </c>
      <c r="B3128" s="68">
        <v>9</v>
      </c>
      <c r="C3128" s="63">
        <v>1048</v>
      </c>
      <c r="D3128" s="63">
        <v>274</v>
      </c>
      <c r="E3128" s="63" t="s">
        <v>98</v>
      </c>
    </row>
    <row r="3129" spans="1:5">
      <c r="A3129" s="68">
        <v>6240</v>
      </c>
      <c r="B3129" s="68">
        <v>9</v>
      </c>
      <c r="C3129" s="63">
        <v>1048</v>
      </c>
      <c r="D3129" s="63">
        <v>274</v>
      </c>
      <c r="E3129" s="63" t="s">
        <v>98</v>
      </c>
    </row>
    <row r="3130" spans="1:5">
      <c r="A3130" s="68">
        <v>6243</v>
      </c>
      <c r="B3130" s="68">
        <v>9</v>
      </c>
      <c r="C3130" s="63">
        <v>1048</v>
      </c>
      <c r="D3130" s="63">
        <v>274</v>
      </c>
      <c r="E3130" s="63" t="s">
        <v>98</v>
      </c>
    </row>
    <row r="3131" spans="1:5">
      <c r="A3131" s="68">
        <v>6244</v>
      </c>
      <c r="B3131" s="68">
        <v>9</v>
      </c>
      <c r="C3131" s="63">
        <v>1048</v>
      </c>
      <c r="D3131" s="63">
        <v>274</v>
      </c>
      <c r="E3131" s="63" t="s">
        <v>98</v>
      </c>
    </row>
    <row r="3132" spans="1:5">
      <c r="A3132" s="68">
        <v>6251</v>
      </c>
      <c r="B3132" s="68">
        <v>9</v>
      </c>
      <c r="C3132" s="63">
        <v>1048</v>
      </c>
      <c r="D3132" s="63">
        <v>274</v>
      </c>
      <c r="E3132" s="63" t="s">
        <v>98</v>
      </c>
    </row>
    <row r="3133" spans="1:5">
      <c r="A3133" s="68">
        <v>6252</v>
      </c>
      <c r="B3133" s="68">
        <v>9</v>
      </c>
      <c r="C3133" s="63">
        <v>1048</v>
      </c>
      <c r="D3133" s="63">
        <v>274</v>
      </c>
      <c r="E3133" s="63" t="s">
        <v>98</v>
      </c>
    </row>
    <row r="3134" spans="1:5">
      <c r="A3134" s="68">
        <v>6253</v>
      </c>
      <c r="B3134" s="68">
        <v>9</v>
      </c>
      <c r="C3134" s="63">
        <v>1048</v>
      </c>
      <c r="D3134" s="63">
        <v>274</v>
      </c>
      <c r="E3134" s="63" t="s">
        <v>98</v>
      </c>
    </row>
    <row r="3135" spans="1:5">
      <c r="A3135" s="68">
        <v>6254</v>
      </c>
      <c r="B3135" s="68">
        <v>9</v>
      </c>
      <c r="C3135" s="63">
        <v>1048</v>
      </c>
      <c r="D3135" s="63">
        <v>274</v>
      </c>
      <c r="E3135" s="63" t="s">
        <v>98</v>
      </c>
    </row>
    <row r="3136" spans="1:5">
      <c r="A3136" s="68">
        <v>6255</v>
      </c>
      <c r="B3136" s="68">
        <v>9</v>
      </c>
      <c r="C3136" s="63">
        <v>1048</v>
      </c>
      <c r="D3136" s="63">
        <v>274</v>
      </c>
      <c r="E3136" s="63" t="s">
        <v>98</v>
      </c>
    </row>
    <row r="3137" spans="1:5">
      <c r="A3137" s="68">
        <v>6256</v>
      </c>
      <c r="B3137" s="68">
        <v>9</v>
      </c>
      <c r="C3137" s="63">
        <v>1048</v>
      </c>
      <c r="D3137" s="63">
        <v>274</v>
      </c>
      <c r="E3137" s="63" t="s">
        <v>98</v>
      </c>
    </row>
    <row r="3138" spans="1:5">
      <c r="A3138" s="68">
        <v>6258</v>
      </c>
      <c r="B3138" s="68">
        <v>9</v>
      </c>
      <c r="C3138" s="63">
        <v>1048</v>
      </c>
      <c r="D3138" s="63">
        <v>274</v>
      </c>
      <c r="E3138" s="63" t="s">
        <v>98</v>
      </c>
    </row>
    <row r="3139" spans="1:5">
      <c r="A3139" s="68">
        <v>6260</v>
      </c>
      <c r="B3139" s="68">
        <v>9</v>
      </c>
      <c r="C3139" s="63">
        <v>1048</v>
      </c>
      <c r="D3139" s="63">
        <v>274</v>
      </c>
      <c r="E3139" s="63" t="s">
        <v>98</v>
      </c>
    </row>
    <row r="3140" spans="1:5">
      <c r="A3140" s="68">
        <v>6262</v>
      </c>
      <c r="B3140" s="68">
        <v>9</v>
      </c>
      <c r="C3140" s="63">
        <v>1048</v>
      </c>
      <c r="D3140" s="63">
        <v>274</v>
      </c>
      <c r="E3140" s="63" t="s">
        <v>98</v>
      </c>
    </row>
    <row r="3141" spans="1:5">
      <c r="A3141" s="68">
        <v>6271</v>
      </c>
      <c r="B3141" s="68">
        <v>9</v>
      </c>
      <c r="C3141" s="63">
        <v>1048</v>
      </c>
      <c r="D3141" s="63">
        <v>274</v>
      </c>
      <c r="E3141" s="63" t="s">
        <v>98</v>
      </c>
    </row>
    <row r="3142" spans="1:5">
      <c r="A3142" s="68">
        <v>6275</v>
      </c>
      <c r="B3142" s="68">
        <v>9</v>
      </c>
      <c r="C3142" s="63">
        <v>1048</v>
      </c>
      <c r="D3142" s="63">
        <v>274</v>
      </c>
      <c r="E3142" s="63" t="s">
        <v>98</v>
      </c>
    </row>
    <row r="3143" spans="1:5">
      <c r="A3143" s="68">
        <v>6280</v>
      </c>
      <c r="B3143" s="68">
        <v>9</v>
      </c>
      <c r="C3143" s="63">
        <v>1048</v>
      </c>
      <c r="D3143" s="63">
        <v>274</v>
      </c>
      <c r="E3143" s="63" t="s">
        <v>98</v>
      </c>
    </row>
    <row r="3144" spans="1:5">
      <c r="A3144" s="68">
        <v>6281</v>
      </c>
      <c r="B3144" s="68">
        <v>9</v>
      </c>
      <c r="C3144" s="63">
        <v>1048</v>
      </c>
      <c r="D3144" s="63">
        <v>274</v>
      </c>
      <c r="E3144" s="63" t="s">
        <v>98</v>
      </c>
    </row>
    <row r="3145" spans="1:5">
      <c r="A3145" s="68">
        <v>6282</v>
      </c>
      <c r="B3145" s="68">
        <v>9</v>
      </c>
      <c r="C3145" s="63">
        <v>1048</v>
      </c>
      <c r="D3145" s="63">
        <v>274</v>
      </c>
      <c r="E3145" s="63" t="s">
        <v>98</v>
      </c>
    </row>
    <row r="3146" spans="1:5">
      <c r="A3146" s="68">
        <v>6284</v>
      </c>
      <c r="B3146" s="68">
        <v>9</v>
      </c>
      <c r="C3146" s="63">
        <v>1048</v>
      </c>
      <c r="D3146" s="63">
        <v>274</v>
      </c>
      <c r="E3146" s="63" t="s">
        <v>98</v>
      </c>
    </row>
    <row r="3147" spans="1:5">
      <c r="A3147" s="68">
        <v>6285</v>
      </c>
      <c r="B3147" s="68">
        <v>9</v>
      </c>
      <c r="C3147" s="63">
        <v>1048</v>
      </c>
      <c r="D3147" s="63">
        <v>274</v>
      </c>
      <c r="E3147" s="63" t="s">
        <v>98</v>
      </c>
    </row>
    <row r="3148" spans="1:5">
      <c r="A3148" s="68">
        <v>6286</v>
      </c>
      <c r="B3148" s="68">
        <v>9</v>
      </c>
      <c r="C3148" s="63">
        <v>1048</v>
      </c>
      <c r="D3148" s="63">
        <v>274</v>
      </c>
      <c r="E3148" s="63" t="s">
        <v>98</v>
      </c>
    </row>
    <row r="3149" spans="1:5">
      <c r="A3149" s="68">
        <v>6288</v>
      </c>
      <c r="B3149" s="68">
        <v>9</v>
      </c>
      <c r="C3149" s="63">
        <v>1048</v>
      </c>
      <c r="D3149" s="63">
        <v>274</v>
      </c>
      <c r="E3149" s="63" t="s">
        <v>98</v>
      </c>
    </row>
    <row r="3150" spans="1:5">
      <c r="A3150" s="68">
        <v>6290</v>
      </c>
      <c r="B3150" s="68">
        <v>9</v>
      </c>
      <c r="C3150" s="63">
        <v>1048</v>
      </c>
      <c r="D3150" s="63">
        <v>274</v>
      </c>
      <c r="E3150" s="63" t="s">
        <v>98</v>
      </c>
    </row>
    <row r="3151" spans="1:5">
      <c r="A3151" s="68">
        <v>6302</v>
      </c>
      <c r="B3151" s="68">
        <v>7</v>
      </c>
      <c r="C3151" s="63">
        <v>680</v>
      </c>
      <c r="D3151" s="63">
        <v>340</v>
      </c>
      <c r="E3151" s="63" t="s">
        <v>98</v>
      </c>
    </row>
    <row r="3152" spans="1:5">
      <c r="A3152" s="68">
        <v>6304</v>
      </c>
      <c r="B3152" s="68">
        <v>7</v>
      </c>
      <c r="C3152" s="63">
        <v>680</v>
      </c>
      <c r="D3152" s="63">
        <v>340</v>
      </c>
      <c r="E3152" s="63" t="s">
        <v>98</v>
      </c>
    </row>
    <row r="3153" spans="1:5">
      <c r="A3153" s="68">
        <v>6306</v>
      </c>
      <c r="B3153" s="68">
        <v>7</v>
      </c>
      <c r="C3153" s="63">
        <v>680</v>
      </c>
      <c r="D3153" s="63">
        <v>340</v>
      </c>
      <c r="E3153" s="63" t="s">
        <v>98</v>
      </c>
    </row>
    <row r="3154" spans="1:5">
      <c r="A3154" s="68">
        <v>6308</v>
      </c>
      <c r="B3154" s="68">
        <v>7</v>
      </c>
      <c r="C3154" s="63">
        <v>680</v>
      </c>
      <c r="D3154" s="63">
        <v>340</v>
      </c>
      <c r="E3154" s="63" t="s">
        <v>98</v>
      </c>
    </row>
    <row r="3155" spans="1:5">
      <c r="A3155" s="68">
        <v>6309</v>
      </c>
      <c r="B3155" s="68">
        <v>8</v>
      </c>
      <c r="C3155" s="63">
        <v>1249</v>
      </c>
      <c r="D3155" s="63">
        <v>185</v>
      </c>
      <c r="E3155" s="63" t="s">
        <v>98</v>
      </c>
    </row>
    <row r="3156" spans="1:5">
      <c r="A3156" s="68">
        <v>6311</v>
      </c>
      <c r="B3156" s="68">
        <v>8</v>
      </c>
      <c r="C3156" s="63">
        <v>1249</v>
      </c>
      <c r="D3156" s="63">
        <v>185</v>
      </c>
      <c r="E3156" s="63" t="s">
        <v>98</v>
      </c>
    </row>
    <row r="3157" spans="1:5">
      <c r="A3157" s="68">
        <v>6312</v>
      </c>
      <c r="B3157" s="68">
        <v>8</v>
      </c>
      <c r="C3157" s="63">
        <v>1249</v>
      </c>
      <c r="D3157" s="63">
        <v>185</v>
      </c>
      <c r="E3157" s="63" t="s">
        <v>98</v>
      </c>
    </row>
    <row r="3158" spans="1:5">
      <c r="A3158" s="68">
        <v>6313</v>
      </c>
      <c r="B3158" s="68">
        <v>8</v>
      </c>
      <c r="C3158" s="63">
        <v>1249</v>
      </c>
      <c r="D3158" s="63">
        <v>185</v>
      </c>
      <c r="E3158" s="63" t="s">
        <v>98</v>
      </c>
    </row>
    <row r="3159" spans="1:5">
      <c r="A3159" s="68">
        <v>6315</v>
      </c>
      <c r="B3159" s="68">
        <v>8</v>
      </c>
      <c r="C3159" s="63">
        <v>1249</v>
      </c>
      <c r="D3159" s="63">
        <v>185</v>
      </c>
      <c r="E3159" s="63" t="s">
        <v>98</v>
      </c>
    </row>
    <row r="3160" spans="1:5">
      <c r="A3160" s="68">
        <v>6316</v>
      </c>
      <c r="B3160" s="68">
        <v>8</v>
      </c>
      <c r="C3160" s="63">
        <v>1249</v>
      </c>
      <c r="D3160" s="63">
        <v>185</v>
      </c>
      <c r="E3160" s="63" t="s">
        <v>98</v>
      </c>
    </row>
    <row r="3161" spans="1:5">
      <c r="A3161" s="68">
        <v>6317</v>
      </c>
      <c r="B3161" s="68">
        <v>8</v>
      </c>
      <c r="C3161" s="63">
        <v>1249</v>
      </c>
      <c r="D3161" s="63">
        <v>185</v>
      </c>
      <c r="E3161" s="63" t="s">
        <v>98</v>
      </c>
    </row>
    <row r="3162" spans="1:5">
      <c r="A3162" s="68">
        <v>6318</v>
      </c>
      <c r="B3162" s="68">
        <v>8</v>
      </c>
      <c r="C3162" s="63">
        <v>1249</v>
      </c>
      <c r="D3162" s="63">
        <v>185</v>
      </c>
      <c r="E3162" s="63" t="s">
        <v>98</v>
      </c>
    </row>
    <row r="3163" spans="1:5">
      <c r="A3163" s="68">
        <v>6320</v>
      </c>
      <c r="B3163" s="68">
        <v>8</v>
      </c>
      <c r="C3163" s="63">
        <v>1249</v>
      </c>
      <c r="D3163" s="63">
        <v>185</v>
      </c>
      <c r="E3163" s="63" t="s">
        <v>98</v>
      </c>
    </row>
    <row r="3164" spans="1:5">
      <c r="A3164" s="68">
        <v>6321</v>
      </c>
      <c r="B3164" s="68">
        <v>10</v>
      </c>
      <c r="C3164" s="63">
        <v>1112</v>
      </c>
      <c r="D3164" s="63">
        <v>132</v>
      </c>
      <c r="E3164" s="63" t="s">
        <v>98</v>
      </c>
    </row>
    <row r="3165" spans="1:5">
      <c r="A3165" s="68">
        <v>6322</v>
      </c>
      <c r="B3165" s="68">
        <v>10</v>
      </c>
      <c r="C3165" s="63">
        <v>1112</v>
      </c>
      <c r="D3165" s="63">
        <v>132</v>
      </c>
      <c r="E3165" s="63" t="s">
        <v>98</v>
      </c>
    </row>
    <row r="3166" spans="1:5">
      <c r="A3166" s="68">
        <v>6323</v>
      </c>
      <c r="B3166" s="68">
        <v>10</v>
      </c>
      <c r="C3166" s="63">
        <v>1112</v>
      </c>
      <c r="D3166" s="63">
        <v>132</v>
      </c>
      <c r="E3166" s="63" t="s">
        <v>98</v>
      </c>
    </row>
    <row r="3167" spans="1:5">
      <c r="A3167" s="68">
        <v>6324</v>
      </c>
      <c r="B3167" s="68">
        <v>10</v>
      </c>
      <c r="C3167" s="63">
        <v>1112</v>
      </c>
      <c r="D3167" s="63">
        <v>132</v>
      </c>
      <c r="E3167" s="63" t="s">
        <v>98</v>
      </c>
    </row>
    <row r="3168" spans="1:5">
      <c r="A3168" s="68">
        <v>6326</v>
      </c>
      <c r="B3168" s="68">
        <v>10</v>
      </c>
      <c r="C3168" s="63">
        <v>1112</v>
      </c>
      <c r="D3168" s="63">
        <v>132</v>
      </c>
      <c r="E3168" s="63" t="s">
        <v>98</v>
      </c>
    </row>
    <row r="3169" spans="1:5">
      <c r="A3169" s="68">
        <v>6327</v>
      </c>
      <c r="B3169" s="68">
        <v>10</v>
      </c>
      <c r="C3169" s="63">
        <v>1112</v>
      </c>
      <c r="D3169" s="63">
        <v>132</v>
      </c>
      <c r="E3169" s="63" t="s">
        <v>98</v>
      </c>
    </row>
    <row r="3170" spans="1:5">
      <c r="A3170" s="68">
        <v>6328</v>
      </c>
      <c r="B3170" s="68">
        <v>10</v>
      </c>
      <c r="C3170" s="63">
        <v>1112</v>
      </c>
      <c r="D3170" s="63">
        <v>132</v>
      </c>
      <c r="E3170" s="63" t="s">
        <v>98</v>
      </c>
    </row>
    <row r="3171" spans="1:5">
      <c r="A3171" s="68">
        <v>6330</v>
      </c>
      <c r="B3171" s="68">
        <v>10</v>
      </c>
      <c r="C3171" s="63">
        <v>1112</v>
      </c>
      <c r="D3171" s="63">
        <v>132</v>
      </c>
      <c r="E3171" s="63" t="s">
        <v>98</v>
      </c>
    </row>
    <row r="3172" spans="1:5">
      <c r="A3172" s="68">
        <v>6331</v>
      </c>
      <c r="B3172" s="68">
        <v>10</v>
      </c>
      <c r="C3172" s="63">
        <v>1112</v>
      </c>
      <c r="D3172" s="63">
        <v>132</v>
      </c>
      <c r="E3172" s="63" t="s">
        <v>98</v>
      </c>
    </row>
    <row r="3173" spans="1:5">
      <c r="A3173" s="68">
        <v>6332</v>
      </c>
      <c r="B3173" s="68">
        <v>10</v>
      </c>
      <c r="C3173" s="63">
        <v>1112</v>
      </c>
      <c r="D3173" s="63">
        <v>132</v>
      </c>
      <c r="E3173" s="63" t="s">
        <v>98</v>
      </c>
    </row>
    <row r="3174" spans="1:5">
      <c r="A3174" s="68">
        <v>6333</v>
      </c>
      <c r="B3174" s="68">
        <v>9</v>
      </c>
      <c r="C3174" s="63">
        <v>1048</v>
      </c>
      <c r="D3174" s="63">
        <v>274</v>
      </c>
      <c r="E3174" s="63" t="s">
        <v>98</v>
      </c>
    </row>
    <row r="3175" spans="1:5">
      <c r="A3175" s="68">
        <v>6335</v>
      </c>
      <c r="B3175" s="68">
        <v>8</v>
      </c>
      <c r="C3175" s="63">
        <v>1249</v>
      </c>
      <c r="D3175" s="63">
        <v>185</v>
      </c>
      <c r="E3175" s="63" t="s">
        <v>98</v>
      </c>
    </row>
    <row r="3176" spans="1:5">
      <c r="A3176" s="68">
        <v>6336</v>
      </c>
      <c r="B3176" s="68">
        <v>8</v>
      </c>
      <c r="C3176" s="63">
        <v>1249</v>
      </c>
      <c r="D3176" s="63">
        <v>185</v>
      </c>
      <c r="E3176" s="63" t="s">
        <v>98</v>
      </c>
    </row>
    <row r="3177" spans="1:5">
      <c r="A3177" s="68">
        <v>6337</v>
      </c>
      <c r="B3177" s="68">
        <v>8</v>
      </c>
      <c r="C3177" s="63">
        <v>1249</v>
      </c>
      <c r="D3177" s="63">
        <v>185</v>
      </c>
      <c r="E3177" s="63" t="s">
        <v>98</v>
      </c>
    </row>
    <row r="3178" spans="1:5">
      <c r="A3178" s="68">
        <v>6338</v>
      </c>
      <c r="B3178" s="68">
        <v>8</v>
      </c>
      <c r="C3178" s="63">
        <v>1249</v>
      </c>
      <c r="D3178" s="63">
        <v>185</v>
      </c>
      <c r="E3178" s="63" t="s">
        <v>98</v>
      </c>
    </row>
    <row r="3179" spans="1:5">
      <c r="A3179" s="68">
        <v>6341</v>
      </c>
      <c r="B3179" s="68">
        <v>8</v>
      </c>
      <c r="C3179" s="63">
        <v>1249</v>
      </c>
      <c r="D3179" s="63">
        <v>185</v>
      </c>
      <c r="E3179" s="63" t="s">
        <v>98</v>
      </c>
    </row>
    <row r="3180" spans="1:5">
      <c r="A3180" s="68">
        <v>6343</v>
      </c>
      <c r="B3180" s="68">
        <v>8</v>
      </c>
      <c r="C3180" s="63">
        <v>1249</v>
      </c>
      <c r="D3180" s="63">
        <v>185</v>
      </c>
      <c r="E3180" s="63" t="s">
        <v>98</v>
      </c>
    </row>
    <row r="3181" spans="1:5">
      <c r="A3181" s="68">
        <v>6346</v>
      </c>
      <c r="B3181" s="68">
        <v>10</v>
      </c>
      <c r="C3181" s="63">
        <v>1112</v>
      </c>
      <c r="D3181" s="63">
        <v>132</v>
      </c>
      <c r="E3181" s="63" t="s">
        <v>98</v>
      </c>
    </row>
    <row r="3182" spans="1:5">
      <c r="A3182" s="68">
        <v>6348</v>
      </c>
      <c r="B3182" s="68">
        <v>10</v>
      </c>
      <c r="C3182" s="63">
        <v>1112</v>
      </c>
      <c r="D3182" s="63">
        <v>132</v>
      </c>
      <c r="E3182" s="63" t="s">
        <v>98</v>
      </c>
    </row>
    <row r="3183" spans="1:5">
      <c r="A3183" s="68">
        <v>6350</v>
      </c>
      <c r="B3183" s="68">
        <v>8</v>
      </c>
      <c r="C3183" s="63">
        <v>1249</v>
      </c>
      <c r="D3183" s="63">
        <v>185</v>
      </c>
      <c r="E3183" s="63" t="s">
        <v>98</v>
      </c>
    </row>
    <row r="3184" spans="1:5">
      <c r="A3184" s="68">
        <v>6351</v>
      </c>
      <c r="B3184" s="68">
        <v>8</v>
      </c>
      <c r="C3184" s="63">
        <v>1249</v>
      </c>
      <c r="D3184" s="63">
        <v>185</v>
      </c>
      <c r="E3184" s="63" t="s">
        <v>98</v>
      </c>
    </row>
    <row r="3185" spans="1:5">
      <c r="A3185" s="68">
        <v>6352</v>
      </c>
      <c r="B3185" s="68">
        <v>8</v>
      </c>
      <c r="C3185" s="63">
        <v>1249</v>
      </c>
      <c r="D3185" s="63">
        <v>185</v>
      </c>
      <c r="E3185" s="63" t="s">
        <v>98</v>
      </c>
    </row>
    <row r="3186" spans="1:5">
      <c r="A3186" s="68">
        <v>6353</v>
      </c>
      <c r="B3186" s="68">
        <v>8</v>
      </c>
      <c r="C3186" s="63">
        <v>1249</v>
      </c>
      <c r="D3186" s="63">
        <v>185</v>
      </c>
      <c r="E3186" s="63" t="s">
        <v>98</v>
      </c>
    </row>
    <row r="3187" spans="1:5">
      <c r="A3187" s="68">
        <v>6355</v>
      </c>
      <c r="B3187" s="68">
        <v>8</v>
      </c>
      <c r="C3187" s="63">
        <v>1249</v>
      </c>
      <c r="D3187" s="63">
        <v>185</v>
      </c>
      <c r="E3187" s="63" t="s">
        <v>98</v>
      </c>
    </row>
    <row r="3188" spans="1:5">
      <c r="A3188" s="68">
        <v>6356</v>
      </c>
      <c r="B3188" s="68">
        <v>8</v>
      </c>
      <c r="C3188" s="63">
        <v>1249</v>
      </c>
      <c r="D3188" s="63">
        <v>185</v>
      </c>
      <c r="E3188" s="63" t="s">
        <v>98</v>
      </c>
    </row>
    <row r="3189" spans="1:5">
      <c r="A3189" s="68">
        <v>6357</v>
      </c>
      <c r="B3189" s="68">
        <v>8</v>
      </c>
      <c r="C3189" s="63">
        <v>1249</v>
      </c>
      <c r="D3189" s="63">
        <v>185</v>
      </c>
      <c r="E3189" s="63" t="s">
        <v>98</v>
      </c>
    </row>
    <row r="3190" spans="1:5">
      <c r="A3190" s="68">
        <v>6358</v>
      </c>
      <c r="B3190" s="68">
        <v>8</v>
      </c>
      <c r="C3190" s="63">
        <v>1249</v>
      </c>
      <c r="D3190" s="63">
        <v>185</v>
      </c>
      <c r="E3190" s="63" t="s">
        <v>98</v>
      </c>
    </row>
    <row r="3191" spans="1:5">
      <c r="A3191" s="68">
        <v>6359</v>
      </c>
      <c r="B3191" s="68">
        <v>8</v>
      </c>
      <c r="C3191" s="63">
        <v>1249</v>
      </c>
      <c r="D3191" s="63">
        <v>185</v>
      </c>
      <c r="E3191" s="63" t="s">
        <v>98</v>
      </c>
    </row>
    <row r="3192" spans="1:5">
      <c r="A3192" s="68">
        <v>6361</v>
      </c>
      <c r="B3192" s="68">
        <v>8</v>
      </c>
      <c r="C3192" s="63">
        <v>1249</v>
      </c>
      <c r="D3192" s="63">
        <v>185</v>
      </c>
      <c r="E3192" s="63" t="s">
        <v>98</v>
      </c>
    </row>
    <row r="3193" spans="1:5">
      <c r="A3193" s="68">
        <v>6363</v>
      </c>
      <c r="B3193" s="68">
        <v>8</v>
      </c>
      <c r="C3193" s="63">
        <v>1249</v>
      </c>
      <c r="D3193" s="63">
        <v>185</v>
      </c>
      <c r="E3193" s="63" t="s">
        <v>98</v>
      </c>
    </row>
    <row r="3194" spans="1:5">
      <c r="A3194" s="68">
        <v>6365</v>
      </c>
      <c r="B3194" s="68">
        <v>8</v>
      </c>
      <c r="C3194" s="63">
        <v>1249</v>
      </c>
      <c r="D3194" s="63">
        <v>185</v>
      </c>
      <c r="E3194" s="63" t="s">
        <v>98</v>
      </c>
    </row>
    <row r="3195" spans="1:5">
      <c r="A3195" s="68">
        <v>6367</v>
      </c>
      <c r="B3195" s="68">
        <v>8</v>
      </c>
      <c r="C3195" s="63">
        <v>1249</v>
      </c>
      <c r="D3195" s="63">
        <v>185</v>
      </c>
      <c r="E3195" s="63" t="s">
        <v>98</v>
      </c>
    </row>
    <row r="3196" spans="1:5">
      <c r="A3196" s="68">
        <v>6368</v>
      </c>
      <c r="B3196" s="68">
        <v>6</v>
      </c>
      <c r="C3196" s="63">
        <v>939</v>
      </c>
      <c r="D3196" s="63">
        <v>327</v>
      </c>
      <c r="E3196" s="63" t="s">
        <v>98</v>
      </c>
    </row>
    <row r="3197" spans="1:5">
      <c r="A3197" s="68">
        <v>6369</v>
      </c>
      <c r="B3197" s="68">
        <v>6</v>
      </c>
      <c r="C3197" s="63">
        <v>939</v>
      </c>
      <c r="D3197" s="63">
        <v>327</v>
      </c>
      <c r="E3197" s="63" t="s">
        <v>98</v>
      </c>
    </row>
    <row r="3198" spans="1:5">
      <c r="A3198" s="68">
        <v>6370</v>
      </c>
      <c r="B3198" s="68">
        <v>8</v>
      </c>
      <c r="C3198" s="63">
        <v>1249</v>
      </c>
      <c r="D3198" s="63">
        <v>185</v>
      </c>
      <c r="E3198" s="63" t="s">
        <v>98</v>
      </c>
    </row>
    <row r="3199" spans="1:5">
      <c r="A3199" s="68">
        <v>6372</v>
      </c>
      <c r="B3199" s="68">
        <v>8</v>
      </c>
      <c r="C3199" s="63">
        <v>1249</v>
      </c>
      <c r="D3199" s="63">
        <v>185</v>
      </c>
      <c r="E3199" s="63" t="s">
        <v>98</v>
      </c>
    </row>
    <row r="3200" spans="1:5">
      <c r="A3200" s="68">
        <v>6373</v>
      </c>
      <c r="B3200" s="68">
        <v>8</v>
      </c>
      <c r="C3200" s="63">
        <v>1249</v>
      </c>
      <c r="D3200" s="63">
        <v>185</v>
      </c>
      <c r="E3200" s="63" t="s">
        <v>98</v>
      </c>
    </row>
    <row r="3201" spans="1:5">
      <c r="A3201" s="68">
        <v>6375</v>
      </c>
      <c r="B3201" s="68">
        <v>8</v>
      </c>
      <c r="C3201" s="63">
        <v>1249</v>
      </c>
      <c r="D3201" s="63">
        <v>185</v>
      </c>
      <c r="E3201" s="63" t="s">
        <v>98</v>
      </c>
    </row>
    <row r="3202" spans="1:5">
      <c r="A3202" s="68">
        <v>6376</v>
      </c>
      <c r="B3202" s="68">
        <v>8</v>
      </c>
      <c r="C3202" s="63">
        <v>1249</v>
      </c>
      <c r="D3202" s="63">
        <v>185</v>
      </c>
      <c r="E3202" s="63" t="s">
        <v>98</v>
      </c>
    </row>
    <row r="3203" spans="1:5">
      <c r="A3203" s="68">
        <v>6380</v>
      </c>
      <c r="B3203" s="68">
        <v>6</v>
      </c>
      <c r="C3203" s="63">
        <v>939</v>
      </c>
      <c r="D3203" s="63">
        <v>327</v>
      </c>
      <c r="E3203" s="63" t="s">
        <v>98</v>
      </c>
    </row>
    <row r="3204" spans="1:5">
      <c r="A3204" s="68">
        <v>6383</v>
      </c>
      <c r="B3204" s="68">
        <v>6</v>
      </c>
      <c r="C3204" s="63">
        <v>939</v>
      </c>
      <c r="D3204" s="63">
        <v>327</v>
      </c>
      <c r="E3204" s="63" t="s">
        <v>98</v>
      </c>
    </row>
    <row r="3205" spans="1:5">
      <c r="A3205" s="68">
        <v>6384</v>
      </c>
      <c r="B3205" s="68">
        <v>6</v>
      </c>
      <c r="C3205" s="63">
        <v>939</v>
      </c>
      <c r="D3205" s="63">
        <v>327</v>
      </c>
      <c r="E3205" s="63" t="s">
        <v>98</v>
      </c>
    </row>
    <row r="3206" spans="1:5">
      <c r="A3206" s="68">
        <v>6385</v>
      </c>
      <c r="B3206" s="68">
        <v>6</v>
      </c>
      <c r="C3206" s="63">
        <v>939</v>
      </c>
      <c r="D3206" s="63">
        <v>327</v>
      </c>
      <c r="E3206" s="63" t="s">
        <v>98</v>
      </c>
    </row>
    <row r="3207" spans="1:5">
      <c r="A3207" s="68">
        <v>6386</v>
      </c>
      <c r="B3207" s="68">
        <v>6</v>
      </c>
      <c r="C3207" s="63">
        <v>939</v>
      </c>
      <c r="D3207" s="63">
        <v>327</v>
      </c>
      <c r="E3207" s="63" t="s">
        <v>98</v>
      </c>
    </row>
    <row r="3208" spans="1:5">
      <c r="A3208" s="68">
        <v>6390</v>
      </c>
      <c r="B3208" s="68">
        <v>7</v>
      </c>
      <c r="C3208" s="63">
        <v>680</v>
      </c>
      <c r="D3208" s="63">
        <v>340</v>
      </c>
      <c r="E3208" s="63" t="s">
        <v>98</v>
      </c>
    </row>
    <row r="3209" spans="1:5">
      <c r="A3209" s="68">
        <v>6391</v>
      </c>
      <c r="B3209" s="68">
        <v>7</v>
      </c>
      <c r="C3209" s="63">
        <v>680</v>
      </c>
      <c r="D3209" s="63">
        <v>340</v>
      </c>
      <c r="E3209" s="63" t="s">
        <v>98</v>
      </c>
    </row>
    <row r="3210" spans="1:5">
      <c r="A3210" s="68">
        <v>6392</v>
      </c>
      <c r="B3210" s="68">
        <v>7</v>
      </c>
      <c r="C3210" s="63">
        <v>680</v>
      </c>
      <c r="D3210" s="63">
        <v>340</v>
      </c>
      <c r="E3210" s="63" t="s">
        <v>98</v>
      </c>
    </row>
    <row r="3211" spans="1:5">
      <c r="A3211" s="68">
        <v>6393</v>
      </c>
      <c r="B3211" s="68">
        <v>7</v>
      </c>
      <c r="C3211" s="63">
        <v>680</v>
      </c>
      <c r="D3211" s="63">
        <v>340</v>
      </c>
      <c r="E3211" s="63" t="s">
        <v>98</v>
      </c>
    </row>
    <row r="3212" spans="1:5">
      <c r="A3212" s="68">
        <v>6394</v>
      </c>
      <c r="B3212" s="68">
        <v>9</v>
      </c>
      <c r="C3212" s="63">
        <v>1048</v>
      </c>
      <c r="D3212" s="63">
        <v>274</v>
      </c>
      <c r="E3212" s="63" t="s">
        <v>98</v>
      </c>
    </row>
    <row r="3213" spans="1:5">
      <c r="A3213" s="68">
        <v>6395</v>
      </c>
      <c r="B3213" s="68">
        <v>9</v>
      </c>
      <c r="C3213" s="63">
        <v>1048</v>
      </c>
      <c r="D3213" s="63">
        <v>274</v>
      </c>
      <c r="E3213" s="63" t="s">
        <v>98</v>
      </c>
    </row>
    <row r="3214" spans="1:5">
      <c r="A3214" s="68">
        <v>6396</v>
      </c>
      <c r="B3214" s="68">
        <v>10</v>
      </c>
      <c r="C3214" s="63">
        <v>1112</v>
      </c>
      <c r="D3214" s="63">
        <v>132</v>
      </c>
      <c r="E3214" s="63" t="s">
        <v>98</v>
      </c>
    </row>
    <row r="3215" spans="1:5">
      <c r="A3215" s="68">
        <v>6397</v>
      </c>
      <c r="B3215" s="68">
        <v>10</v>
      </c>
      <c r="C3215" s="63">
        <v>1112</v>
      </c>
      <c r="D3215" s="63">
        <v>132</v>
      </c>
      <c r="E3215" s="63" t="s">
        <v>98</v>
      </c>
    </row>
    <row r="3216" spans="1:5">
      <c r="A3216" s="68">
        <v>6398</v>
      </c>
      <c r="B3216" s="68">
        <v>9</v>
      </c>
      <c r="C3216" s="63">
        <v>1048</v>
      </c>
      <c r="D3216" s="63">
        <v>274</v>
      </c>
      <c r="E3216" s="63" t="s">
        <v>98</v>
      </c>
    </row>
    <row r="3217" spans="1:5">
      <c r="A3217" s="68">
        <v>6401</v>
      </c>
      <c r="B3217" s="68">
        <v>7</v>
      </c>
      <c r="C3217" s="63">
        <v>680</v>
      </c>
      <c r="D3217" s="63">
        <v>340</v>
      </c>
      <c r="E3217" s="63" t="s">
        <v>98</v>
      </c>
    </row>
    <row r="3218" spans="1:5">
      <c r="A3218" s="68">
        <v>6403</v>
      </c>
      <c r="B3218" s="68">
        <v>7</v>
      </c>
      <c r="C3218" s="63">
        <v>680</v>
      </c>
      <c r="D3218" s="63">
        <v>340</v>
      </c>
      <c r="E3218" s="63" t="s">
        <v>98</v>
      </c>
    </row>
    <row r="3219" spans="1:5">
      <c r="A3219" s="68">
        <v>6405</v>
      </c>
      <c r="B3219" s="68">
        <v>7</v>
      </c>
      <c r="C3219" s="63">
        <v>680</v>
      </c>
      <c r="D3219" s="63">
        <v>340</v>
      </c>
      <c r="E3219" s="63" t="s">
        <v>98</v>
      </c>
    </row>
    <row r="3220" spans="1:5">
      <c r="A3220" s="68">
        <v>6407</v>
      </c>
      <c r="B3220" s="68">
        <v>6</v>
      </c>
      <c r="C3220" s="63">
        <v>939</v>
      </c>
      <c r="D3220" s="63">
        <v>327</v>
      </c>
      <c r="E3220" s="63" t="s">
        <v>98</v>
      </c>
    </row>
    <row r="3221" spans="1:5">
      <c r="A3221" s="68">
        <v>6409</v>
      </c>
      <c r="B3221" s="68">
        <v>7</v>
      </c>
      <c r="C3221" s="63">
        <v>680</v>
      </c>
      <c r="D3221" s="63">
        <v>340</v>
      </c>
      <c r="E3221" s="63" t="s">
        <v>98</v>
      </c>
    </row>
    <row r="3222" spans="1:5">
      <c r="A3222" s="68">
        <v>6410</v>
      </c>
      <c r="B3222" s="68">
        <v>6</v>
      </c>
      <c r="C3222" s="63">
        <v>939</v>
      </c>
      <c r="D3222" s="63">
        <v>327</v>
      </c>
      <c r="E3222" s="63" t="s">
        <v>98</v>
      </c>
    </row>
    <row r="3223" spans="1:5">
      <c r="A3223" s="68">
        <v>6411</v>
      </c>
      <c r="B3223" s="68">
        <v>6</v>
      </c>
      <c r="C3223" s="63">
        <v>939</v>
      </c>
      <c r="D3223" s="63">
        <v>327</v>
      </c>
      <c r="E3223" s="63" t="s">
        <v>98</v>
      </c>
    </row>
    <row r="3224" spans="1:5">
      <c r="A3224" s="68">
        <v>6412</v>
      </c>
      <c r="B3224" s="68">
        <v>6</v>
      </c>
      <c r="C3224" s="63">
        <v>939</v>
      </c>
      <c r="D3224" s="63">
        <v>327</v>
      </c>
      <c r="E3224" s="63" t="s">
        <v>98</v>
      </c>
    </row>
    <row r="3225" spans="1:5">
      <c r="A3225" s="68">
        <v>6413</v>
      </c>
      <c r="B3225" s="68">
        <v>6</v>
      </c>
      <c r="C3225" s="63">
        <v>939</v>
      </c>
      <c r="D3225" s="63">
        <v>327</v>
      </c>
      <c r="E3225" s="63" t="s">
        <v>98</v>
      </c>
    </row>
    <row r="3226" spans="1:5">
      <c r="A3226" s="68">
        <v>6414</v>
      </c>
      <c r="B3226" s="68">
        <v>6</v>
      </c>
      <c r="C3226" s="63">
        <v>939</v>
      </c>
      <c r="D3226" s="63">
        <v>327</v>
      </c>
      <c r="E3226" s="63" t="s">
        <v>98</v>
      </c>
    </row>
    <row r="3227" spans="1:5">
      <c r="A3227" s="68">
        <v>6415</v>
      </c>
      <c r="B3227" s="68">
        <v>6</v>
      </c>
      <c r="C3227" s="63">
        <v>939</v>
      </c>
      <c r="D3227" s="63">
        <v>327</v>
      </c>
      <c r="E3227" s="63" t="s">
        <v>98</v>
      </c>
    </row>
    <row r="3228" spans="1:5">
      <c r="A3228" s="68">
        <v>6417</v>
      </c>
      <c r="B3228" s="68">
        <v>6</v>
      </c>
      <c r="C3228" s="63">
        <v>939</v>
      </c>
      <c r="D3228" s="63">
        <v>327</v>
      </c>
      <c r="E3228" s="63" t="s">
        <v>98</v>
      </c>
    </row>
    <row r="3229" spans="1:5">
      <c r="A3229" s="68">
        <v>6418</v>
      </c>
      <c r="B3229" s="68">
        <v>6</v>
      </c>
      <c r="C3229" s="63">
        <v>939</v>
      </c>
      <c r="D3229" s="63">
        <v>327</v>
      </c>
      <c r="E3229" s="63" t="s">
        <v>98</v>
      </c>
    </row>
    <row r="3230" spans="1:5">
      <c r="A3230" s="68">
        <v>6419</v>
      </c>
      <c r="B3230" s="68">
        <v>6</v>
      </c>
      <c r="C3230" s="63">
        <v>939</v>
      </c>
      <c r="D3230" s="63">
        <v>327</v>
      </c>
      <c r="E3230" s="63" t="s">
        <v>98</v>
      </c>
    </row>
    <row r="3231" spans="1:5">
      <c r="A3231" s="68">
        <v>6420</v>
      </c>
      <c r="B3231" s="68">
        <v>6</v>
      </c>
      <c r="C3231" s="63">
        <v>939</v>
      </c>
      <c r="D3231" s="63">
        <v>327</v>
      </c>
      <c r="E3231" s="63" t="s">
        <v>98</v>
      </c>
    </row>
    <row r="3232" spans="1:5">
      <c r="A3232" s="68">
        <v>6421</v>
      </c>
      <c r="B3232" s="68">
        <v>6</v>
      </c>
      <c r="C3232" s="63">
        <v>939</v>
      </c>
      <c r="D3232" s="63">
        <v>327</v>
      </c>
      <c r="E3232" s="63" t="s">
        <v>98</v>
      </c>
    </row>
    <row r="3233" spans="1:5">
      <c r="A3233" s="68">
        <v>6422</v>
      </c>
      <c r="B3233" s="68">
        <v>6</v>
      </c>
      <c r="C3233" s="63">
        <v>939</v>
      </c>
      <c r="D3233" s="63">
        <v>327</v>
      </c>
      <c r="E3233" s="63" t="s">
        <v>98</v>
      </c>
    </row>
    <row r="3234" spans="1:5">
      <c r="A3234" s="68">
        <v>6423</v>
      </c>
      <c r="B3234" s="68">
        <v>6</v>
      </c>
      <c r="C3234" s="63">
        <v>939</v>
      </c>
      <c r="D3234" s="63">
        <v>327</v>
      </c>
      <c r="E3234" s="63" t="s">
        <v>98</v>
      </c>
    </row>
    <row r="3235" spans="1:5">
      <c r="A3235" s="68">
        <v>6424</v>
      </c>
      <c r="B3235" s="68">
        <v>6</v>
      </c>
      <c r="C3235" s="63">
        <v>939</v>
      </c>
      <c r="D3235" s="63">
        <v>327</v>
      </c>
      <c r="E3235" s="63" t="s">
        <v>98</v>
      </c>
    </row>
    <row r="3236" spans="1:5">
      <c r="A3236" s="68">
        <v>6425</v>
      </c>
      <c r="B3236" s="68">
        <v>6</v>
      </c>
      <c r="C3236" s="63">
        <v>939</v>
      </c>
      <c r="D3236" s="63">
        <v>327</v>
      </c>
      <c r="E3236" s="63" t="s">
        <v>98</v>
      </c>
    </row>
    <row r="3237" spans="1:5">
      <c r="A3237" s="68">
        <v>6426</v>
      </c>
      <c r="B3237" s="68">
        <v>6</v>
      </c>
      <c r="C3237" s="63">
        <v>939</v>
      </c>
      <c r="D3237" s="63">
        <v>327</v>
      </c>
      <c r="E3237" s="63" t="s">
        <v>98</v>
      </c>
    </row>
    <row r="3238" spans="1:5">
      <c r="A3238" s="68">
        <v>6427</v>
      </c>
      <c r="B3238" s="68">
        <v>6</v>
      </c>
      <c r="C3238" s="63">
        <v>939</v>
      </c>
      <c r="D3238" s="63">
        <v>327</v>
      </c>
      <c r="E3238" s="63" t="s">
        <v>98</v>
      </c>
    </row>
    <row r="3239" spans="1:5">
      <c r="A3239" s="68">
        <v>6428</v>
      </c>
      <c r="B3239" s="68">
        <v>6</v>
      </c>
      <c r="C3239" s="63">
        <v>939</v>
      </c>
      <c r="D3239" s="63">
        <v>327</v>
      </c>
      <c r="E3239" s="63" t="s">
        <v>98</v>
      </c>
    </row>
    <row r="3240" spans="1:5">
      <c r="A3240" s="68">
        <v>6429</v>
      </c>
      <c r="B3240" s="68">
        <v>11</v>
      </c>
      <c r="C3240" s="63">
        <v>899</v>
      </c>
      <c r="D3240" s="63">
        <v>243</v>
      </c>
      <c r="E3240" s="63" t="s">
        <v>98</v>
      </c>
    </row>
    <row r="3241" spans="1:5">
      <c r="A3241" s="68">
        <v>6430</v>
      </c>
      <c r="B3241" s="68">
        <v>11</v>
      </c>
      <c r="C3241" s="63">
        <v>899</v>
      </c>
      <c r="D3241" s="63">
        <v>243</v>
      </c>
      <c r="E3241" s="63" t="s">
        <v>98</v>
      </c>
    </row>
    <row r="3242" spans="1:5">
      <c r="A3242" s="68">
        <v>6431</v>
      </c>
      <c r="B3242" s="68">
        <v>11</v>
      </c>
      <c r="C3242" s="63">
        <v>899</v>
      </c>
      <c r="D3242" s="63">
        <v>243</v>
      </c>
      <c r="E3242" s="63" t="s">
        <v>98</v>
      </c>
    </row>
    <row r="3243" spans="1:5">
      <c r="A3243" s="68">
        <v>6432</v>
      </c>
      <c r="B3243" s="68">
        <v>11</v>
      </c>
      <c r="C3243" s="63">
        <v>899</v>
      </c>
      <c r="D3243" s="63">
        <v>243</v>
      </c>
      <c r="E3243" s="63" t="s">
        <v>98</v>
      </c>
    </row>
    <row r="3244" spans="1:5">
      <c r="A3244" s="68">
        <v>6433</v>
      </c>
      <c r="B3244" s="68">
        <v>11</v>
      </c>
      <c r="C3244" s="63">
        <v>899</v>
      </c>
      <c r="D3244" s="63">
        <v>243</v>
      </c>
      <c r="E3244" s="63" t="s">
        <v>98</v>
      </c>
    </row>
    <row r="3245" spans="1:5">
      <c r="A3245" s="68">
        <v>6434</v>
      </c>
      <c r="B3245" s="68">
        <v>11</v>
      </c>
      <c r="C3245" s="63">
        <v>899</v>
      </c>
      <c r="D3245" s="63">
        <v>243</v>
      </c>
      <c r="E3245" s="63" t="s">
        <v>98</v>
      </c>
    </row>
    <row r="3246" spans="1:5">
      <c r="A3246" s="68">
        <v>6435</v>
      </c>
      <c r="B3246" s="68">
        <v>11</v>
      </c>
      <c r="C3246" s="63">
        <v>899</v>
      </c>
      <c r="D3246" s="63">
        <v>243</v>
      </c>
      <c r="E3246" s="63" t="s">
        <v>98</v>
      </c>
    </row>
    <row r="3247" spans="1:5">
      <c r="A3247" s="68">
        <v>6436</v>
      </c>
      <c r="B3247" s="68">
        <v>11</v>
      </c>
      <c r="C3247" s="63">
        <v>899</v>
      </c>
      <c r="D3247" s="63">
        <v>243</v>
      </c>
      <c r="E3247" s="63" t="s">
        <v>98</v>
      </c>
    </row>
    <row r="3248" spans="1:5">
      <c r="A3248" s="68">
        <v>6437</v>
      </c>
      <c r="B3248" s="68">
        <v>11</v>
      </c>
      <c r="C3248" s="63">
        <v>899</v>
      </c>
      <c r="D3248" s="63">
        <v>243</v>
      </c>
      <c r="E3248" s="63" t="s">
        <v>98</v>
      </c>
    </row>
    <row r="3249" spans="1:5">
      <c r="A3249" s="68">
        <v>6438</v>
      </c>
      <c r="B3249" s="68">
        <v>11</v>
      </c>
      <c r="C3249" s="63">
        <v>899</v>
      </c>
      <c r="D3249" s="63">
        <v>243</v>
      </c>
      <c r="E3249" s="63" t="s">
        <v>98</v>
      </c>
    </row>
    <row r="3250" spans="1:5">
      <c r="A3250" s="68">
        <v>6439</v>
      </c>
      <c r="B3250" s="68">
        <v>11</v>
      </c>
      <c r="C3250" s="63">
        <v>899</v>
      </c>
      <c r="D3250" s="63">
        <v>243</v>
      </c>
      <c r="E3250" s="63" t="s">
        <v>98</v>
      </c>
    </row>
    <row r="3251" spans="1:5">
      <c r="A3251" s="68">
        <v>6440</v>
      </c>
      <c r="B3251" s="68">
        <v>11</v>
      </c>
      <c r="C3251" s="63">
        <v>899</v>
      </c>
      <c r="D3251" s="63">
        <v>243</v>
      </c>
      <c r="E3251" s="63" t="s">
        <v>98</v>
      </c>
    </row>
    <row r="3252" spans="1:5">
      <c r="A3252" s="68">
        <v>6442</v>
      </c>
      <c r="B3252" s="68">
        <v>11</v>
      </c>
      <c r="C3252" s="63">
        <v>899</v>
      </c>
      <c r="D3252" s="63">
        <v>243</v>
      </c>
      <c r="E3252" s="63" t="s">
        <v>98</v>
      </c>
    </row>
    <row r="3253" spans="1:5">
      <c r="A3253" s="68">
        <v>6443</v>
      </c>
      <c r="B3253" s="68">
        <v>11</v>
      </c>
      <c r="C3253" s="63">
        <v>899</v>
      </c>
      <c r="D3253" s="63">
        <v>243</v>
      </c>
      <c r="E3253" s="63" t="s">
        <v>98</v>
      </c>
    </row>
    <row r="3254" spans="1:5">
      <c r="A3254" s="68">
        <v>6444</v>
      </c>
      <c r="B3254" s="68">
        <v>11</v>
      </c>
      <c r="C3254" s="63">
        <v>899</v>
      </c>
      <c r="D3254" s="63">
        <v>243</v>
      </c>
      <c r="E3254" s="63" t="s">
        <v>98</v>
      </c>
    </row>
    <row r="3255" spans="1:5">
      <c r="A3255" s="68">
        <v>6445</v>
      </c>
      <c r="B3255" s="68">
        <v>10</v>
      </c>
      <c r="C3255" s="63">
        <v>1112</v>
      </c>
      <c r="D3255" s="63">
        <v>132</v>
      </c>
      <c r="E3255" s="63" t="s">
        <v>98</v>
      </c>
    </row>
    <row r="3256" spans="1:5">
      <c r="A3256" s="68">
        <v>6446</v>
      </c>
      <c r="B3256" s="68">
        <v>10</v>
      </c>
      <c r="C3256" s="63">
        <v>1112</v>
      </c>
      <c r="D3256" s="63">
        <v>132</v>
      </c>
      <c r="E3256" s="63" t="s">
        <v>98</v>
      </c>
    </row>
    <row r="3257" spans="1:5">
      <c r="A3257" s="68">
        <v>6447</v>
      </c>
      <c r="B3257" s="68">
        <v>10</v>
      </c>
      <c r="C3257" s="63">
        <v>1112</v>
      </c>
      <c r="D3257" s="63">
        <v>132</v>
      </c>
      <c r="E3257" s="63" t="s">
        <v>98</v>
      </c>
    </row>
    <row r="3258" spans="1:5">
      <c r="A3258" s="68">
        <v>6448</v>
      </c>
      <c r="B3258" s="68">
        <v>10</v>
      </c>
      <c r="C3258" s="63">
        <v>1112</v>
      </c>
      <c r="D3258" s="63">
        <v>132</v>
      </c>
      <c r="E3258" s="63" t="s">
        <v>98</v>
      </c>
    </row>
    <row r="3259" spans="1:5">
      <c r="A3259" s="68">
        <v>6450</v>
      </c>
      <c r="B3259" s="68">
        <v>10</v>
      </c>
      <c r="C3259" s="63">
        <v>1112</v>
      </c>
      <c r="D3259" s="63">
        <v>132</v>
      </c>
      <c r="E3259" s="63" t="s">
        <v>98</v>
      </c>
    </row>
    <row r="3260" spans="1:5">
      <c r="A3260" s="68">
        <v>6460</v>
      </c>
      <c r="B3260" s="68">
        <v>7</v>
      </c>
      <c r="C3260" s="63">
        <v>680</v>
      </c>
      <c r="D3260" s="63">
        <v>340</v>
      </c>
      <c r="E3260" s="63" t="s">
        <v>98</v>
      </c>
    </row>
    <row r="3261" spans="1:5">
      <c r="A3261" s="68">
        <v>6461</v>
      </c>
      <c r="B3261" s="68">
        <v>7</v>
      </c>
      <c r="C3261" s="63">
        <v>680</v>
      </c>
      <c r="D3261" s="63">
        <v>340</v>
      </c>
      <c r="E3261" s="63" t="s">
        <v>98</v>
      </c>
    </row>
    <row r="3262" spans="1:5">
      <c r="A3262" s="68">
        <v>6462</v>
      </c>
      <c r="B3262" s="68">
        <v>7</v>
      </c>
      <c r="C3262" s="63">
        <v>680</v>
      </c>
      <c r="D3262" s="63">
        <v>340</v>
      </c>
      <c r="E3262" s="63" t="s">
        <v>98</v>
      </c>
    </row>
    <row r="3263" spans="1:5">
      <c r="A3263" s="68">
        <v>6463</v>
      </c>
      <c r="B3263" s="68">
        <v>6</v>
      </c>
      <c r="C3263" s="63">
        <v>939</v>
      </c>
      <c r="D3263" s="63">
        <v>327</v>
      </c>
      <c r="E3263" s="63" t="s">
        <v>98</v>
      </c>
    </row>
    <row r="3264" spans="1:5">
      <c r="A3264" s="68">
        <v>6464</v>
      </c>
      <c r="B3264" s="68">
        <v>7</v>
      </c>
      <c r="C3264" s="63">
        <v>680</v>
      </c>
      <c r="D3264" s="63">
        <v>340</v>
      </c>
      <c r="E3264" s="63" t="s">
        <v>98</v>
      </c>
    </row>
    <row r="3265" spans="1:5">
      <c r="A3265" s="68">
        <v>6465</v>
      </c>
      <c r="B3265" s="68">
        <v>7</v>
      </c>
      <c r="C3265" s="63">
        <v>680</v>
      </c>
      <c r="D3265" s="63">
        <v>340</v>
      </c>
      <c r="E3265" s="63" t="s">
        <v>98</v>
      </c>
    </row>
    <row r="3266" spans="1:5">
      <c r="A3266" s="68">
        <v>6466</v>
      </c>
      <c r="B3266" s="68">
        <v>7</v>
      </c>
      <c r="C3266" s="63">
        <v>680</v>
      </c>
      <c r="D3266" s="63">
        <v>340</v>
      </c>
      <c r="E3266" s="63" t="s">
        <v>98</v>
      </c>
    </row>
    <row r="3267" spans="1:5">
      <c r="A3267" s="68">
        <v>6467</v>
      </c>
      <c r="B3267" s="68">
        <v>7</v>
      </c>
      <c r="C3267" s="63">
        <v>680</v>
      </c>
      <c r="D3267" s="63">
        <v>340</v>
      </c>
      <c r="E3267" s="63" t="s">
        <v>98</v>
      </c>
    </row>
    <row r="3268" spans="1:5">
      <c r="A3268" s="68">
        <v>6468</v>
      </c>
      <c r="B3268" s="68">
        <v>7</v>
      </c>
      <c r="C3268" s="63">
        <v>680</v>
      </c>
      <c r="D3268" s="63">
        <v>340</v>
      </c>
      <c r="E3268" s="63" t="s">
        <v>98</v>
      </c>
    </row>
    <row r="3269" spans="1:5">
      <c r="A3269" s="68">
        <v>6470</v>
      </c>
      <c r="B3269" s="68">
        <v>7</v>
      </c>
      <c r="C3269" s="63">
        <v>680</v>
      </c>
      <c r="D3269" s="63">
        <v>340</v>
      </c>
      <c r="E3269" s="63" t="s">
        <v>98</v>
      </c>
    </row>
    <row r="3270" spans="1:5">
      <c r="A3270" s="68">
        <v>6472</v>
      </c>
      <c r="B3270" s="68">
        <v>7</v>
      </c>
      <c r="C3270" s="63">
        <v>680</v>
      </c>
      <c r="D3270" s="63">
        <v>340</v>
      </c>
      <c r="E3270" s="63" t="s">
        <v>98</v>
      </c>
    </row>
    <row r="3271" spans="1:5">
      <c r="A3271" s="68">
        <v>6473</v>
      </c>
      <c r="B3271" s="68">
        <v>6</v>
      </c>
      <c r="C3271" s="63">
        <v>939</v>
      </c>
      <c r="D3271" s="63">
        <v>327</v>
      </c>
      <c r="E3271" s="63" t="s">
        <v>98</v>
      </c>
    </row>
    <row r="3272" spans="1:5">
      <c r="A3272" s="68">
        <v>6475</v>
      </c>
      <c r="B3272" s="68">
        <v>6</v>
      </c>
      <c r="C3272" s="63">
        <v>939</v>
      </c>
      <c r="D3272" s="63">
        <v>327</v>
      </c>
      <c r="E3272" s="63" t="s">
        <v>98</v>
      </c>
    </row>
    <row r="3273" spans="1:5">
      <c r="A3273" s="68">
        <v>6476</v>
      </c>
      <c r="B3273" s="68">
        <v>6</v>
      </c>
      <c r="C3273" s="63">
        <v>939</v>
      </c>
      <c r="D3273" s="63">
        <v>327</v>
      </c>
      <c r="E3273" s="63" t="s">
        <v>98</v>
      </c>
    </row>
    <row r="3274" spans="1:5">
      <c r="A3274" s="68">
        <v>6477</v>
      </c>
      <c r="B3274" s="68">
        <v>6</v>
      </c>
      <c r="C3274" s="63">
        <v>939</v>
      </c>
      <c r="D3274" s="63">
        <v>327</v>
      </c>
      <c r="E3274" s="63" t="s">
        <v>98</v>
      </c>
    </row>
    <row r="3275" spans="1:5">
      <c r="A3275" s="68">
        <v>6479</v>
      </c>
      <c r="B3275" s="68">
        <v>6</v>
      </c>
      <c r="C3275" s="63">
        <v>939</v>
      </c>
      <c r="D3275" s="63">
        <v>327</v>
      </c>
      <c r="E3275" s="63" t="s">
        <v>98</v>
      </c>
    </row>
    <row r="3276" spans="1:5">
      <c r="A3276" s="68">
        <v>6480</v>
      </c>
      <c r="B3276" s="68">
        <v>6</v>
      </c>
      <c r="C3276" s="63">
        <v>939</v>
      </c>
      <c r="D3276" s="63">
        <v>327</v>
      </c>
      <c r="E3276" s="63" t="s">
        <v>98</v>
      </c>
    </row>
    <row r="3277" spans="1:5">
      <c r="A3277" s="68">
        <v>6484</v>
      </c>
      <c r="B3277" s="68">
        <v>11</v>
      </c>
      <c r="C3277" s="63">
        <v>899</v>
      </c>
      <c r="D3277" s="63">
        <v>243</v>
      </c>
      <c r="E3277" s="63" t="s">
        <v>98</v>
      </c>
    </row>
    <row r="3278" spans="1:5">
      <c r="A3278" s="68">
        <v>6485</v>
      </c>
      <c r="B3278" s="68">
        <v>6</v>
      </c>
      <c r="C3278" s="63">
        <v>939</v>
      </c>
      <c r="D3278" s="63">
        <v>327</v>
      </c>
      <c r="E3278" s="63" t="s">
        <v>98</v>
      </c>
    </row>
    <row r="3279" spans="1:5">
      <c r="A3279" s="68">
        <v>6487</v>
      </c>
      <c r="B3279" s="68">
        <v>6</v>
      </c>
      <c r="C3279" s="63">
        <v>939</v>
      </c>
      <c r="D3279" s="63">
        <v>327</v>
      </c>
      <c r="E3279" s="63" t="s">
        <v>98</v>
      </c>
    </row>
    <row r="3280" spans="1:5">
      <c r="A3280" s="68">
        <v>6488</v>
      </c>
      <c r="B3280" s="68">
        <v>6</v>
      </c>
      <c r="C3280" s="63">
        <v>939</v>
      </c>
      <c r="D3280" s="63">
        <v>327</v>
      </c>
      <c r="E3280" s="63" t="s">
        <v>98</v>
      </c>
    </row>
    <row r="3281" spans="1:5">
      <c r="A3281" s="68">
        <v>6489</v>
      </c>
      <c r="B3281" s="68">
        <v>6</v>
      </c>
      <c r="C3281" s="63">
        <v>939</v>
      </c>
      <c r="D3281" s="63">
        <v>327</v>
      </c>
      <c r="E3281" s="63" t="s">
        <v>98</v>
      </c>
    </row>
    <row r="3282" spans="1:5">
      <c r="A3282" s="68">
        <v>6490</v>
      </c>
      <c r="B3282" s="68">
        <v>6</v>
      </c>
      <c r="C3282" s="63">
        <v>939</v>
      </c>
      <c r="D3282" s="63">
        <v>327</v>
      </c>
      <c r="E3282" s="63" t="s">
        <v>98</v>
      </c>
    </row>
    <row r="3283" spans="1:5">
      <c r="A3283" s="68">
        <v>6501</v>
      </c>
      <c r="B3283" s="68">
        <v>7</v>
      </c>
      <c r="C3283" s="63">
        <v>680</v>
      </c>
      <c r="D3283" s="63">
        <v>340</v>
      </c>
      <c r="E3283" s="63" t="s">
        <v>98</v>
      </c>
    </row>
    <row r="3284" spans="1:5">
      <c r="A3284" s="68">
        <v>6502</v>
      </c>
      <c r="B3284" s="68">
        <v>5</v>
      </c>
      <c r="C3284" s="63">
        <v>446</v>
      </c>
      <c r="D3284" s="63">
        <v>553</v>
      </c>
      <c r="E3284" s="63" t="s">
        <v>98</v>
      </c>
    </row>
    <row r="3285" spans="1:5">
      <c r="A3285" s="68">
        <v>6503</v>
      </c>
      <c r="B3285" s="68">
        <v>7</v>
      </c>
      <c r="C3285" s="63">
        <v>680</v>
      </c>
      <c r="D3285" s="63">
        <v>340</v>
      </c>
      <c r="E3285" s="63" t="s">
        <v>98</v>
      </c>
    </row>
    <row r="3286" spans="1:5">
      <c r="A3286" s="68">
        <v>6504</v>
      </c>
      <c r="B3286" s="68">
        <v>5</v>
      </c>
      <c r="C3286" s="63">
        <v>446</v>
      </c>
      <c r="D3286" s="63">
        <v>553</v>
      </c>
      <c r="E3286" s="63" t="s">
        <v>98</v>
      </c>
    </row>
    <row r="3287" spans="1:5">
      <c r="A3287" s="68">
        <v>6505</v>
      </c>
      <c r="B3287" s="68">
        <v>5</v>
      </c>
      <c r="C3287" s="63">
        <v>446</v>
      </c>
      <c r="D3287" s="63">
        <v>553</v>
      </c>
      <c r="E3287" s="63" t="s">
        <v>98</v>
      </c>
    </row>
    <row r="3288" spans="1:5">
      <c r="A3288" s="68">
        <v>6506</v>
      </c>
      <c r="B3288" s="68">
        <v>5</v>
      </c>
      <c r="C3288" s="63">
        <v>446</v>
      </c>
      <c r="D3288" s="63">
        <v>553</v>
      </c>
      <c r="E3288" s="63" t="s">
        <v>98</v>
      </c>
    </row>
    <row r="3289" spans="1:5">
      <c r="A3289" s="68">
        <v>6507</v>
      </c>
      <c r="B3289" s="68">
        <v>5</v>
      </c>
      <c r="C3289" s="63">
        <v>446</v>
      </c>
      <c r="D3289" s="63">
        <v>553</v>
      </c>
      <c r="E3289" s="63" t="s">
        <v>98</v>
      </c>
    </row>
    <row r="3290" spans="1:5">
      <c r="A3290" s="68">
        <v>6509</v>
      </c>
      <c r="B3290" s="68">
        <v>5</v>
      </c>
      <c r="C3290" s="63">
        <v>446</v>
      </c>
      <c r="D3290" s="63">
        <v>553</v>
      </c>
      <c r="E3290" s="63" t="s">
        <v>98</v>
      </c>
    </row>
    <row r="3291" spans="1:5">
      <c r="A3291" s="68">
        <v>6510</v>
      </c>
      <c r="B3291" s="68">
        <v>5</v>
      </c>
      <c r="C3291" s="63">
        <v>446</v>
      </c>
      <c r="D3291" s="63">
        <v>553</v>
      </c>
      <c r="E3291" s="63" t="s">
        <v>98</v>
      </c>
    </row>
    <row r="3292" spans="1:5">
      <c r="A3292" s="68">
        <v>6511</v>
      </c>
      <c r="B3292" s="68">
        <v>5</v>
      </c>
      <c r="C3292" s="63">
        <v>446</v>
      </c>
      <c r="D3292" s="63">
        <v>553</v>
      </c>
      <c r="E3292" s="63" t="s">
        <v>98</v>
      </c>
    </row>
    <row r="3293" spans="1:5">
      <c r="A3293" s="68">
        <v>6512</v>
      </c>
      <c r="B3293" s="68">
        <v>5</v>
      </c>
      <c r="C3293" s="63">
        <v>446</v>
      </c>
      <c r="D3293" s="63">
        <v>553</v>
      </c>
      <c r="E3293" s="63" t="s">
        <v>98</v>
      </c>
    </row>
    <row r="3294" spans="1:5">
      <c r="A3294" s="68">
        <v>6513</v>
      </c>
      <c r="B3294" s="68">
        <v>5</v>
      </c>
      <c r="C3294" s="63">
        <v>446</v>
      </c>
      <c r="D3294" s="63">
        <v>553</v>
      </c>
      <c r="E3294" s="63" t="s">
        <v>98</v>
      </c>
    </row>
    <row r="3295" spans="1:5">
      <c r="A3295" s="68">
        <v>6514</v>
      </c>
      <c r="B3295" s="68">
        <v>5</v>
      </c>
      <c r="C3295" s="63">
        <v>446</v>
      </c>
      <c r="D3295" s="63">
        <v>553</v>
      </c>
      <c r="E3295" s="63" t="s">
        <v>98</v>
      </c>
    </row>
    <row r="3296" spans="1:5">
      <c r="A3296" s="68">
        <v>6515</v>
      </c>
      <c r="B3296" s="68">
        <v>5</v>
      </c>
      <c r="C3296" s="63">
        <v>446</v>
      </c>
      <c r="D3296" s="63">
        <v>553</v>
      </c>
      <c r="E3296" s="63" t="s">
        <v>98</v>
      </c>
    </row>
    <row r="3297" spans="1:5">
      <c r="A3297" s="68">
        <v>6516</v>
      </c>
      <c r="B3297" s="68">
        <v>5</v>
      </c>
      <c r="C3297" s="63">
        <v>446</v>
      </c>
      <c r="D3297" s="63">
        <v>553</v>
      </c>
      <c r="E3297" s="63" t="s">
        <v>98</v>
      </c>
    </row>
    <row r="3298" spans="1:5">
      <c r="A3298" s="68">
        <v>6517</v>
      </c>
      <c r="B3298" s="68">
        <v>5</v>
      </c>
      <c r="C3298" s="63">
        <v>446</v>
      </c>
      <c r="D3298" s="63">
        <v>553</v>
      </c>
      <c r="E3298" s="63" t="s">
        <v>98</v>
      </c>
    </row>
    <row r="3299" spans="1:5">
      <c r="A3299" s="68">
        <v>6518</v>
      </c>
      <c r="B3299" s="68">
        <v>5</v>
      </c>
      <c r="C3299" s="63">
        <v>446</v>
      </c>
      <c r="D3299" s="63">
        <v>553</v>
      </c>
      <c r="E3299" s="63" t="s">
        <v>98</v>
      </c>
    </row>
    <row r="3300" spans="1:5">
      <c r="A3300" s="68">
        <v>6519</v>
      </c>
      <c r="B3300" s="68">
        <v>5</v>
      </c>
      <c r="C3300" s="63">
        <v>446</v>
      </c>
      <c r="D3300" s="63">
        <v>553</v>
      </c>
      <c r="E3300" s="63" t="s">
        <v>98</v>
      </c>
    </row>
    <row r="3301" spans="1:5">
      <c r="A3301" s="68">
        <v>6521</v>
      </c>
      <c r="B3301" s="68">
        <v>5</v>
      </c>
      <c r="C3301" s="63">
        <v>446</v>
      </c>
      <c r="D3301" s="63">
        <v>553</v>
      </c>
      <c r="E3301" s="63" t="s">
        <v>98</v>
      </c>
    </row>
    <row r="3302" spans="1:5">
      <c r="A3302" s="68">
        <v>6522</v>
      </c>
      <c r="B3302" s="68">
        <v>5</v>
      </c>
      <c r="C3302" s="63">
        <v>446</v>
      </c>
      <c r="D3302" s="63">
        <v>553</v>
      </c>
      <c r="E3302" s="63" t="s">
        <v>98</v>
      </c>
    </row>
    <row r="3303" spans="1:5">
      <c r="A3303" s="68">
        <v>6525</v>
      </c>
      <c r="B3303" s="68">
        <v>5</v>
      </c>
      <c r="C3303" s="63">
        <v>446</v>
      </c>
      <c r="D3303" s="63">
        <v>553</v>
      </c>
      <c r="E3303" s="63" t="s">
        <v>98</v>
      </c>
    </row>
    <row r="3304" spans="1:5">
      <c r="A3304" s="68">
        <v>6528</v>
      </c>
      <c r="B3304" s="68">
        <v>5</v>
      </c>
      <c r="C3304" s="63">
        <v>446</v>
      </c>
      <c r="D3304" s="63">
        <v>553</v>
      </c>
      <c r="E3304" s="63" t="s">
        <v>98</v>
      </c>
    </row>
    <row r="3305" spans="1:5">
      <c r="A3305" s="68">
        <v>6530</v>
      </c>
      <c r="B3305" s="68">
        <v>5</v>
      </c>
      <c r="C3305" s="63">
        <v>446</v>
      </c>
      <c r="D3305" s="63">
        <v>553</v>
      </c>
      <c r="E3305" s="63" t="s">
        <v>98</v>
      </c>
    </row>
    <row r="3306" spans="1:5">
      <c r="A3306" s="68">
        <v>6531</v>
      </c>
      <c r="B3306" s="68">
        <v>5</v>
      </c>
      <c r="C3306" s="63">
        <v>446</v>
      </c>
      <c r="D3306" s="63">
        <v>553</v>
      </c>
      <c r="E3306" s="63" t="s">
        <v>98</v>
      </c>
    </row>
    <row r="3307" spans="1:5">
      <c r="A3307" s="68">
        <v>6532</v>
      </c>
      <c r="B3307" s="68">
        <v>5</v>
      </c>
      <c r="C3307" s="63">
        <v>446</v>
      </c>
      <c r="D3307" s="63">
        <v>553</v>
      </c>
      <c r="E3307" s="63" t="s">
        <v>98</v>
      </c>
    </row>
    <row r="3308" spans="1:5">
      <c r="A3308" s="68">
        <v>6535</v>
      </c>
      <c r="B3308" s="68">
        <v>5</v>
      </c>
      <c r="C3308" s="63">
        <v>446</v>
      </c>
      <c r="D3308" s="63">
        <v>553</v>
      </c>
      <c r="E3308" s="63" t="s">
        <v>98</v>
      </c>
    </row>
    <row r="3309" spans="1:5">
      <c r="A3309" s="68">
        <v>6536</v>
      </c>
      <c r="B3309" s="68">
        <v>5</v>
      </c>
      <c r="C3309" s="63">
        <v>446</v>
      </c>
      <c r="D3309" s="63">
        <v>553</v>
      </c>
      <c r="E3309" s="63" t="s">
        <v>98</v>
      </c>
    </row>
    <row r="3310" spans="1:5">
      <c r="A3310" s="68">
        <v>6537</v>
      </c>
      <c r="B3310" s="68">
        <v>3</v>
      </c>
      <c r="C3310" s="63">
        <v>159</v>
      </c>
      <c r="D3310" s="63">
        <v>1001</v>
      </c>
      <c r="E3310" s="63" t="s">
        <v>98</v>
      </c>
    </row>
    <row r="3311" spans="1:5">
      <c r="A3311" s="68">
        <v>6556</v>
      </c>
      <c r="B3311" s="68">
        <v>7</v>
      </c>
      <c r="C3311" s="63">
        <v>680</v>
      </c>
      <c r="D3311" s="63">
        <v>340</v>
      </c>
      <c r="E3311" s="63" t="s">
        <v>98</v>
      </c>
    </row>
    <row r="3312" spans="1:5">
      <c r="A3312" s="68">
        <v>6558</v>
      </c>
      <c r="B3312" s="68">
        <v>7</v>
      </c>
      <c r="C3312" s="63">
        <v>680</v>
      </c>
      <c r="D3312" s="63">
        <v>340</v>
      </c>
      <c r="E3312" s="63" t="s">
        <v>98</v>
      </c>
    </row>
    <row r="3313" spans="1:5">
      <c r="A3313" s="68">
        <v>6560</v>
      </c>
      <c r="B3313" s="68">
        <v>7</v>
      </c>
      <c r="C3313" s="63">
        <v>680</v>
      </c>
      <c r="D3313" s="63">
        <v>340</v>
      </c>
      <c r="E3313" s="63" t="s">
        <v>98</v>
      </c>
    </row>
    <row r="3314" spans="1:5">
      <c r="A3314" s="68">
        <v>6562</v>
      </c>
      <c r="B3314" s="68">
        <v>7</v>
      </c>
      <c r="C3314" s="63">
        <v>680</v>
      </c>
      <c r="D3314" s="63">
        <v>340</v>
      </c>
      <c r="E3314" s="63" t="s">
        <v>98</v>
      </c>
    </row>
    <row r="3315" spans="1:5">
      <c r="A3315" s="68">
        <v>6564</v>
      </c>
      <c r="B3315" s="68">
        <v>7</v>
      </c>
      <c r="C3315" s="63">
        <v>680</v>
      </c>
      <c r="D3315" s="63">
        <v>340</v>
      </c>
      <c r="E3315" s="63" t="s">
        <v>98</v>
      </c>
    </row>
    <row r="3316" spans="1:5">
      <c r="A3316" s="68">
        <v>6566</v>
      </c>
      <c r="B3316" s="68">
        <v>7</v>
      </c>
      <c r="C3316" s="63">
        <v>680</v>
      </c>
      <c r="D3316" s="63">
        <v>340</v>
      </c>
      <c r="E3316" s="63" t="s">
        <v>98</v>
      </c>
    </row>
    <row r="3317" spans="1:5">
      <c r="A3317" s="68">
        <v>6567</v>
      </c>
      <c r="B3317" s="68">
        <v>7</v>
      </c>
      <c r="C3317" s="63">
        <v>680</v>
      </c>
      <c r="D3317" s="63">
        <v>340</v>
      </c>
      <c r="E3317" s="63" t="s">
        <v>98</v>
      </c>
    </row>
    <row r="3318" spans="1:5">
      <c r="A3318" s="68">
        <v>6568</v>
      </c>
      <c r="B3318" s="68">
        <v>7</v>
      </c>
      <c r="C3318" s="63">
        <v>680</v>
      </c>
      <c r="D3318" s="63">
        <v>340</v>
      </c>
      <c r="E3318" s="63" t="s">
        <v>98</v>
      </c>
    </row>
    <row r="3319" spans="1:5">
      <c r="A3319" s="68">
        <v>6569</v>
      </c>
      <c r="B3319" s="68">
        <v>7</v>
      </c>
      <c r="C3319" s="63">
        <v>680</v>
      </c>
      <c r="D3319" s="63">
        <v>340</v>
      </c>
      <c r="E3319" s="63" t="s">
        <v>98</v>
      </c>
    </row>
    <row r="3320" spans="1:5">
      <c r="A3320" s="68">
        <v>6571</v>
      </c>
      <c r="B3320" s="68">
        <v>7</v>
      </c>
      <c r="C3320" s="63">
        <v>680</v>
      </c>
      <c r="D3320" s="63">
        <v>340</v>
      </c>
      <c r="E3320" s="63" t="s">
        <v>98</v>
      </c>
    </row>
    <row r="3321" spans="1:5">
      <c r="A3321" s="68">
        <v>6572</v>
      </c>
      <c r="B3321" s="68">
        <v>7</v>
      </c>
      <c r="C3321" s="63">
        <v>680</v>
      </c>
      <c r="D3321" s="63">
        <v>340</v>
      </c>
      <c r="E3321" s="63" t="s">
        <v>98</v>
      </c>
    </row>
    <row r="3322" spans="1:5">
      <c r="A3322" s="68">
        <v>6574</v>
      </c>
      <c r="B3322" s="68">
        <v>5</v>
      </c>
      <c r="C3322" s="63">
        <v>446</v>
      </c>
      <c r="D3322" s="63">
        <v>553</v>
      </c>
      <c r="E3322" s="63" t="s">
        <v>98</v>
      </c>
    </row>
    <row r="3323" spans="1:5">
      <c r="A3323" s="68">
        <v>6575</v>
      </c>
      <c r="B3323" s="68">
        <v>5</v>
      </c>
      <c r="C3323" s="63">
        <v>446</v>
      </c>
      <c r="D3323" s="63">
        <v>553</v>
      </c>
      <c r="E3323" s="63" t="s">
        <v>98</v>
      </c>
    </row>
    <row r="3324" spans="1:5">
      <c r="A3324" s="68">
        <v>6603</v>
      </c>
      <c r="B3324" s="68">
        <v>5</v>
      </c>
      <c r="C3324" s="63">
        <v>446</v>
      </c>
      <c r="D3324" s="63">
        <v>553</v>
      </c>
      <c r="E3324" s="63" t="s">
        <v>98</v>
      </c>
    </row>
    <row r="3325" spans="1:5">
      <c r="A3325" s="68">
        <v>6605</v>
      </c>
      <c r="B3325" s="68">
        <v>5</v>
      </c>
      <c r="C3325" s="63">
        <v>446</v>
      </c>
      <c r="D3325" s="63">
        <v>553</v>
      </c>
      <c r="E3325" s="63" t="s">
        <v>98</v>
      </c>
    </row>
    <row r="3326" spans="1:5">
      <c r="A3326" s="68">
        <v>6606</v>
      </c>
      <c r="B3326" s="68">
        <v>5</v>
      </c>
      <c r="C3326" s="63">
        <v>446</v>
      </c>
      <c r="D3326" s="63">
        <v>553</v>
      </c>
      <c r="E3326" s="63" t="s">
        <v>98</v>
      </c>
    </row>
    <row r="3327" spans="1:5">
      <c r="A3327" s="68">
        <v>6608</v>
      </c>
      <c r="B3327" s="68">
        <v>5</v>
      </c>
      <c r="C3327" s="63">
        <v>446</v>
      </c>
      <c r="D3327" s="63">
        <v>553</v>
      </c>
      <c r="E3327" s="63" t="s">
        <v>98</v>
      </c>
    </row>
    <row r="3328" spans="1:5">
      <c r="A3328" s="68">
        <v>6609</v>
      </c>
      <c r="B3328" s="68">
        <v>5</v>
      </c>
      <c r="C3328" s="63">
        <v>446</v>
      </c>
      <c r="D3328" s="63">
        <v>553</v>
      </c>
      <c r="E3328" s="63" t="s">
        <v>98</v>
      </c>
    </row>
    <row r="3329" spans="1:5">
      <c r="A3329" s="68">
        <v>6612</v>
      </c>
      <c r="B3329" s="68">
        <v>5</v>
      </c>
      <c r="C3329" s="63">
        <v>446</v>
      </c>
      <c r="D3329" s="63">
        <v>553</v>
      </c>
      <c r="E3329" s="63" t="s">
        <v>98</v>
      </c>
    </row>
    <row r="3330" spans="1:5">
      <c r="A3330" s="68">
        <v>6613</v>
      </c>
      <c r="B3330" s="68">
        <v>5</v>
      </c>
      <c r="C3330" s="63">
        <v>446</v>
      </c>
      <c r="D3330" s="63">
        <v>553</v>
      </c>
      <c r="E3330" s="63" t="s">
        <v>98</v>
      </c>
    </row>
    <row r="3331" spans="1:5">
      <c r="A3331" s="68">
        <v>6614</v>
      </c>
      <c r="B3331" s="68">
        <v>5</v>
      </c>
      <c r="C3331" s="63">
        <v>446</v>
      </c>
      <c r="D3331" s="63">
        <v>553</v>
      </c>
      <c r="E3331" s="63" t="s">
        <v>98</v>
      </c>
    </row>
    <row r="3332" spans="1:5">
      <c r="A3332" s="68">
        <v>6616</v>
      </c>
      <c r="B3332" s="68">
        <v>5</v>
      </c>
      <c r="C3332" s="63">
        <v>446</v>
      </c>
      <c r="D3332" s="63">
        <v>553</v>
      </c>
      <c r="E3332" s="63" t="s">
        <v>98</v>
      </c>
    </row>
    <row r="3333" spans="1:5">
      <c r="A3333" s="68">
        <v>6618</v>
      </c>
      <c r="B3333" s="68">
        <v>5</v>
      </c>
      <c r="C3333" s="63">
        <v>446</v>
      </c>
      <c r="D3333" s="63">
        <v>553</v>
      </c>
      <c r="E3333" s="63" t="s">
        <v>98</v>
      </c>
    </row>
    <row r="3334" spans="1:5">
      <c r="A3334" s="68">
        <v>6620</v>
      </c>
      <c r="B3334" s="68">
        <v>5</v>
      </c>
      <c r="C3334" s="63">
        <v>446</v>
      </c>
      <c r="D3334" s="63">
        <v>553</v>
      </c>
      <c r="E3334" s="63" t="s">
        <v>98</v>
      </c>
    </row>
    <row r="3335" spans="1:5">
      <c r="A3335" s="68">
        <v>6623</v>
      </c>
      <c r="B3335" s="68">
        <v>5</v>
      </c>
      <c r="C3335" s="63">
        <v>446</v>
      </c>
      <c r="D3335" s="63">
        <v>553</v>
      </c>
      <c r="E3335" s="63" t="s">
        <v>98</v>
      </c>
    </row>
    <row r="3336" spans="1:5">
      <c r="A3336" s="68">
        <v>6625</v>
      </c>
      <c r="B3336" s="68">
        <v>5</v>
      </c>
      <c r="C3336" s="63">
        <v>446</v>
      </c>
      <c r="D3336" s="63">
        <v>553</v>
      </c>
      <c r="E3336" s="63" t="s">
        <v>98</v>
      </c>
    </row>
    <row r="3337" spans="1:5">
      <c r="A3337" s="68">
        <v>6627</v>
      </c>
      <c r="B3337" s="68">
        <v>5</v>
      </c>
      <c r="C3337" s="63">
        <v>446</v>
      </c>
      <c r="D3337" s="63">
        <v>553</v>
      </c>
      <c r="E3337" s="63" t="s">
        <v>98</v>
      </c>
    </row>
    <row r="3338" spans="1:5">
      <c r="A3338" s="68">
        <v>6628</v>
      </c>
      <c r="B3338" s="68">
        <v>5</v>
      </c>
      <c r="C3338" s="63">
        <v>446</v>
      </c>
      <c r="D3338" s="63">
        <v>553</v>
      </c>
      <c r="E3338" s="63" t="s">
        <v>98</v>
      </c>
    </row>
    <row r="3339" spans="1:5">
      <c r="A3339" s="68">
        <v>6630</v>
      </c>
      <c r="B3339" s="68">
        <v>5</v>
      </c>
      <c r="C3339" s="63">
        <v>446</v>
      </c>
      <c r="D3339" s="63">
        <v>553</v>
      </c>
      <c r="E3339" s="63" t="s">
        <v>98</v>
      </c>
    </row>
    <row r="3340" spans="1:5">
      <c r="A3340" s="68">
        <v>6631</v>
      </c>
      <c r="B3340" s="68">
        <v>5</v>
      </c>
      <c r="C3340" s="63">
        <v>446</v>
      </c>
      <c r="D3340" s="63">
        <v>553</v>
      </c>
      <c r="E3340" s="63" t="s">
        <v>98</v>
      </c>
    </row>
    <row r="3341" spans="1:5">
      <c r="A3341" s="68">
        <v>6632</v>
      </c>
      <c r="B3341" s="68">
        <v>5</v>
      </c>
      <c r="C3341" s="63">
        <v>446</v>
      </c>
      <c r="D3341" s="63">
        <v>553</v>
      </c>
      <c r="E3341" s="63" t="s">
        <v>98</v>
      </c>
    </row>
    <row r="3342" spans="1:5">
      <c r="A3342" s="68">
        <v>6635</v>
      </c>
      <c r="B3342" s="68">
        <v>5</v>
      </c>
      <c r="C3342" s="63">
        <v>446</v>
      </c>
      <c r="D3342" s="63">
        <v>553</v>
      </c>
      <c r="E3342" s="63" t="s">
        <v>98</v>
      </c>
    </row>
    <row r="3343" spans="1:5">
      <c r="A3343" s="68">
        <v>6638</v>
      </c>
      <c r="B3343" s="68">
        <v>3</v>
      </c>
      <c r="C3343" s="63">
        <v>159</v>
      </c>
      <c r="D3343" s="63">
        <v>1001</v>
      </c>
      <c r="E3343" s="63" t="s">
        <v>98</v>
      </c>
    </row>
    <row r="3344" spans="1:5">
      <c r="A3344" s="68">
        <v>6639</v>
      </c>
      <c r="B3344" s="68">
        <v>3</v>
      </c>
      <c r="C3344" s="63">
        <v>159</v>
      </c>
      <c r="D3344" s="63">
        <v>1001</v>
      </c>
      <c r="E3344" s="63" t="s">
        <v>98</v>
      </c>
    </row>
    <row r="3345" spans="1:5">
      <c r="A3345" s="68">
        <v>6640</v>
      </c>
      <c r="B3345" s="68">
        <v>3</v>
      </c>
      <c r="C3345" s="63">
        <v>159</v>
      </c>
      <c r="D3345" s="63">
        <v>1001</v>
      </c>
      <c r="E3345" s="63" t="s">
        <v>98</v>
      </c>
    </row>
    <row r="3346" spans="1:5">
      <c r="A3346" s="68">
        <v>6642</v>
      </c>
      <c r="B3346" s="68">
        <v>3</v>
      </c>
      <c r="C3346" s="63">
        <v>159</v>
      </c>
      <c r="D3346" s="63">
        <v>1001</v>
      </c>
      <c r="E3346" s="63" t="s">
        <v>98</v>
      </c>
    </row>
    <row r="3347" spans="1:5">
      <c r="A3347" s="68">
        <v>6646</v>
      </c>
      <c r="B3347" s="68">
        <v>11</v>
      </c>
      <c r="C3347" s="63">
        <v>899</v>
      </c>
      <c r="D3347" s="63">
        <v>243</v>
      </c>
      <c r="E3347" s="63" t="s">
        <v>98</v>
      </c>
    </row>
    <row r="3348" spans="1:5">
      <c r="A3348" s="68">
        <v>6701</v>
      </c>
      <c r="B3348" s="68">
        <v>3</v>
      </c>
      <c r="C3348" s="63">
        <v>159</v>
      </c>
      <c r="D3348" s="63">
        <v>1001</v>
      </c>
      <c r="E3348" s="63" t="s">
        <v>98</v>
      </c>
    </row>
    <row r="3349" spans="1:5">
      <c r="A3349" s="68">
        <v>6705</v>
      </c>
      <c r="B3349" s="68">
        <v>3</v>
      </c>
      <c r="C3349" s="63">
        <v>159</v>
      </c>
      <c r="D3349" s="63">
        <v>1001</v>
      </c>
      <c r="E3349" s="63" t="s">
        <v>98</v>
      </c>
    </row>
    <row r="3350" spans="1:5">
      <c r="A3350" s="68">
        <v>6707</v>
      </c>
      <c r="B3350" s="68">
        <v>2</v>
      </c>
      <c r="C3350" s="63">
        <v>27</v>
      </c>
      <c r="D3350" s="63">
        <v>1782</v>
      </c>
      <c r="E3350" s="63" t="s">
        <v>98</v>
      </c>
    </row>
    <row r="3351" spans="1:5">
      <c r="A3351" s="68">
        <v>6710</v>
      </c>
      <c r="B3351" s="68">
        <v>2</v>
      </c>
      <c r="C3351" s="63">
        <v>27</v>
      </c>
      <c r="D3351" s="63">
        <v>1782</v>
      </c>
      <c r="E3351" s="63" t="s">
        <v>98</v>
      </c>
    </row>
    <row r="3352" spans="1:5">
      <c r="A3352" s="68">
        <v>6711</v>
      </c>
      <c r="B3352" s="68">
        <v>2</v>
      </c>
      <c r="C3352" s="63">
        <v>27</v>
      </c>
      <c r="D3352" s="63">
        <v>1782</v>
      </c>
      <c r="E3352" s="63" t="s">
        <v>98</v>
      </c>
    </row>
    <row r="3353" spans="1:5">
      <c r="A3353" s="68">
        <v>6712</v>
      </c>
      <c r="B3353" s="68">
        <v>2</v>
      </c>
      <c r="C3353" s="63">
        <v>27</v>
      </c>
      <c r="D3353" s="63">
        <v>1782</v>
      </c>
      <c r="E3353" s="63" t="s">
        <v>98</v>
      </c>
    </row>
    <row r="3354" spans="1:5">
      <c r="A3354" s="68">
        <v>6713</v>
      </c>
      <c r="B3354" s="68">
        <v>2</v>
      </c>
      <c r="C3354" s="63">
        <v>27</v>
      </c>
      <c r="D3354" s="63">
        <v>1782</v>
      </c>
      <c r="E3354" s="63" t="s">
        <v>98</v>
      </c>
    </row>
    <row r="3355" spans="1:5">
      <c r="A3355" s="68">
        <v>6714</v>
      </c>
      <c r="B3355" s="68">
        <v>2</v>
      </c>
      <c r="C3355" s="63">
        <v>27</v>
      </c>
      <c r="D3355" s="63">
        <v>1782</v>
      </c>
      <c r="E3355" s="63" t="s">
        <v>98</v>
      </c>
    </row>
    <row r="3356" spans="1:5">
      <c r="A3356" s="68">
        <v>6715</v>
      </c>
      <c r="B3356" s="68">
        <v>2</v>
      </c>
      <c r="C3356" s="63">
        <v>27</v>
      </c>
      <c r="D3356" s="63">
        <v>1782</v>
      </c>
      <c r="E3356" s="63" t="s">
        <v>98</v>
      </c>
    </row>
    <row r="3357" spans="1:5">
      <c r="A3357" s="68">
        <v>6716</v>
      </c>
      <c r="B3357" s="68">
        <v>2</v>
      </c>
      <c r="C3357" s="63">
        <v>27</v>
      </c>
      <c r="D3357" s="63">
        <v>1782</v>
      </c>
      <c r="E3357" s="63" t="s">
        <v>98</v>
      </c>
    </row>
    <row r="3358" spans="1:5">
      <c r="A3358" s="68">
        <v>6718</v>
      </c>
      <c r="B3358" s="68">
        <v>2</v>
      </c>
      <c r="C3358" s="63">
        <v>27</v>
      </c>
      <c r="D3358" s="63">
        <v>1782</v>
      </c>
      <c r="E3358" s="63" t="s">
        <v>98</v>
      </c>
    </row>
    <row r="3359" spans="1:5">
      <c r="A3359" s="68">
        <v>6720</v>
      </c>
      <c r="B3359" s="68">
        <v>2</v>
      </c>
      <c r="C3359" s="63">
        <v>27</v>
      </c>
      <c r="D3359" s="63">
        <v>1782</v>
      </c>
      <c r="E3359" s="63" t="s">
        <v>98</v>
      </c>
    </row>
    <row r="3360" spans="1:5">
      <c r="A3360" s="68">
        <v>6721</v>
      </c>
      <c r="B3360" s="68">
        <v>2</v>
      </c>
      <c r="C3360" s="63">
        <v>27</v>
      </c>
      <c r="D3360" s="63">
        <v>1782</v>
      </c>
      <c r="E3360" s="63" t="s">
        <v>98</v>
      </c>
    </row>
    <row r="3361" spans="1:5">
      <c r="A3361" s="68">
        <v>6722</v>
      </c>
      <c r="B3361" s="68">
        <v>2</v>
      </c>
      <c r="C3361" s="63">
        <v>27</v>
      </c>
      <c r="D3361" s="63">
        <v>1782</v>
      </c>
      <c r="E3361" s="63" t="s">
        <v>98</v>
      </c>
    </row>
    <row r="3362" spans="1:5">
      <c r="A3362" s="68">
        <v>6723</v>
      </c>
      <c r="B3362" s="68">
        <v>2</v>
      </c>
      <c r="C3362" s="63">
        <v>27</v>
      </c>
      <c r="D3362" s="63">
        <v>1782</v>
      </c>
      <c r="E3362" s="63" t="s">
        <v>98</v>
      </c>
    </row>
    <row r="3363" spans="1:5">
      <c r="A3363" s="68">
        <v>6725</v>
      </c>
      <c r="B3363" s="68">
        <v>1</v>
      </c>
      <c r="C3363" s="63">
        <v>6</v>
      </c>
      <c r="D3363" s="63">
        <v>2016</v>
      </c>
      <c r="E3363" s="63" t="s">
        <v>98</v>
      </c>
    </row>
    <row r="3364" spans="1:5">
      <c r="A3364" s="68">
        <v>6726</v>
      </c>
      <c r="B3364" s="68">
        <v>1</v>
      </c>
      <c r="C3364" s="63">
        <v>6</v>
      </c>
      <c r="D3364" s="63">
        <v>2016</v>
      </c>
      <c r="E3364" s="63" t="s">
        <v>98</v>
      </c>
    </row>
    <row r="3365" spans="1:5">
      <c r="A3365" s="68">
        <v>6728</v>
      </c>
      <c r="B3365" s="68">
        <v>1</v>
      </c>
      <c r="C3365" s="63">
        <v>6</v>
      </c>
      <c r="D3365" s="63">
        <v>2016</v>
      </c>
      <c r="E3365" s="63" t="s">
        <v>98</v>
      </c>
    </row>
    <row r="3366" spans="1:5">
      <c r="A3366" s="68">
        <v>6731</v>
      </c>
      <c r="B3366" s="68">
        <v>1</v>
      </c>
      <c r="C3366" s="63">
        <v>6</v>
      </c>
      <c r="D3366" s="63">
        <v>2016</v>
      </c>
      <c r="E3366" s="63" t="s">
        <v>98</v>
      </c>
    </row>
    <row r="3367" spans="1:5">
      <c r="A3367" s="68">
        <v>6733</v>
      </c>
      <c r="B3367" s="68">
        <v>1</v>
      </c>
      <c r="C3367" s="63">
        <v>6</v>
      </c>
      <c r="D3367" s="63">
        <v>2016</v>
      </c>
      <c r="E3367" s="63" t="s">
        <v>98</v>
      </c>
    </row>
    <row r="3368" spans="1:5">
      <c r="A3368" s="68">
        <v>6740</v>
      </c>
      <c r="B3368" s="68">
        <v>1</v>
      </c>
      <c r="C3368" s="63">
        <v>6</v>
      </c>
      <c r="D3368" s="63">
        <v>2016</v>
      </c>
      <c r="E3368" s="63" t="s">
        <v>98</v>
      </c>
    </row>
    <row r="3369" spans="1:5">
      <c r="A3369" s="68">
        <v>6743</v>
      </c>
      <c r="B3369" s="68">
        <v>1</v>
      </c>
      <c r="C3369" s="63">
        <v>6</v>
      </c>
      <c r="D3369" s="63">
        <v>2016</v>
      </c>
      <c r="E3369" s="63" t="s">
        <v>98</v>
      </c>
    </row>
    <row r="3370" spans="1:5">
      <c r="A3370" s="68">
        <v>6751</v>
      </c>
      <c r="B3370" s="68">
        <v>2</v>
      </c>
      <c r="C3370" s="63">
        <v>27</v>
      </c>
      <c r="D3370" s="63">
        <v>1782</v>
      </c>
      <c r="E3370" s="63" t="s">
        <v>98</v>
      </c>
    </row>
    <row r="3371" spans="1:5">
      <c r="A3371" s="68">
        <v>6753</v>
      </c>
      <c r="B3371" s="68">
        <v>2</v>
      </c>
      <c r="C3371" s="63">
        <v>27</v>
      </c>
      <c r="D3371" s="63">
        <v>1782</v>
      </c>
      <c r="E3371" s="63" t="s">
        <v>98</v>
      </c>
    </row>
    <row r="3372" spans="1:5">
      <c r="A3372" s="68">
        <v>6754</v>
      </c>
      <c r="B3372" s="68">
        <v>2</v>
      </c>
      <c r="C3372" s="63">
        <v>27</v>
      </c>
      <c r="D3372" s="63">
        <v>1782</v>
      </c>
      <c r="E3372" s="63" t="s">
        <v>98</v>
      </c>
    </row>
    <row r="3373" spans="1:5">
      <c r="A3373" s="68">
        <v>6758</v>
      </c>
      <c r="B3373" s="68">
        <v>2</v>
      </c>
      <c r="C3373" s="63">
        <v>27</v>
      </c>
      <c r="D3373" s="63">
        <v>1782</v>
      </c>
      <c r="E3373" s="63" t="s">
        <v>98</v>
      </c>
    </row>
    <row r="3374" spans="1:5">
      <c r="A3374" s="68">
        <v>6760</v>
      </c>
      <c r="B3374" s="68">
        <v>2</v>
      </c>
      <c r="C3374" s="63">
        <v>27</v>
      </c>
      <c r="D3374" s="63">
        <v>1782</v>
      </c>
      <c r="E3374" s="63" t="s">
        <v>98</v>
      </c>
    </row>
    <row r="3375" spans="1:5">
      <c r="A3375" s="68">
        <v>6761</v>
      </c>
      <c r="B3375" s="68">
        <v>2</v>
      </c>
      <c r="C3375" s="63">
        <v>27</v>
      </c>
      <c r="D3375" s="63">
        <v>1782</v>
      </c>
      <c r="E3375" s="63" t="s">
        <v>98</v>
      </c>
    </row>
    <row r="3376" spans="1:5">
      <c r="A3376" s="68">
        <v>6762</v>
      </c>
      <c r="B3376" s="68">
        <v>2</v>
      </c>
      <c r="C3376" s="63">
        <v>27</v>
      </c>
      <c r="D3376" s="63">
        <v>1782</v>
      </c>
      <c r="E3376" s="63" t="s">
        <v>98</v>
      </c>
    </row>
    <row r="3377" spans="1:5">
      <c r="A3377" s="68">
        <v>6765</v>
      </c>
      <c r="B3377" s="68">
        <v>1</v>
      </c>
      <c r="C3377" s="63">
        <v>6</v>
      </c>
      <c r="D3377" s="63">
        <v>2016</v>
      </c>
      <c r="E3377" s="63" t="s">
        <v>98</v>
      </c>
    </row>
    <row r="3378" spans="1:5">
      <c r="A3378" s="68">
        <v>6770</v>
      </c>
      <c r="B3378" s="68">
        <v>1</v>
      </c>
      <c r="C3378" s="63">
        <v>6</v>
      </c>
      <c r="D3378" s="63">
        <v>2016</v>
      </c>
      <c r="E3378" s="63" t="s">
        <v>98</v>
      </c>
    </row>
    <row r="3379" spans="1:5">
      <c r="A3379" s="68">
        <v>6798</v>
      </c>
      <c r="B3379" s="68">
        <v>1</v>
      </c>
      <c r="C3379" s="63">
        <v>6</v>
      </c>
      <c r="D3379" s="63">
        <v>2016</v>
      </c>
      <c r="E3379" s="63" t="s">
        <v>98</v>
      </c>
    </row>
    <row r="3380" spans="1:5">
      <c r="A3380" s="68">
        <v>6799</v>
      </c>
      <c r="B3380" s="68">
        <v>1</v>
      </c>
      <c r="C3380" s="63">
        <v>6</v>
      </c>
      <c r="D3380" s="63">
        <v>2016</v>
      </c>
      <c r="E3380" s="63" t="s">
        <v>98</v>
      </c>
    </row>
    <row r="3381" spans="1:5">
      <c r="A3381" s="68">
        <v>6803</v>
      </c>
      <c r="B3381" s="68">
        <v>7</v>
      </c>
      <c r="C3381" s="63">
        <v>680</v>
      </c>
      <c r="D3381" s="63">
        <v>340</v>
      </c>
      <c r="E3381" s="63" t="s">
        <v>98</v>
      </c>
    </row>
    <row r="3382" spans="1:5">
      <c r="A3382" s="68">
        <v>6809</v>
      </c>
      <c r="B3382" s="68">
        <v>7</v>
      </c>
      <c r="C3382" s="63">
        <v>680</v>
      </c>
      <c r="D3382" s="63">
        <v>340</v>
      </c>
      <c r="E3382" s="63" t="s">
        <v>98</v>
      </c>
    </row>
    <row r="3383" spans="1:5">
      <c r="A3383" s="68">
        <v>6812</v>
      </c>
      <c r="B3383" s="68">
        <v>7</v>
      </c>
      <c r="C3383" s="63">
        <v>680</v>
      </c>
      <c r="D3383" s="63">
        <v>340</v>
      </c>
      <c r="E3383" s="63" t="s">
        <v>98</v>
      </c>
    </row>
    <row r="3384" spans="1:5">
      <c r="A3384" s="68">
        <v>6817</v>
      </c>
      <c r="B3384" s="68">
        <v>7</v>
      </c>
      <c r="C3384" s="63">
        <v>680</v>
      </c>
      <c r="D3384" s="63">
        <v>340</v>
      </c>
      <c r="E3384" s="63" t="s">
        <v>98</v>
      </c>
    </row>
    <row r="3385" spans="1:5">
      <c r="A3385" s="68">
        <v>6820</v>
      </c>
      <c r="B3385" s="68">
        <v>7</v>
      </c>
      <c r="C3385" s="63">
        <v>680</v>
      </c>
      <c r="D3385" s="63">
        <v>340</v>
      </c>
      <c r="E3385" s="63" t="s">
        <v>98</v>
      </c>
    </row>
    <row r="3386" spans="1:5">
      <c r="A3386" s="68">
        <v>6824</v>
      </c>
      <c r="B3386" s="68">
        <v>7</v>
      </c>
      <c r="C3386" s="63">
        <v>680</v>
      </c>
      <c r="D3386" s="63">
        <v>340</v>
      </c>
      <c r="E3386" s="63" t="s">
        <v>98</v>
      </c>
    </row>
    <row r="3387" spans="1:5">
      <c r="A3387" s="68">
        <v>6825</v>
      </c>
      <c r="B3387" s="68">
        <v>7</v>
      </c>
      <c r="C3387" s="63">
        <v>680</v>
      </c>
      <c r="D3387" s="63">
        <v>340</v>
      </c>
      <c r="E3387" s="63" t="s">
        <v>98</v>
      </c>
    </row>
    <row r="3388" spans="1:5">
      <c r="A3388" s="68">
        <v>6826</v>
      </c>
      <c r="B3388" s="68">
        <v>7</v>
      </c>
      <c r="C3388" s="63">
        <v>680</v>
      </c>
      <c r="D3388" s="63">
        <v>340</v>
      </c>
      <c r="E3388" s="63" t="s">
        <v>98</v>
      </c>
    </row>
    <row r="3389" spans="1:5">
      <c r="A3389" s="68">
        <v>6827</v>
      </c>
      <c r="B3389" s="68">
        <v>7</v>
      </c>
      <c r="C3389" s="63">
        <v>680</v>
      </c>
      <c r="D3389" s="63">
        <v>340</v>
      </c>
      <c r="E3389" s="63" t="s">
        <v>98</v>
      </c>
    </row>
    <row r="3390" spans="1:5">
      <c r="A3390" s="68">
        <v>6828</v>
      </c>
      <c r="B3390" s="68">
        <v>7</v>
      </c>
      <c r="C3390" s="63">
        <v>680</v>
      </c>
      <c r="D3390" s="63">
        <v>340</v>
      </c>
      <c r="E3390" s="63" t="s">
        <v>98</v>
      </c>
    </row>
    <row r="3391" spans="1:5">
      <c r="A3391" s="68">
        <v>6829</v>
      </c>
      <c r="B3391" s="68">
        <v>7</v>
      </c>
      <c r="C3391" s="63">
        <v>680</v>
      </c>
      <c r="D3391" s="63">
        <v>340</v>
      </c>
      <c r="E3391" s="63" t="s">
        <v>98</v>
      </c>
    </row>
    <row r="3392" spans="1:5">
      <c r="A3392" s="68">
        <v>6830</v>
      </c>
      <c r="B3392" s="68">
        <v>7</v>
      </c>
      <c r="C3392" s="63">
        <v>680</v>
      </c>
      <c r="D3392" s="63">
        <v>340</v>
      </c>
      <c r="E3392" s="63" t="s">
        <v>98</v>
      </c>
    </row>
    <row r="3393" spans="1:5">
      <c r="A3393" s="68">
        <v>6831</v>
      </c>
      <c r="B3393" s="68">
        <v>7</v>
      </c>
      <c r="C3393" s="63">
        <v>680</v>
      </c>
      <c r="D3393" s="63">
        <v>340</v>
      </c>
      <c r="E3393" s="63" t="s">
        <v>98</v>
      </c>
    </row>
    <row r="3394" spans="1:5">
      <c r="A3394" s="68">
        <v>6832</v>
      </c>
      <c r="B3394" s="68">
        <v>7</v>
      </c>
      <c r="C3394" s="63">
        <v>680</v>
      </c>
      <c r="D3394" s="63">
        <v>340</v>
      </c>
      <c r="E3394" s="63" t="s">
        <v>98</v>
      </c>
    </row>
    <row r="3395" spans="1:5">
      <c r="A3395" s="68">
        <v>6833</v>
      </c>
      <c r="B3395" s="68">
        <v>7</v>
      </c>
      <c r="C3395" s="63">
        <v>680</v>
      </c>
      <c r="D3395" s="63">
        <v>340</v>
      </c>
      <c r="E3395" s="63" t="s">
        <v>98</v>
      </c>
    </row>
    <row r="3396" spans="1:5">
      <c r="A3396" s="68">
        <v>6834</v>
      </c>
      <c r="B3396" s="68">
        <v>7</v>
      </c>
      <c r="C3396" s="63">
        <v>680</v>
      </c>
      <c r="D3396" s="63">
        <v>340</v>
      </c>
      <c r="E3396" s="63" t="s">
        <v>98</v>
      </c>
    </row>
    <row r="3397" spans="1:5">
      <c r="A3397" s="68">
        <v>6836</v>
      </c>
      <c r="B3397" s="68">
        <v>7</v>
      </c>
      <c r="C3397" s="63">
        <v>680</v>
      </c>
      <c r="D3397" s="63">
        <v>340</v>
      </c>
      <c r="E3397" s="63" t="s">
        <v>98</v>
      </c>
    </row>
    <row r="3398" spans="1:5">
      <c r="A3398" s="68">
        <v>6837</v>
      </c>
      <c r="B3398" s="68">
        <v>7</v>
      </c>
      <c r="C3398" s="63">
        <v>680</v>
      </c>
      <c r="D3398" s="63">
        <v>340</v>
      </c>
      <c r="E3398" s="63" t="s">
        <v>98</v>
      </c>
    </row>
    <row r="3399" spans="1:5">
      <c r="A3399" s="68">
        <v>6838</v>
      </c>
      <c r="B3399" s="68">
        <v>7</v>
      </c>
      <c r="C3399" s="63">
        <v>680</v>
      </c>
      <c r="D3399" s="63">
        <v>340</v>
      </c>
      <c r="E3399" s="63" t="s">
        <v>98</v>
      </c>
    </row>
    <row r="3400" spans="1:5">
      <c r="A3400" s="68">
        <v>6839</v>
      </c>
      <c r="B3400" s="68">
        <v>7</v>
      </c>
      <c r="C3400" s="63">
        <v>680</v>
      </c>
      <c r="D3400" s="63">
        <v>340</v>
      </c>
      <c r="E3400" s="63" t="s">
        <v>98</v>
      </c>
    </row>
    <row r="3401" spans="1:5">
      <c r="A3401" s="68">
        <v>6840</v>
      </c>
      <c r="B3401" s="68">
        <v>7</v>
      </c>
      <c r="C3401" s="63">
        <v>680</v>
      </c>
      <c r="D3401" s="63">
        <v>340</v>
      </c>
      <c r="E3401" s="63" t="s">
        <v>98</v>
      </c>
    </row>
    <row r="3402" spans="1:5">
      <c r="A3402" s="68">
        <v>6841</v>
      </c>
      <c r="B3402" s="68">
        <v>7</v>
      </c>
      <c r="C3402" s="63">
        <v>680</v>
      </c>
      <c r="D3402" s="63">
        <v>340</v>
      </c>
      <c r="E3402" s="63" t="s">
        <v>98</v>
      </c>
    </row>
    <row r="3403" spans="1:5">
      <c r="A3403" s="68">
        <v>6842</v>
      </c>
      <c r="B3403" s="68">
        <v>7</v>
      </c>
      <c r="C3403" s="63">
        <v>680</v>
      </c>
      <c r="D3403" s="63">
        <v>340</v>
      </c>
      <c r="E3403" s="63" t="s">
        <v>98</v>
      </c>
    </row>
    <row r="3404" spans="1:5">
      <c r="A3404" s="68">
        <v>6843</v>
      </c>
      <c r="B3404" s="68">
        <v>7</v>
      </c>
      <c r="C3404" s="63">
        <v>680</v>
      </c>
      <c r="D3404" s="63">
        <v>340</v>
      </c>
      <c r="E3404" s="63" t="s">
        <v>98</v>
      </c>
    </row>
    <row r="3405" spans="1:5">
      <c r="A3405" s="68">
        <v>6844</v>
      </c>
      <c r="B3405" s="68">
        <v>7</v>
      </c>
      <c r="C3405" s="63">
        <v>680</v>
      </c>
      <c r="D3405" s="63">
        <v>340</v>
      </c>
      <c r="E3405" s="63" t="s">
        <v>98</v>
      </c>
    </row>
    <row r="3406" spans="1:5">
      <c r="A3406" s="68">
        <v>6845</v>
      </c>
      <c r="B3406" s="68">
        <v>7</v>
      </c>
      <c r="C3406" s="63">
        <v>680</v>
      </c>
      <c r="D3406" s="63">
        <v>340</v>
      </c>
      <c r="E3406" s="63" t="s">
        <v>98</v>
      </c>
    </row>
    <row r="3407" spans="1:5">
      <c r="A3407" s="68">
        <v>6846</v>
      </c>
      <c r="B3407" s="68">
        <v>7</v>
      </c>
      <c r="C3407" s="63">
        <v>680</v>
      </c>
      <c r="D3407" s="63">
        <v>340</v>
      </c>
      <c r="E3407" s="63" t="s">
        <v>98</v>
      </c>
    </row>
    <row r="3408" spans="1:5">
      <c r="A3408" s="68">
        <v>6847</v>
      </c>
      <c r="B3408" s="68">
        <v>7</v>
      </c>
      <c r="C3408" s="63">
        <v>680</v>
      </c>
      <c r="D3408" s="63">
        <v>340</v>
      </c>
      <c r="E3408" s="63" t="s">
        <v>98</v>
      </c>
    </row>
    <row r="3409" spans="1:5">
      <c r="A3409" s="68">
        <v>6848</v>
      </c>
      <c r="B3409" s="68">
        <v>7</v>
      </c>
      <c r="C3409" s="63">
        <v>680</v>
      </c>
      <c r="D3409" s="63">
        <v>340</v>
      </c>
      <c r="E3409" s="63" t="s">
        <v>98</v>
      </c>
    </row>
    <row r="3410" spans="1:5">
      <c r="A3410" s="68">
        <v>6849</v>
      </c>
      <c r="B3410" s="68">
        <v>7</v>
      </c>
      <c r="C3410" s="63">
        <v>680</v>
      </c>
      <c r="D3410" s="63">
        <v>340</v>
      </c>
      <c r="E3410" s="63" t="s">
        <v>98</v>
      </c>
    </row>
    <row r="3411" spans="1:5">
      <c r="A3411" s="68">
        <v>6850</v>
      </c>
      <c r="B3411" s="68">
        <v>7</v>
      </c>
      <c r="C3411" s="63">
        <v>680</v>
      </c>
      <c r="D3411" s="63">
        <v>340</v>
      </c>
      <c r="E3411" s="63" t="s">
        <v>98</v>
      </c>
    </row>
    <row r="3412" spans="1:5">
      <c r="A3412" s="68">
        <v>6851</v>
      </c>
      <c r="B3412" s="68">
        <v>7</v>
      </c>
      <c r="C3412" s="63">
        <v>680</v>
      </c>
      <c r="D3412" s="63">
        <v>340</v>
      </c>
      <c r="E3412" s="63" t="s">
        <v>98</v>
      </c>
    </row>
    <row r="3413" spans="1:5">
      <c r="A3413" s="68">
        <v>6865</v>
      </c>
      <c r="B3413" s="68">
        <v>7</v>
      </c>
      <c r="C3413" s="63">
        <v>680</v>
      </c>
      <c r="D3413" s="63">
        <v>340</v>
      </c>
      <c r="E3413" s="63" t="s">
        <v>98</v>
      </c>
    </row>
    <row r="3414" spans="1:5">
      <c r="A3414" s="68">
        <v>6872</v>
      </c>
      <c r="B3414" s="68">
        <v>7</v>
      </c>
      <c r="C3414" s="63">
        <v>680</v>
      </c>
      <c r="D3414" s="63">
        <v>340</v>
      </c>
      <c r="E3414" s="63" t="s">
        <v>98</v>
      </c>
    </row>
    <row r="3415" spans="1:5">
      <c r="A3415" s="68">
        <v>6873</v>
      </c>
      <c r="B3415" s="68">
        <v>7</v>
      </c>
      <c r="C3415" s="63">
        <v>680</v>
      </c>
      <c r="D3415" s="63">
        <v>340</v>
      </c>
      <c r="E3415" s="63" t="s">
        <v>98</v>
      </c>
    </row>
    <row r="3416" spans="1:5">
      <c r="A3416" s="68">
        <v>6892</v>
      </c>
      <c r="B3416" s="68">
        <v>7</v>
      </c>
      <c r="C3416" s="63">
        <v>680</v>
      </c>
      <c r="D3416" s="63">
        <v>340</v>
      </c>
      <c r="E3416" s="63" t="s">
        <v>98</v>
      </c>
    </row>
    <row r="3417" spans="1:5">
      <c r="A3417" s="68">
        <v>6893</v>
      </c>
      <c r="B3417" s="68">
        <v>7</v>
      </c>
      <c r="C3417" s="63">
        <v>680</v>
      </c>
      <c r="D3417" s="63">
        <v>340</v>
      </c>
      <c r="E3417" s="63" t="s">
        <v>98</v>
      </c>
    </row>
    <row r="3418" spans="1:5">
      <c r="A3418" s="68">
        <v>6900</v>
      </c>
      <c r="B3418" s="68">
        <v>7</v>
      </c>
      <c r="C3418" s="63">
        <v>680</v>
      </c>
      <c r="D3418" s="63">
        <v>340</v>
      </c>
      <c r="E3418" s="63" t="s">
        <v>98</v>
      </c>
    </row>
    <row r="3419" spans="1:5">
      <c r="A3419" s="68">
        <v>6901</v>
      </c>
      <c r="B3419" s="68">
        <v>7</v>
      </c>
      <c r="C3419" s="63">
        <v>680</v>
      </c>
      <c r="D3419" s="63">
        <v>340</v>
      </c>
      <c r="E3419" s="63" t="s">
        <v>98</v>
      </c>
    </row>
    <row r="3420" spans="1:5">
      <c r="A3420" s="68">
        <v>6902</v>
      </c>
      <c r="B3420" s="68">
        <v>7</v>
      </c>
      <c r="C3420" s="63">
        <v>680</v>
      </c>
      <c r="D3420" s="63">
        <v>340</v>
      </c>
      <c r="E3420" s="63" t="s">
        <v>98</v>
      </c>
    </row>
    <row r="3421" spans="1:5">
      <c r="A3421" s="68">
        <v>6903</v>
      </c>
      <c r="B3421" s="68">
        <v>7</v>
      </c>
      <c r="C3421" s="63">
        <v>680</v>
      </c>
      <c r="D3421" s="63">
        <v>340</v>
      </c>
      <c r="E3421" s="63" t="s">
        <v>98</v>
      </c>
    </row>
    <row r="3422" spans="1:5">
      <c r="A3422" s="68">
        <v>6904</v>
      </c>
      <c r="B3422" s="68">
        <v>7</v>
      </c>
      <c r="C3422" s="63">
        <v>680</v>
      </c>
      <c r="D3422" s="63">
        <v>340</v>
      </c>
      <c r="E3422" s="63" t="s">
        <v>98</v>
      </c>
    </row>
    <row r="3423" spans="1:5">
      <c r="A3423" s="68">
        <v>6905</v>
      </c>
      <c r="B3423" s="68">
        <v>7</v>
      </c>
      <c r="C3423" s="63">
        <v>680</v>
      </c>
      <c r="D3423" s="63">
        <v>340</v>
      </c>
      <c r="E3423" s="63" t="s">
        <v>98</v>
      </c>
    </row>
    <row r="3424" spans="1:5">
      <c r="A3424" s="68">
        <v>6906</v>
      </c>
      <c r="B3424" s="68">
        <v>7</v>
      </c>
      <c r="C3424" s="63">
        <v>680</v>
      </c>
      <c r="D3424" s="63">
        <v>340</v>
      </c>
      <c r="E3424" s="63" t="s">
        <v>98</v>
      </c>
    </row>
    <row r="3425" spans="1:5">
      <c r="A3425" s="68">
        <v>6907</v>
      </c>
      <c r="B3425" s="68">
        <v>7</v>
      </c>
      <c r="C3425" s="63">
        <v>680</v>
      </c>
      <c r="D3425" s="63">
        <v>340</v>
      </c>
      <c r="E3425" s="63" t="s">
        <v>98</v>
      </c>
    </row>
    <row r="3426" spans="1:5">
      <c r="A3426" s="68">
        <v>6909</v>
      </c>
      <c r="B3426" s="68">
        <v>7</v>
      </c>
      <c r="C3426" s="63">
        <v>680</v>
      </c>
      <c r="D3426" s="63">
        <v>340</v>
      </c>
      <c r="E3426" s="63" t="s">
        <v>98</v>
      </c>
    </row>
    <row r="3427" spans="1:5">
      <c r="A3427" s="68">
        <v>6910</v>
      </c>
      <c r="B3427" s="68">
        <v>7</v>
      </c>
      <c r="C3427" s="63">
        <v>680</v>
      </c>
      <c r="D3427" s="63">
        <v>340</v>
      </c>
      <c r="E3427" s="63" t="s">
        <v>98</v>
      </c>
    </row>
    <row r="3428" spans="1:5">
      <c r="A3428" s="68">
        <v>6911</v>
      </c>
      <c r="B3428" s="68">
        <v>7</v>
      </c>
      <c r="C3428" s="63">
        <v>680</v>
      </c>
      <c r="D3428" s="63">
        <v>340</v>
      </c>
      <c r="E3428" s="63" t="s">
        <v>98</v>
      </c>
    </row>
    <row r="3429" spans="1:5">
      <c r="A3429" s="68">
        <v>6912</v>
      </c>
      <c r="B3429" s="68">
        <v>7</v>
      </c>
      <c r="C3429" s="63">
        <v>680</v>
      </c>
      <c r="D3429" s="63">
        <v>340</v>
      </c>
      <c r="E3429" s="63" t="s">
        <v>98</v>
      </c>
    </row>
    <row r="3430" spans="1:5">
      <c r="A3430" s="68">
        <v>6913</v>
      </c>
      <c r="B3430" s="68">
        <v>7</v>
      </c>
      <c r="C3430" s="63">
        <v>680</v>
      </c>
      <c r="D3430" s="63">
        <v>340</v>
      </c>
      <c r="E3430" s="63" t="s">
        <v>98</v>
      </c>
    </row>
    <row r="3431" spans="1:5">
      <c r="A3431" s="68">
        <v>6914</v>
      </c>
      <c r="B3431" s="68">
        <v>7</v>
      </c>
      <c r="C3431" s="63">
        <v>680</v>
      </c>
      <c r="D3431" s="63">
        <v>340</v>
      </c>
      <c r="E3431" s="63" t="s">
        <v>98</v>
      </c>
    </row>
    <row r="3432" spans="1:5">
      <c r="A3432" s="68">
        <v>6915</v>
      </c>
      <c r="B3432" s="68">
        <v>7</v>
      </c>
      <c r="C3432" s="63">
        <v>680</v>
      </c>
      <c r="D3432" s="63">
        <v>340</v>
      </c>
      <c r="E3432" s="63" t="s">
        <v>98</v>
      </c>
    </row>
    <row r="3433" spans="1:5">
      <c r="A3433" s="68">
        <v>6916</v>
      </c>
      <c r="B3433" s="68">
        <v>7</v>
      </c>
      <c r="C3433" s="63">
        <v>680</v>
      </c>
      <c r="D3433" s="63">
        <v>340</v>
      </c>
      <c r="E3433" s="63" t="s">
        <v>98</v>
      </c>
    </row>
    <row r="3434" spans="1:5">
      <c r="A3434" s="68">
        <v>6917</v>
      </c>
      <c r="B3434" s="68">
        <v>7</v>
      </c>
      <c r="C3434" s="63">
        <v>680</v>
      </c>
      <c r="D3434" s="63">
        <v>340</v>
      </c>
      <c r="E3434" s="63" t="s">
        <v>98</v>
      </c>
    </row>
    <row r="3435" spans="1:5">
      <c r="A3435" s="68">
        <v>6918</v>
      </c>
      <c r="B3435" s="68">
        <v>7</v>
      </c>
      <c r="C3435" s="63">
        <v>680</v>
      </c>
      <c r="D3435" s="63">
        <v>340</v>
      </c>
      <c r="E3435" s="63" t="s">
        <v>98</v>
      </c>
    </row>
    <row r="3436" spans="1:5">
      <c r="A3436" s="68">
        <v>6919</v>
      </c>
      <c r="B3436" s="68">
        <v>7</v>
      </c>
      <c r="C3436" s="63">
        <v>680</v>
      </c>
      <c r="D3436" s="63">
        <v>340</v>
      </c>
      <c r="E3436" s="63" t="s">
        <v>98</v>
      </c>
    </row>
    <row r="3437" spans="1:5">
      <c r="A3437" s="68">
        <v>6920</v>
      </c>
      <c r="B3437" s="68">
        <v>7</v>
      </c>
      <c r="C3437" s="63">
        <v>680</v>
      </c>
      <c r="D3437" s="63">
        <v>340</v>
      </c>
      <c r="E3437" s="63" t="s">
        <v>98</v>
      </c>
    </row>
    <row r="3438" spans="1:5">
      <c r="A3438" s="68">
        <v>6921</v>
      </c>
      <c r="B3438" s="68">
        <v>7</v>
      </c>
      <c r="C3438" s="63">
        <v>680</v>
      </c>
      <c r="D3438" s="63">
        <v>340</v>
      </c>
      <c r="E3438" s="63" t="s">
        <v>98</v>
      </c>
    </row>
    <row r="3439" spans="1:5">
      <c r="A3439" s="68">
        <v>6922</v>
      </c>
      <c r="B3439" s="68">
        <v>7</v>
      </c>
      <c r="C3439" s="63">
        <v>680</v>
      </c>
      <c r="D3439" s="63">
        <v>340</v>
      </c>
      <c r="E3439" s="63" t="s">
        <v>98</v>
      </c>
    </row>
    <row r="3440" spans="1:5">
      <c r="A3440" s="68">
        <v>6923</v>
      </c>
      <c r="B3440" s="68">
        <v>7</v>
      </c>
      <c r="C3440" s="63">
        <v>680</v>
      </c>
      <c r="D3440" s="63">
        <v>340</v>
      </c>
      <c r="E3440" s="63" t="s">
        <v>98</v>
      </c>
    </row>
    <row r="3441" spans="1:5">
      <c r="A3441" s="68">
        <v>6924</v>
      </c>
      <c r="B3441" s="68">
        <v>7</v>
      </c>
      <c r="C3441" s="63">
        <v>680</v>
      </c>
      <c r="D3441" s="63">
        <v>340</v>
      </c>
      <c r="E3441" s="63" t="s">
        <v>98</v>
      </c>
    </row>
    <row r="3442" spans="1:5">
      <c r="A3442" s="68">
        <v>6925</v>
      </c>
      <c r="B3442" s="68">
        <v>7</v>
      </c>
      <c r="C3442" s="63">
        <v>680</v>
      </c>
      <c r="D3442" s="63">
        <v>340</v>
      </c>
      <c r="E3442" s="63" t="s">
        <v>98</v>
      </c>
    </row>
    <row r="3443" spans="1:5">
      <c r="A3443" s="68">
        <v>6926</v>
      </c>
      <c r="B3443" s="68">
        <v>7</v>
      </c>
      <c r="C3443" s="63">
        <v>680</v>
      </c>
      <c r="D3443" s="63">
        <v>340</v>
      </c>
      <c r="E3443" s="63" t="s">
        <v>98</v>
      </c>
    </row>
    <row r="3444" spans="1:5">
      <c r="A3444" s="68">
        <v>6927</v>
      </c>
      <c r="B3444" s="68">
        <v>7</v>
      </c>
      <c r="C3444" s="63">
        <v>680</v>
      </c>
      <c r="D3444" s="63">
        <v>340</v>
      </c>
      <c r="E3444" s="63" t="s">
        <v>98</v>
      </c>
    </row>
    <row r="3445" spans="1:5">
      <c r="A3445" s="68">
        <v>6928</v>
      </c>
      <c r="B3445" s="68">
        <v>7</v>
      </c>
      <c r="C3445" s="63">
        <v>680</v>
      </c>
      <c r="D3445" s="63">
        <v>340</v>
      </c>
      <c r="E3445" s="63" t="s">
        <v>98</v>
      </c>
    </row>
    <row r="3446" spans="1:5">
      <c r="A3446" s="68">
        <v>6929</v>
      </c>
      <c r="B3446" s="68">
        <v>7</v>
      </c>
      <c r="C3446" s="63">
        <v>680</v>
      </c>
      <c r="D3446" s="63">
        <v>340</v>
      </c>
      <c r="E3446" s="63" t="s">
        <v>98</v>
      </c>
    </row>
    <row r="3447" spans="1:5">
      <c r="A3447" s="68">
        <v>6931</v>
      </c>
      <c r="B3447" s="68">
        <v>7</v>
      </c>
      <c r="C3447" s="63">
        <v>680</v>
      </c>
      <c r="D3447" s="63">
        <v>340</v>
      </c>
      <c r="E3447" s="63" t="s">
        <v>98</v>
      </c>
    </row>
    <row r="3448" spans="1:5">
      <c r="A3448" s="68">
        <v>6932</v>
      </c>
      <c r="B3448" s="68">
        <v>7</v>
      </c>
      <c r="C3448" s="63">
        <v>680</v>
      </c>
      <c r="D3448" s="63">
        <v>340</v>
      </c>
      <c r="E3448" s="63" t="s">
        <v>98</v>
      </c>
    </row>
    <row r="3449" spans="1:5">
      <c r="A3449" s="68">
        <v>6933</v>
      </c>
      <c r="B3449" s="68">
        <v>7</v>
      </c>
      <c r="C3449" s="63">
        <v>680</v>
      </c>
      <c r="D3449" s="63">
        <v>340</v>
      </c>
      <c r="E3449" s="63" t="s">
        <v>98</v>
      </c>
    </row>
    <row r="3450" spans="1:5">
      <c r="A3450" s="68">
        <v>6934</v>
      </c>
      <c r="B3450" s="68">
        <v>7</v>
      </c>
      <c r="C3450" s="63">
        <v>680</v>
      </c>
      <c r="D3450" s="63">
        <v>340</v>
      </c>
      <c r="E3450" s="63" t="s">
        <v>98</v>
      </c>
    </row>
    <row r="3451" spans="1:5">
      <c r="A3451" s="68">
        <v>6935</v>
      </c>
      <c r="B3451" s="68">
        <v>7</v>
      </c>
      <c r="C3451" s="63">
        <v>680</v>
      </c>
      <c r="D3451" s="63">
        <v>340</v>
      </c>
      <c r="E3451" s="63" t="s">
        <v>98</v>
      </c>
    </row>
    <row r="3452" spans="1:5">
      <c r="A3452" s="68">
        <v>6936</v>
      </c>
      <c r="B3452" s="68">
        <v>7</v>
      </c>
      <c r="C3452" s="63">
        <v>680</v>
      </c>
      <c r="D3452" s="63">
        <v>340</v>
      </c>
      <c r="E3452" s="63" t="s">
        <v>98</v>
      </c>
    </row>
    <row r="3453" spans="1:5">
      <c r="A3453" s="68">
        <v>6937</v>
      </c>
      <c r="B3453" s="68">
        <v>7</v>
      </c>
      <c r="C3453" s="63">
        <v>680</v>
      </c>
      <c r="D3453" s="63">
        <v>340</v>
      </c>
      <c r="E3453" s="63" t="s">
        <v>98</v>
      </c>
    </row>
    <row r="3454" spans="1:5">
      <c r="A3454" s="68">
        <v>6938</v>
      </c>
      <c r="B3454" s="68">
        <v>7</v>
      </c>
      <c r="C3454" s="63">
        <v>680</v>
      </c>
      <c r="D3454" s="63">
        <v>340</v>
      </c>
      <c r="E3454" s="63" t="s">
        <v>98</v>
      </c>
    </row>
    <row r="3455" spans="1:5">
      <c r="A3455" s="68">
        <v>6939</v>
      </c>
      <c r="B3455" s="68">
        <v>7</v>
      </c>
      <c r="C3455" s="63">
        <v>680</v>
      </c>
      <c r="D3455" s="63">
        <v>340</v>
      </c>
      <c r="E3455" s="63" t="s">
        <v>98</v>
      </c>
    </row>
    <row r="3456" spans="1:5">
      <c r="A3456" s="68">
        <v>6940</v>
      </c>
      <c r="B3456" s="68">
        <v>7</v>
      </c>
      <c r="C3456" s="63">
        <v>680</v>
      </c>
      <c r="D3456" s="63">
        <v>340</v>
      </c>
      <c r="E3456" s="63" t="s">
        <v>98</v>
      </c>
    </row>
    <row r="3457" spans="1:5">
      <c r="A3457" s="68">
        <v>6941</v>
      </c>
      <c r="B3457" s="68">
        <v>7</v>
      </c>
      <c r="C3457" s="63">
        <v>680</v>
      </c>
      <c r="D3457" s="63">
        <v>340</v>
      </c>
      <c r="E3457" s="63" t="s">
        <v>98</v>
      </c>
    </row>
    <row r="3458" spans="1:5">
      <c r="A3458" s="68">
        <v>6942</v>
      </c>
      <c r="B3458" s="68">
        <v>7</v>
      </c>
      <c r="C3458" s="63">
        <v>680</v>
      </c>
      <c r="D3458" s="63">
        <v>340</v>
      </c>
      <c r="E3458" s="63" t="s">
        <v>98</v>
      </c>
    </row>
    <row r="3459" spans="1:5">
      <c r="A3459" s="68">
        <v>6943</v>
      </c>
      <c r="B3459" s="68">
        <v>7</v>
      </c>
      <c r="C3459" s="63">
        <v>680</v>
      </c>
      <c r="D3459" s="63">
        <v>340</v>
      </c>
      <c r="E3459" s="63" t="s">
        <v>98</v>
      </c>
    </row>
    <row r="3460" spans="1:5">
      <c r="A3460" s="68">
        <v>6944</v>
      </c>
      <c r="B3460" s="68">
        <v>7</v>
      </c>
      <c r="C3460" s="63">
        <v>680</v>
      </c>
      <c r="D3460" s="63">
        <v>340</v>
      </c>
      <c r="E3460" s="63" t="s">
        <v>98</v>
      </c>
    </row>
    <row r="3461" spans="1:5">
      <c r="A3461" s="68">
        <v>6945</v>
      </c>
      <c r="B3461" s="68">
        <v>7</v>
      </c>
      <c r="C3461" s="63">
        <v>680</v>
      </c>
      <c r="D3461" s="63">
        <v>340</v>
      </c>
      <c r="E3461" s="63" t="s">
        <v>98</v>
      </c>
    </row>
    <row r="3462" spans="1:5">
      <c r="A3462" s="68">
        <v>6946</v>
      </c>
      <c r="B3462" s="68">
        <v>7</v>
      </c>
      <c r="C3462" s="63">
        <v>680</v>
      </c>
      <c r="D3462" s="63">
        <v>340</v>
      </c>
      <c r="E3462" s="63" t="s">
        <v>98</v>
      </c>
    </row>
    <row r="3463" spans="1:5">
      <c r="A3463" s="68">
        <v>6947</v>
      </c>
      <c r="B3463" s="68">
        <v>7</v>
      </c>
      <c r="C3463" s="63">
        <v>680</v>
      </c>
      <c r="D3463" s="63">
        <v>340</v>
      </c>
      <c r="E3463" s="63" t="s">
        <v>98</v>
      </c>
    </row>
    <row r="3464" spans="1:5">
      <c r="A3464" s="68">
        <v>6951</v>
      </c>
      <c r="B3464" s="68">
        <v>7</v>
      </c>
      <c r="C3464" s="63">
        <v>680</v>
      </c>
      <c r="D3464" s="63">
        <v>340</v>
      </c>
      <c r="E3464" s="63" t="s">
        <v>98</v>
      </c>
    </row>
    <row r="3465" spans="1:5">
      <c r="A3465" s="68">
        <v>6952</v>
      </c>
      <c r="B3465" s="68">
        <v>7</v>
      </c>
      <c r="C3465" s="63">
        <v>680</v>
      </c>
      <c r="D3465" s="63">
        <v>340</v>
      </c>
      <c r="E3465" s="63" t="s">
        <v>98</v>
      </c>
    </row>
    <row r="3466" spans="1:5">
      <c r="A3466" s="68">
        <v>6953</v>
      </c>
      <c r="B3466" s="68">
        <v>7</v>
      </c>
      <c r="C3466" s="63">
        <v>680</v>
      </c>
      <c r="D3466" s="63">
        <v>340</v>
      </c>
      <c r="E3466" s="63" t="s">
        <v>98</v>
      </c>
    </row>
    <row r="3467" spans="1:5">
      <c r="A3467" s="68">
        <v>6954</v>
      </c>
      <c r="B3467" s="68">
        <v>7</v>
      </c>
      <c r="C3467" s="63">
        <v>680</v>
      </c>
      <c r="D3467" s="63">
        <v>340</v>
      </c>
      <c r="E3467" s="63" t="s">
        <v>98</v>
      </c>
    </row>
    <row r="3468" spans="1:5">
      <c r="A3468" s="68">
        <v>6955</v>
      </c>
      <c r="B3468" s="68">
        <v>7</v>
      </c>
      <c r="C3468" s="63">
        <v>680</v>
      </c>
      <c r="D3468" s="63">
        <v>340</v>
      </c>
      <c r="E3468" s="63" t="s">
        <v>98</v>
      </c>
    </row>
    <row r="3469" spans="1:5">
      <c r="A3469" s="68">
        <v>6956</v>
      </c>
      <c r="B3469" s="68">
        <v>7</v>
      </c>
      <c r="C3469" s="63">
        <v>680</v>
      </c>
      <c r="D3469" s="63">
        <v>340</v>
      </c>
      <c r="E3469" s="63" t="s">
        <v>98</v>
      </c>
    </row>
    <row r="3470" spans="1:5">
      <c r="A3470" s="68">
        <v>6957</v>
      </c>
      <c r="B3470" s="68">
        <v>7</v>
      </c>
      <c r="C3470" s="63">
        <v>680</v>
      </c>
      <c r="D3470" s="63">
        <v>340</v>
      </c>
      <c r="E3470" s="63" t="s">
        <v>98</v>
      </c>
    </row>
    <row r="3471" spans="1:5">
      <c r="A3471" s="68">
        <v>6958</v>
      </c>
      <c r="B3471" s="68">
        <v>7</v>
      </c>
      <c r="C3471" s="63">
        <v>680</v>
      </c>
      <c r="D3471" s="63">
        <v>340</v>
      </c>
      <c r="E3471" s="63" t="s">
        <v>98</v>
      </c>
    </row>
    <row r="3472" spans="1:5">
      <c r="A3472" s="68">
        <v>6959</v>
      </c>
      <c r="B3472" s="68">
        <v>7</v>
      </c>
      <c r="C3472" s="63">
        <v>680</v>
      </c>
      <c r="D3472" s="63">
        <v>340</v>
      </c>
      <c r="E3472" s="63" t="s">
        <v>98</v>
      </c>
    </row>
    <row r="3473" spans="1:5">
      <c r="A3473" s="68">
        <v>6960</v>
      </c>
      <c r="B3473" s="68">
        <v>7</v>
      </c>
      <c r="C3473" s="63">
        <v>680</v>
      </c>
      <c r="D3473" s="63">
        <v>340</v>
      </c>
      <c r="E3473" s="63" t="s">
        <v>98</v>
      </c>
    </row>
    <row r="3474" spans="1:5">
      <c r="A3474" s="68">
        <v>6961</v>
      </c>
      <c r="B3474" s="68">
        <v>7</v>
      </c>
      <c r="C3474" s="63">
        <v>680</v>
      </c>
      <c r="D3474" s="63">
        <v>340</v>
      </c>
      <c r="E3474" s="63" t="s">
        <v>98</v>
      </c>
    </row>
    <row r="3475" spans="1:5">
      <c r="A3475" s="68">
        <v>6962</v>
      </c>
      <c r="B3475" s="68">
        <v>7</v>
      </c>
      <c r="C3475" s="63">
        <v>680</v>
      </c>
      <c r="D3475" s="63">
        <v>340</v>
      </c>
      <c r="E3475" s="63" t="s">
        <v>98</v>
      </c>
    </row>
    <row r="3476" spans="1:5">
      <c r="A3476" s="68">
        <v>6963</v>
      </c>
      <c r="B3476" s="68">
        <v>7</v>
      </c>
      <c r="C3476" s="63">
        <v>680</v>
      </c>
      <c r="D3476" s="63">
        <v>340</v>
      </c>
      <c r="E3476" s="63" t="s">
        <v>98</v>
      </c>
    </row>
    <row r="3477" spans="1:5">
      <c r="A3477" s="68">
        <v>6964</v>
      </c>
      <c r="B3477" s="68">
        <v>7</v>
      </c>
      <c r="C3477" s="63">
        <v>680</v>
      </c>
      <c r="D3477" s="63">
        <v>340</v>
      </c>
      <c r="E3477" s="63" t="s">
        <v>98</v>
      </c>
    </row>
    <row r="3478" spans="1:5">
      <c r="A3478" s="68">
        <v>6965</v>
      </c>
      <c r="B3478" s="68">
        <v>7</v>
      </c>
      <c r="C3478" s="63">
        <v>680</v>
      </c>
      <c r="D3478" s="63">
        <v>340</v>
      </c>
      <c r="E3478" s="63" t="s">
        <v>98</v>
      </c>
    </row>
    <row r="3479" spans="1:5">
      <c r="A3479" s="68">
        <v>6966</v>
      </c>
      <c r="B3479" s="68">
        <v>7</v>
      </c>
      <c r="C3479" s="63">
        <v>680</v>
      </c>
      <c r="D3479" s="63">
        <v>340</v>
      </c>
      <c r="E3479" s="63" t="s">
        <v>98</v>
      </c>
    </row>
    <row r="3480" spans="1:5">
      <c r="A3480" s="68">
        <v>6967</v>
      </c>
      <c r="B3480" s="68">
        <v>7</v>
      </c>
      <c r="C3480" s="63">
        <v>680</v>
      </c>
      <c r="D3480" s="63">
        <v>340</v>
      </c>
      <c r="E3480" s="63" t="s">
        <v>98</v>
      </c>
    </row>
    <row r="3481" spans="1:5">
      <c r="A3481" s="68">
        <v>6968</v>
      </c>
      <c r="B3481" s="68">
        <v>7</v>
      </c>
      <c r="C3481" s="63">
        <v>680</v>
      </c>
      <c r="D3481" s="63">
        <v>340</v>
      </c>
      <c r="E3481" s="63" t="s">
        <v>98</v>
      </c>
    </row>
    <row r="3482" spans="1:5">
      <c r="A3482" s="68">
        <v>6969</v>
      </c>
      <c r="B3482" s="68">
        <v>7</v>
      </c>
      <c r="C3482" s="63">
        <v>680</v>
      </c>
      <c r="D3482" s="63">
        <v>340</v>
      </c>
      <c r="E3482" s="63" t="s">
        <v>98</v>
      </c>
    </row>
    <row r="3483" spans="1:5">
      <c r="A3483" s="68">
        <v>6970</v>
      </c>
      <c r="B3483" s="68">
        <v>7</v>
      </c>
      <c r="C3483" s="63">
        <v>680</v>
      </c>
      <c r="D3483" s="63">
        <v>340</v>
      </c>
      <c r="E3483" s="63" t="s">
        <v>98</v>
      </c>
    </row>
    <row r="3484" spans="1:5">
      <c r="A3484" s="68">
        <v>6971</v>
      </c>
      <c r="B3484" s="68">
        <v>7</v>
      </c>
      <c r="C3484" s="63">
        <v>680</v>
      </c>
      <c r="D3484" s="63">
        <v>340</v>
      </c>
      <c r="E3484" s="63" t="s">
        <v>98</v>
      </c>
    </row>
    <row r="3485" spans="1:5">
      <c r="A3485" s="68">
        <v>6979</v>
      </c>
      <c r="B3485" s="68">
        <v>7</v>
      </c>
      <c r="C3485" s="63">
        <v>680</v>
      </c>
      <c r="D3485" s="63">
        <v>340</v>
      </c>
      <c r="E3485" s="63" t="s">
        <v>98</v>
      </c>
    </row>
    <row r="3486" spans="1:5">
      <c r="A3486" s="68">
        <v>6980</v>
      </c>
      <c r="B3486" s="68">
        <v>7</v>
      </c>
      <c r="C3486" s="63">
        <v>680</v>
      </c>
      <c r="D3486" s="63">
        <v>340</v>
      </c>
      <c r="E3486" s="63" t="s">
        <v>98</v>
      </c>
    </row>
    <row r="3487" spans="1:5">
      <c r="A3487" s="68">
        <v>6981</v>
      </c>
      <c r="B3487" s="68">
        <v>7</v>
      </c>
      <c r="C3487" s="63">
        <v>680</v>
      </c>
      <c r="D3487" s="63">
        <v>340</v>
      </c>
      <c r="E3487" s="63" t="s">
        <v>98</v>
      </c>
    </row>
    <row r="3488" spans="1:5">
      <c r="A3488" s="68">
        <v>6982</v>
      </c>
      <c r="B3488" s="68">
        <v>7</v>
      </c>
      <c r="C3488" s="63">
        <v>680</v>
      </c>
      <c r="D3488" s="63">
        <v>340</v>
      </c>
      <c r="E3488" s="63" t="s">
        <v>98</v>
      </c>
    </row>
    <row r="3489" spans="1:5">
      <c r="A3489" s="68">
        <v>6983</v>
      </c>
      <c r="B3489" s="68">
        <v>7</v>
      </c>
      <c r="C3489" s="63">
        <v>680</v>
      </c>
      <c r="D3489" s="63">
        <v>340</v>
      </c>
      <c r="E3489" s="63" t="s">
        <v>98</v>
      </c>
    </row>
    <row r="3490" spans="1:5">
      <c r="A3490" s="68">
        <v>6984</v>
      </c>
      <c r="B3490" s="68">
        <v>7</v>
      </c>
      <c r="C3490" s="63">
        <v>680</v>
      </c>
      <c r="D3490" s="63">
        <v>340</v>
      </c>
      <c r="E3490" s="63" t="s">
        <v>98</v>
      </c>
    </row>
    <row r="3491" spans="1:5">
      <c r="A3491" s="68">
        <v>6985</v>
      </c>
      <c r="B3491" s="68">
        <v>7</v>
      </c>
      <c r="C3491" s="63">
        <v>680</v>
      </c>
      <c r="D3491" s="63">
        <v>340</v>
      </c>
      <c r="E3491" s="63" t="s">
        <v>98</v>
      </c>
    </row>
    <row r="3492" spans="1:5">
      <c r="A3492" s="68">
        <v>6986</v>
      </c>
      <c r="B3492" s="68">
        <v>7</v>
      </c>
      <c r="C3492" s="63">
        <v>680</v>
      </c>
      <c r="D3492" s="63">
        <v>340</v>
      </c>
      <c r="E3492" s="63" t="s">
        <v>98</v>
      </c>
    </row>
    <row r="3493" spans="1:5">
      <c r="A3493" s="68">
        <v>6987</v>
      </c>
      <c r="B3493" s="68">
        <v>7</v>
      </c>
      <c r="C3493" s="63">
        <v>680</v>
      </c>
      <c r="D3493" s="63">
        <v>340</v>
      </c>
      <c r="E3493" s="63" t="s">
        <v>98</v>
      </c>
    </row>
    <row r="3494" spans="1:5">
      <c r="A3494" s="68">
        <v>6988</v>
      </c>
      <c r="B3494" s="68">
        <v>7</v>
      </c>
      <c r="C3494" s="63">
        <v>680</v>
      </c>
      <c r="D3494" s="63">
        <v>340</v>
      </c>
      <c r="E3494" s="63" t="s">
        <v>98</v>
      </c>
    </row>
    <row r="3495" spans="1:5">
      <c r="A3495" s="68">
        <v>6989</v>
      </c>
      <c r="B3495" s="68">
        <v>7</v>
      </c>
      <c r="C3495" s="63">
        <v>680</v>
      </c>
      <c r="D3495" s="63">
        <v>340</v>
      </c>
      <c r="E3495" s="63" t="s">
        <v>98</v>
      </c>
    </row>
    <row r="3496" spans="1:5">
      <c r="A3496" s="68">
        <v>6990</v>
      </c>
      <c r="B3496" s="68">
        <v>7</v>
      </c>
      <c r="C3496" s="63">
        <v>680</v>
      </c>
      <c r="D3496" s="63">
        <v>340</v>
      </c>
      <c r="E3496" s="63" t="s">
        <v>98</v>
      </c>
    </row>
    <row r="3497" spans="1:5">
      <c r="A3497" s="68">
        <v>6991</v>
      </c>
      <c r="B3497" s="68">
        <v>7</v>
      </c>
      <c r="C3497" s="63">
        <v>680</v>
      </c>
      <c r="D3497" s="63">
        <v>340</v>
      </c>
      <c r="E3497" s="63" t="s">
        <v>98</v>
      </c>
    </row>
    <row r="3498" spans="1:5">
      <c r="A3498" s="68">
        <v>6992</v>
      </c>
      <c r="B3498" s="68">
        <v>7</v>
      </c>
      <c r="C3498" s="63">
        <v>680</v>
      </c>
      <c r="D3498" s="63">
        <v>340</v>
      </c>
      <c r="E3498" s="63" t="s">
        <v>98</v>
      </c>
    </row>
    <row r="3499" spans="1:5">
      <c r="A3499" s="68">
        <v>6997</v>
      </c>
      <c r="B3499" s="68">
        <v>7</v>
      </c>
      <c r="C3499" s="63">
        <v>680</v>
      </c>
      <c r="D3499" s="63">
        <v>340</v>
      </c>
      <c r="E3499" s="63" t="s">
        <v>98</v>
      </c>
    </row>
    <row r="3500" spans="1:5">
      <c r="A3500" s="68">
        <v>7000</v>
      </c>
      <c r="B3500" s="68">
        <v>26</v>
      </c>
      <c r="C3500" s="63">
        <v>2049</v>
      </c>
      <c r="D3500" s="63">
        <v>29</v>
      </c>
      <c r="E3500" s="63" t="s">
        <v>99</v>
      </c>
    </row>
    <row r="3501" spans="1:5">
      <c r="A3501" s="68">
        <v>7001</v>
      </c>
      <c r="B3501" s="68">
        <v>26</v>
      </c>
      <c r="C3501" s="63">
        <v>2049</v>
      </c>
      <c r="D3501" s="63">
        <v>29</v>
      </c>
      <c r="E3501" s="63" t="s">
        <v>99</v>
      </c>
    </row>
    <row r="3502" spans="1:5">
      <c r="A3502" s="68">
        <v>7002</v>
      </c>
      <c r="B3502" s="68">
        <v>26</v>
      </c>
      <c r="C3502" s="63">
        <v>2049</v>
      </c>
      <c r="D3502" s="63">
        <v>29</v>
      </c>
      <c r="E3502" s="63" t="s">
        <v>99</v>
      </c>
    </row>
    <row r="3503" spans="1:5">
      <c r="A3503" s="68">
        <v>7004</v>
      </c>
      <c r="B3503" s="68">
        <v>26</v>
      </c>
      <c r="C3503" s="63">
        <v>2049</v>
      </c>
      <c r="D3503" s="63">
        <v>29</v>
      </c>
      <c r="E3503" s="63" t="s">
        <v>99</v>
      </c>
    </row>
    <row r="3504" spans="1:5">
      <c r="A3504" s="68">
        <v>7005</v>
      </c>
      <c r="B3504" s="68">
        <v>26</v>
      </c>
      <c r="C3504" s="63">
        <v>2049</v>
      </c>
      <c r="D3504" s="63">
        <v>29</v>
      </c>
      <c r="E3504" s="63" t="s">
        <v>99</v>
      </c>
    </row>
    <row r="3505" spans="1:5">
      <c r="A3505" s="68">
        <v>7006</v>
      </c>
      <c r="B3505" s="68">
        <v>26</v>
      </c>
      <c r="C3505" s="63">
        <v>2049</v>
      </c>
      <c r="D3505" s="63">
        <v>29</v>
      </c>
      <c r="E3505" s="63" t="s">
        <v>99</v>
      </c>
    </row>
    <row r="3506" spans="1:5">
      <c r="A3506" s="68">
        <v>7007</v>
      </c>
      <c r="B3506" s="68">
        <v>26</v>
      </c>
      <c r="C3506" s="63">
        <v>2049</v>
      </c>
      <c r="D3506" s="63">
        <v>29</v>
      </c>
      <c r="E3506" s="63" t="s">
        <v>99</v>
      </c>
    </row>
    <row r="3507" spans="1:5">
      <c r="A3507" s="68">
        <v>7008</v>
      </c>
      <c r="B3507" s="68">
        <v>26</v>
      </c>
      <c r="C3507" s="63">
        <v>2049</v>
      </c>
      <c r="D3507" s="63">
        <v>29</v>
      </c>
      <c r="E3507" s="63" t="s">
        <v>99</v>
      </c>
    </row>
    <row r="3508" spans="1:5">
      <c r="A3508" s="68">
        <v>7009</v>
      </c>
      <c r="B3508" s="68">
        <v>26</v>
      </c>
      <c r="C3508" s="63">
        <v>2049</v>
      </c>
      <c r="D3508" s="63">
        <v>29</v>
      </c>
      <c r="E3508" s="63" t="s">
        <v>99</v>
      </c>
    </row>
    <row r="3509" spans="1:5">
      <c r="A3509" s="68">
        <v>7010</v>
      </c>
      <c r="B3509" s="68">
        <v>26</v>
      </c>
      <c r="C3509" s="63">
        <v>2049</v>
      </c>
      <c r="D3509" s="63">
        <v>29</v>
      </c>
      <c r="E3509" s="63" t="s">
        <v>99</v>
      </c>
    </row>
    <row r="3510" spans="1:5">
      <c r="A3510" s="68">
        <v>7011</v>
      </c>
      <c r="B3510" s="68">
        <v>26</v>
      </c>
      <c r="C3510" s="63">
        <v>2049</v>
      </c>
      <c r="D3510" s="63">
        <v>29</v>
      </c>
      <c r="E3510" s="63" t="s">
        <v>99</v>
      </c>
    </row>
    <row r="3511" spans="1:5">
      <c r="A3511" s="68">
        <v>7012</v>
      </c>
      <c r="B3511" s="68">
        <v>26</v>
      </c>
      <c r="C3511" s="63">
        <v>2049</v>
      </c>
      <c r="D3511" s="63">
        <v>29</v>
      </c>
      <c r="E3511" s="63" t="s">
        <v>99</v>
      </c>
    </row>
    <row r="3512" spans="1:5">
      <c r="A3512" s="68">
        <v>7015</v>
      </c>
      <c r="B3512" s="68">
        <v>26</v>
      </c>
      <c r="C3512" s="63">
        <v>2049</v>
      </c>
      <c r="D3512" s="63">
        <v>29</v>
      </c>
      <c r="E3512" s="63" t="s">
        <v>99</v>
      </c>
    </row>
    <row r="3513" spans="1:5">
      <c r="A3513" s="68">
        <v>7016</v>
      </c>
      <c r="B3513" s="68">
        <v>26</v>
      </c>
      <c r="C3513" s="63">
        <v>2049</v>
      </c>
      <c r="D3513" s="63">
        <v>29</v>
      </c>
      <c r="E3513" s="63" t="s">
        <v>99</v>
      </c>
    </row>
    <row r="3514" spans="1:5">
      <c r="A3514" s="68">
        <v>7017</v>
      </c>
      <c r="B3514" s="68">
        <v>26</v>
      </c>
      <c r="C3514" s="63">
        <v>2049</v>
      </c>
      <c r="D3514" s="63">
        <v>29</v>
      </c>
      <c r="E3514" s="63" t="s">
        <v>99</v>
      </c>
    </row>
    <row r="3515" spans="1:5">
      <c r="A3515" s="68">
        <v>7018</v>
      </c>
      <c r="B3515" s="68">
        <v>26</v>
      </c>
      <c r="C3515" s="63">
        <v>2049</v>
      </c>
      <c r="D3515" s="63">
        <v>29</v>
      </c>
      <c r="E3515" s="63" t="s">
        <v>99</v>
      </c>
    </row>
    <row r="3516" spans="1:5">
      <c r="A3516" s="68">
        <v>7019</v>
      </c>
      <c r="B3516" s="68">
        <v>26</v>
      </c>
      <c r="C3516" s="63">
        <v>2049</v>
      </c>
      <c r="D3516" s="63">
        <v>29</v>
      </c>
      <c r="E3516" s="63" t="s">
        <v>99</v>
      </c>
    </row>
    <row r="3517" spans="1:5">
      <c r="A3517" s="68">
        <v>7020</v>
      </c>
      <c r="B3517" s="68">
        <v>26</v>
      </c>
      <c r="C3517" s="63">
        <v>2049</v>
      </c>
      <c r="D3517" s="63">
        <v>29</v>
      </c>
      <c r="E3517" s="63" t="s">
        <v>99</v>
      </c>
    </row>
    <row r="3518" spans="1:5">
      <c r="A3518" s="68">
        <v>7021</v>
      </c>
      <c r="B3518" s="68">
        <v>26</v>
      </c>
      <c r="C3518" s="63">
        <v>2049</v>
      </c>
      <c r="D3518" s="63">
        <v>29</v>
      </c>
      <c r="E3518" s="63" t="s">
        <v>99</v>
      </c>
    </row>
    <row r="3519" spans="1:5">
      <c r="A3519" s="68">
        <v>7022</v>
      </c>
      <c r="B3519" s="68">
        <v>26</v>
      </c>
      <c r="C3519" s="63">
        <v>2049</v>
      </c>
      <c r="D3519" s="63">
        <v>29</v>
      </c>
      <c r="E3519" s="63" t="s">
        <v>99</v>
      </c>
    </row>
    <row r="3520" spans="1:5">
      <c r="A3520" s="68">
        <v>7023</v>
      </c>
      <c r="B3520" s="68">
        <v>26</v>
      </c>
      <c r="C3520" s="63">
        <v>2049</v>
      </c>
      <c r="D3520" s="63">
        <v>29</v>
      </c>
      <c r="E3520" s="63" t="s">
        <v>99</v>
      </c>
    </row>
    <row r="3521" spans="1:5">
      <c r="A3521" s="68">
        <v>7024</v>
      </c>
      <c r="B3521" s="68">
        <v>26</v>
      </c>
      <c r="C3521" s="63">
        <v>2049</v>
      </c>
      <c r="D3521" s="63">
        <v>29</v>
      </c>
      <c r="E3521" s="63" t="s">
        <v>99</v>
      </c>
    </row>
    <row r="3522" spans="1:5">
      <c r="A3522" s="68">
        <v>7025</v>
      </c>
      <c r="B3522" s="68">
        <v>26</v>
      </c>
      <c r="C3522" s="63">
        <v>2049</v>
      </c>
      <c r="D3522" s="63">
        <v>29</v>
      </c>
      <c r="E3522" s="63" t="s">
        <v>99</v>
      </c>
    </row>
    <row r="3523" spans="1:5">
      <c r="A3523" s="68">
        <v>7026</v>
      </c>
      <c r="B3523" s="68">
        <v>26</v>
      </c>
      <c r="C3523" s="63">
        <v>2049</v>
      </c>
      <c r="D3523" s="63">
        <v>29</v>
      </c>
      <c r="E3523" s="63" t="s">
        <v>99</v>
      </c>
    </row>
    <row r="3524" spans="1:5">
      <c r="A3524" s="68">
        <v>7027</v>
      </c>
      <c r="B3524" s="68">
        <v>26</v>
      </c>
      <c r="C3524" s="63">
        <v>2049</v>
      </c>
      <c r="D3524" s="63">
        <v>29</v>
      </c>
      <c r="E3524" s="63" t="s">
        <v>99</v>
      </c>
    </row>
    <row r="3525" spans="1:5">
      <c r="A3525" s="68">
        <v>7030</v>
      </c>
      <c r="B3525" s="68">
        <v>26</v>
      </c>
      <c r="C3525" s="63">
        <v>2049</v>
      </c>
      <c r="D3525" s="63">
        <v>29</v>
      </c>
      <c r="E3525" s="63" t="s">
        <v>99</v>
      </c>
    </row>
    <row r="3526" spans="1:5">
      <c r="A3526" s="68">
        <v>7050</v>
      </c>
      <c r="B3526" s="68">
        <v>26</v>
      </c>
      <c r="C3526" s="63">
        <v>2049</v>
      </c>
      <c r="D3526" s="63">
        <v>29</v>
      </c>
      <c r="E3526" s="63" t="s">
        <v>99</v>
      </c>
    </row>
    <row r="3527" spans="1:5">
      <c r="A3527" s="68">
        <v>7051</v>
      </c>
      <c r="B3527" s="68">
        <v>26</v>
      </c>
      <c r="C3527" s="63">
        <v>2049</v>
      </c>
      <c r="D3527" s="63">
        <v>29</v>
      </c>
      <c r="E3527" s="63" t="s">
        <v>99</v>
      </c>
    </row>
    <row r="3528" spans="1:5">
      <c r="A3528" s="68">
        <v>7052</v>
      </c>
      <c r="B3528" s="68">
        <v>26</v>
      </c>
      <c r="C3528" s="63">
        <v>2049</v>
      </c>
      <c r="D3528" s="63">
        <v>29</v>
      </c>
      <c r="E3528" s="63" t="s">
        <v>99</v>
      </c>
    </row>
    <row r="3529" spans="1:5">
      <c r="A3529" s="68">
        <v>7053</v>
      </c>
      <c r="B3529" s="68">
        <v>26</v>
      </c>
      <c r="C3529" s="63">
        <v>2049</v>
      </c>
      <c r="D3529" s="63">
        <v>29</v>
      </c>
      <c r="E3529" s="63" t="s">
        <v>99</v>
      </c>
    </row>
    <row r="3530" spans="1:5">
      <c r="A3530" s="68">
        <v>7054</v>
      </c>
      <c r="B3530" s="68">
        <v>26</v>
      </c>
      <c r="C3530" s="63">
        <v>2049</v>
      </c>
      <c r="D3530" s="63">
        <v>29</v>
      </c>
      <c r="E3530" s="63" t="s">
        <v>99</v>
      </c>
    </row>
    <row r="3531" spans="1:5">
      <c r="A3531" s="68">
        <v>7055</v>
      </c>
      <c r="B3531" s="68">
        <v>26</v>
      </c>
      <c r="C3531" s="63">
        <v>2049</v>
      </c>
      <c r="D3531" s="63">
        <v>29</v>
      </c>
      <c r="E3531" s="63" t="s">
        <v>99</v>
      </c>
    </row>
    <row r="3532" spans="1:5">
      <c r="A3532" s="68">
        <v>7109</v>
      </c>
      <c r="B3532" s="68">
        <v>26</v>
      </c>
      <c r="C3532" s="63">
        <v>2049</v>
      </c>
      <c r="D3532" s="63">
        <v>29</v>
      </c>
      <c r="E3532" s="63" t="s">
        <v>99</v>
      </c>
    </row>
    <row r="3533" spans="1:5">
      <c r="A3533" s="68">
        <v>7112</v>
      </c>
      <c r="B3533" s="68">
        <v>26</v>
      </c>
      <c r="C3533" s="63">
        <v>2049</v>
      </c>
      <c r="D3533" s="63">
        <v>29</v>
      </c>
      <c r="E3533" s="63" t="s">
        <v>99</v>
      </c>
    </row>
    <row r="3534" spans="1:5">
      <c r="A3534" s="68">
        <v>7113</v>
      </c>
      <c r="B3534" s="68">
        <v>26</v>
      </c>
      <c r="C3534" s="63">
        <v>2049</v>
      </c>
      <c r="D3534" s="63">
        <v>29</v>
      </c>
      <c r="E3534" s="63" t="s">
        <v>99</v>
      </c>
    </row>
    <row r="3535" spans="1:5">
      <c r="A3535" s="68">
        <v>7116</v>
      </c>
      <c r="B3535" s="68">
        <v>26</v>
      </c>
      <c r="C3535" s="63">
        <v>2049</v>
      </c>
      <c r="D3535" s="63">
        <v>29</v>
      </c>
      <c r="E3535" s="63" t="s">
        <v>99</v>
      </c>
    </row>
    <row r="3536" spans="1:5">
      <c r="A3536" s="68">
        <v>7117</v>
      </c>
      <c r="B3536" s="68">
        <v>26</v>
      </c>
      <c r="C3536" s="63">
        <v>2049</v>
      </c>
      <c r="D3536" s="63">
        <v>29</v>
      </c>
      <c r="E3536" s="63" t="s">
        <v>99</v>
      </c>
    </row>
    <row r="3537" spans="1:5">
      <c r="A3537" s="68">
        <v>7119</v>
      </c>
      <c r="B3537" s="68">
        <v>25</v>
      </c>
      <c r="C3537" s="63">
        <v>2421</v>
      </c>
      <c r="D3537" s="63">
        <v>25</v>
      </c>
      <c r="E3537" s="63" t="s">
        <v>99</v>
      </c>
    </row>
    <row r="3538" spans="1:5">
      <c r="A3538" s="68">
        <v>7120</v>
      </c>
      <c r="B3538" s="68">
        <v>25</v>
      </c>
      <c r="C3538" s="63">
        <v>2421</v>
      </c>
      <c r="D3538" s="63">
        <v>25</v>
      </c>
      <c r="E3538" s="63" t="s">
        <v>99</v>
      </c>
    </row>
    <row r="3539" spans="1:5">
      <c r="A3539" s="68">
        <v>7139</v>
      </c>
      <c r="B3539" s="68">
        <v>23</v>
      </c>
      <c r="C3539" s="63">
        <v>2516</v>
      </c>
      <c r="D3539" s="63">
        <v>48</v>
      </c>
      <c r="E3539" s="63" t="s">
        <v>99</v>
      </c>
    </row>
    <row r="3540" spans="1:5">
      <c r="A3540" s="68">
        <v>7140</v>
      </c>
      <c r="B3540" s="68">
        <v>26</v>
      </c>
      <c r="C3540" s="63">
        <v>2049</v>
      </c>
      <c r="D3540" s="63">
        <v>29</v>
      </c>
      <c r="E3540" s="63" t="s">
        <v>99</v>
      </c>
    </row>
    <row r="3541" spans="1:5">
      <c r="A3541" s="68">
        <v>7150</v>
      </c>
      <c r="B3541" s="68">
        <v>26</v>
      </c>
      <c r="C3541" s="63">
        <v>2049</v>
      </c>
      <c r="D3541" s="63">
        <v>29</v>
      </c>
      <c r="E3541" s="63" t="s">
        <v>99</v>
      </c>
    </row>
    <row r="3542" spans="1:5">
      <c r="A3542" s="68">
        <v>7151</v>
      </c>
      <c r="B3542" s="68">
        <v>26</v>
      </c>
      <c r="C3542" s="63">
        <v>2049</v>
      </c>
      <c r="D3542" s="63">
        <v>29</v>
      </c>
      <c r="E3542" s="63" t="s">
        <v>99</v>
      </c>
    </row>
    <row r="3543" spans="1:5">
      <c r="A3543" s="68">
        <v>7155</v>
      </c>
      <c r="B3543" s="68">
        <v>26</v>
      </c>
      <c r="C3543" s="63">
        <v>2049</v>
      </c>
      <c r="D3543" s="63">
        <v>29</v>
      </c>
      <c r="E3543" s="63" t="s">
        <v>99</v>
      </c>
    </row>
    <row r="3544" spans="1:5">
      <c r="A3544" s="68">
        <v>7162</v>
      </c>
      <c r="B3544" s="68">
        <v>26</v>
      </c>
      <c r="C3544" s="63">
        <v>2049</v>
      </c>
      <c r="D3544" s="63">
        <v>29</v>
      </c>
      <c r="E3544" s="63" t="s">
        <v>99</v>
      </c>
    </row>
    <row r="3545" spans="1:5">
      <c r="A3545" s="68">
        <v>7163</v>
      </c>
      <c r="B3545" s="68">
        <v>26</v>
      </c>
      <c r="C3545" s="63">
        <v>2049</v>
      </c>
      <c r="D3545" s="63">
        <v>29</v>
      </c>
      <c r="E3545" s="63" t="s">
        <v>99</v>
      </c>
    </row>
    <row r="3546" spans="1:5">
      <c r="A3546" s="68">
        <v>7170</v>
      </c>
      <c r="B3546" s="68">
        <v>26</v>
      </c>
      <c r="C3546" s="63">
        <v>2049</v>
      </c>
      <c r="D3546" s="63">
        <v>29</v>
      </c>
      <c r="E3546" s="63" t="s">
        <v>99</v>
      </c>
    </row>
    <row r="3547" spans="1:5">
      <c r="A3547" s="68">
        <v>7171</v>
      </c>
      <c r="B3547" s="68">
        <v>26</v>
      </c>
      <c r="C3547" s="63">
        <v>2049</v>
      </c>
      <c r="D3547" s="63">
        <v>29</v>
      </c>
      <c r="E3547" s="63" t="s">
        <v>99</v>
      </c>
    </row>
    <row r="3548" spans="1:5">
      <c r="A3548" s="68">
        <v>7172</v>
      </c>
      <c r="B3548" s="68">
        <v>26</v>
      </c>
      <c r="C3548" s="63">
        <v>2049</v>
      </c>
      <c r="D3548" s="63">
        <v>29</v>
      </c>
      <c r="E3548" s="63" t="s">
        <v>99</v>
      </c>
    </row>
    <row r="3549" spans="1:5">
      <c r="A3549" s="68">
        <v>7173</v>
      </c>
      <c r="B3549" s="68">
        <v>26</v>
      </c>
      <c r="C3549" s="63">
        <v>2049</v>
      </c>
      <c r="D3549" s="63">
        <v>29</v>
      </c>
      <c r="E3549" s="63" t="s">
        <v>99</v>
      </c>
    </row>
    <row r="3550" spans="1:5">
      <c r="A3550" s="68">
        <v>7174</v>
      </c>
      <c r="B3550" s="68">
        <v>26</v>
      </c>
      <c r="C3550" s="63">
        <v>2049</v>
      </c>
      <c r="D3550" s="63">
        <v>29</v>
      </c>
      <c r="E3550" s="63" t="s">
        <v>99</v>
      </c>
    </row>
    <row r="3551" spans="1:5">
      <c r="A3551" s="68">
        <v>7175</v>
      </c>
      <c r="B3551" s="68">
        <v>26</v>
      </c>
      <c r="C3551" s="63">
        <v>2049</v>
      </c>
      <c r="D3551" s="63">
        <v>29</v>
      </c>
      <c r="E3551" s="63" t="s">
        <v>99</v>
      </c>
    </row>
    <row r="3552" spans="1:5">
      <c r="A3552" s="68">
        <v>7176</v>
      </c>
      <c r="B3552" s="68">
        <v>26</v>
      </c>
      <c r="C3552" s="63">
        <v>2049</v>
      </c>
      <c r="D3552" s="63">
        <v>29</v>
      </c>
      <c r="E3552" s="63" t="s">
        <v>99</v>
      </c>
    </row>
    <row r="3553" spans="1:5">
      <c r="A3553" s="68">
        <v>7177</v>
      </c>
      <c r="B3553" s="68">
        <v>26</v>
      </c>
      <c r="C3553" s="63">
        <v>2049</v>
      </c>
      <c r="D3553" s="63">
        <v>29</v>
      </c>
      <c r="E3553" s="63" t="s">
        <v>99</v>
      </c>
    </row>
    <row r="3554" spans="1:5">
      <c r="A3554" s="68">
        <v>7178</v>
      </c>
      <c r="B3554" s="68">
        <v>26</v>
      </c>
      <c r="C3554" s="63">
        <v>2049</v>
      </c>
      <c r="D3554" s="63">
        <v>29</v>
      </c>
      <c r="E3554" s="63" t="s">
        <v>99</v>
      </c>
    </row>
    <row r="3555" spans="1:5">
      <c r="A3555" s="68">
        <v>7179</v>
      </c>
      <c r="B3555" s="68">
        <v>26</v>
      </c>
      <c r="C3555" s="63">
        <v>2049</v>
      </c>
      <c r="D3555" s="63">
        <v>29</v>
      </c>
      <c r="E3555" s="63" t="s">
        <v>99</v>
      </c>
    </row>
    <row r="3556" spans="1:5">
      <c r="A3556" s="68">
        <v>7180</v>
      </c>
      <c r="B3556" s="68">
        <v>26</v>
      </c>
      <c r="C3556" s="63">
        <v>2049</v>
      </c>
      <c r="D3556" s="63">
        <v>29</v>
      </c>
      <c r="E3556" s="63" t="s">
        <v>99</v>
      </c>
    </row>
    <row r="3557" spans="1:5">
      <c r="A3557" s="68">
        <v>7182</v>
      </c>
      <c r="B3557" s="68">
        <v>26</v>
      </c>
      <c r="C3557" s="63">
        <v>2049</v>
      </c>
      <c r="D3557" s="63">
        <v>29</v>
      </c>
      <c r="E3557" s="63" t="s">
        <v>99</v>
      </c>
    </row>
    <row r="3558" spans="1:5">
      <c r="A3558" s="68">
        <v>7183</v>
      </c>
      <c r="B3558" s="68">
        <v>26</v>
      </c>
      <c r="C3558" s="63">
        <v>2049</v>
      </c>
      <c r="D3558" s="63">
        <v>29</v>
      </c>
      <c r="E3558" s="63" t="s">
        <v>99</v>
      </c>
    </row>
    <row r="3559" spans="1:5">
      <c r="A3559" s="68">
        <v>7184</v>
      </c>
      <c r="B3559" s="68">
        <v>26</v>
      </c>
      <c r="C3559" s="63">
        <v>2049</v>
      </c>
      <c r="D3559" s="63">
        <v>29</v>
      </c>
      <c r="E3559" s="63" t="s">
        <v>99</v>
      </c>
    </row>
    <row r="3560" spans="1:5">
      <c r="A3560" s="68">
        <v>7185</v>
      </c>
      <c r="B3560" s="68">
        <v>26</v>
      </c>
      <c r="C3560" s="63">
        <v>2049</v>
      </c>
      <c r="D3560" s="63">
        <v>29</v>
      </c>
      <c r="E3560" s="63" t="s">
        <v>99</v>
      </c>
    </row>
    <row r="3561" spans="1:5">
      <c r="A3561" s="68">
        <v>7186</v>
      </c>
      <c r="B3561" s="68">
        <v>26</v>
      </c>
      <c r="C3561" s="63">
        <v>2049</v>
      </c>
      <c r="D3561" s="63">
        <v>29</v>
      </c>
      <c r="E3561" s="63" t="s">
        <v>99</v>
      </c>
    </row>
    <row r="3562" spans="1:5">
      <c r="A3562" s="68">
        <v>7187</v>
      </c>
      <c r="B3562" s="68">
        <v>26</v>
      </c>
      <c r="C3562" s="63">
        <v>2049</v>
      </c>
      <c r="D3562" s="63">
        <v>29</v>
      </c>
      <c r="E3562" s="63" t="s">
        <v>99</v>
      </c>
    </row>
    <row r="3563" spans="1:5">
      <c r="A3563" s="68">
        <v>7190</v>
      </c>
      <c r="B3563" s="68">
        <v>28</v>
      </c>
      <c r="C3563" s="63">
        <v>1869</v>
      </c>
      <c r="D3563" s="63">
        <v>80</v>
      </c>
      <c r="E3563" s="63" t="s">
        <v>99</v>
      </c>
    </row>
    <row r="3564" spans="1:5">
      <c r="A3564" s="68">
        <v>7209</v>
      </c>
      <c r="B3564" s="68">
        <v>25</v>
      </c>
      <c r="C3564" s="63">
        <v>2421</v>
      </c>
      <c r="D3564" s="63">
        <v>25</v>
      </c>
      <c r="E3564" s="63" t="s">
        <v>99</v>
      </c>
    </row>
    <row r="3565" spans="1:5">
      <c r="A3565" s="68">
        <v>7210</v>
      </c>
      <c r="B3565" s="68">
        <v>25</v>
      </c>
      <c r="C3565" s="63">
        <v>2421</v>
      </c>
      <c r="D3565" s="63">
        <v>25</v>
      </c>
      <c r="E3565" s="63" t="s">
        <v>99</v>
      </c>
    </row>
    <row r="3566" spans="1:5">
      <c r="A3566" s="68">
        <v>7211</v>
      </c>
      <c r="B3566" s="68">
        <v>25</v>
      </c>
      <c r="C3566" s="63">
        <v>2421</v>
      </c>
      <c r="D3566" s="63">
        <v>25</v>
      </c>
      <c r="E3566" s="63" t="s">
        <v>99</v>
      </c>
    </row>
    <row r="3567" spans="1:5">
      <c r="A3567" s="68">
        <v>7212</v>
      </c>
      <c r="B3567" s="68">
        <v>25</v>
      </c>
      <c r="C3567" s="63">
        <v>2421</v>
      </c>
      <c r="D3567" s="63">
        <v>25</v>
      </c>
      <c r="E3567" s="63" t="s">
        <v>99</v>
      </c>
    </row>
    <row r="3568" spans="1:5">
      <c r="A3568" s="68">
        <v>7213</v>
      </c>
      <c r="B3568" s="68">
        <v>28</v>
      </c>
      <c r="C3568" s="63">
        <v>1869</v>
      </c>
      <c r="D3568" s="63">
        <v>80</v>
      </c>
      <c r="E3568" s="63" t="s">
        <v>99</v>
      </c>
    </row>
    <row r="3569" spans="1:5">
      <c r="A3569" s="68">
        <v>7214</v>
      </c>
      <c r="B3569" s="68">
        <v>28</v>
      </c>
      <c r="C3569" s="63">
        <v>1869</v>
      </c>
      <c r="D3569" s="63">
        <v>80</v>
      </c>
      <c r="E3569" s="63" t="s">
        <v>99</v>
      </c>
    </row>
    <row r="3570" spans="1:5">
      <c r="A3570" s="68">
        <v>7215</v>
      </c>
      <c r="B3570" s="68">
        <v>28</v>
      </c>
      <c r="C3570" s="63">
        <v>1869</v>
      </c>
      <c r="D3570" s="63">
        <v>80</v>
      </c>
      <c r="E3570" s="63" t="s">
        <v>99</v>
      </c>
    </row>
    <row r="3571" spans="1:5">
      <c r="A3571" s="68">
        <v>7216</v>
      </c>
      <c r="B3571" s="68">
        <v>27</v>
      </c>
      <c r="C3571" s="63">
        <v>1903</v>
      </c>
      <c r="D3571" s="63">
        <v>137</v>
      </c>
      <c r="E3571" s="63" t="s">
        <v>99</v>
      </c>
    </row>
    <row r="3572" spans="1:5">
      <c r="A3572" s="68">
        <v>7248</v>
      </c>
      <c r="B3572" s="68">
        <v>25</v>
      </c>
      <c r="C3572" s="63">
        <v>2421</v>
      </c>
      <c r="D3572" s="63">
        <v>25</v>
      </c>
      <c r="E3572" s="63" t="s">
        <v>99</v>
      </c>
    </row>
    <row r="3573" spans="1:5">
      <c r="A3573" s="68">
        <v>7249</v>
      </c>
      <c r="B3573" s="68">
        <v>25</v>
      </c>
      <c r="C3573" s="63">
        <v>2421</v>
      </c>
      <c r="D3573" s="63">
        <v>25</v>
      </c>
      <c r="E3573" s="63" t="s">
        <v>99</v>
      </c>
    </row>
    <row r="3574" spans="1:5">
      <c r="A3574" s="68">
        <v>7250</v>
      </c>
      <c r="B3574" s="68">
        <v>25</v>
      </c>
      <c r="C3574" s="63">
        <v>2421</v>
      </c>
      <c r="D3574" s="63">
        <v>25</v>
      </c>
      <c r="E3574" s="63" t="s">
        <v>99</v>
      </c>
    </row>
    <row r="3575" spans="1:5">
      <c r="A3575" s="68">
        <v>7252</v>
      </c>
      <c r="B3575" s="68">
        <v>25</v>
      </c>
      <c r="C3575" s="63">
        <v>2421</v>
      </c>
      <c r="D3575" s="63">
        <v>25</v>
      </c>
      <c r="E3575" s="63" t="s">
        <v>99</v>
      </c>
    </row>
    <row r="3576" spans="1:5">
      <c r="A3576" s="68">
        <v>7253</v>
      </c>
      <c r="B3576" s="68">
        <v>25</v>
      </c>
      <c r="C3576" s="63">
        <v>2421</v>
      </c>
      <c r="D3576" s="63">
        <v>25</v>
      </c>
      <c r="E3576" s="63" t="s">
        <v>99</v>
      </c>
    </row>
    <row r="3577" spans="1:5">
      <c r="A3577" s="68">
        <v>7254</v>
      </c>
      <c r="B3577" s="68">
        <v>25</v>
      </c>
      <c r="C3577" s="63">
        <v>2421</v>
      </c>
      <c r="D3577" s="63">
        <v>25</v>
      </c>
      <c r="E3577" s="63" t="s">
        <v>99</v>
      </c>
    </row>
    <row r="3578" spans="1:5">
      <c r="A3578" s="68">
        <v>7255</v>
      </c>
      <c r="B3578" s="68">
        <v>27</v>
      </c>
      <c r="C3578" s="63">
        <v>1903</v>
      </c>
      <c r="D3578" s="63">
        <v>137</v>
      </c>
      <c r="E3578" s="63" t="s">
        <v>99</v>
      </c>
    </row>
    <row r="3579" spans="1:5">
      <c r="A3579" s="68">
        <v>7256</v>
      </c>
      <c r="B3579" s="68">
        <v>22</v>
      </c>
      <c r="C3579" s="63">
        <v>1997</v>
      </c>
      <c r="D3579" s="63">
        <v>52</v>
      </c>
      <c r="E3579" s="63" t="s">
        <v>99</v>
      </c>
    </row>
    <row r="3580" spans="1:5">
      <c r="A3580" s="68">
        <v>7257</v>
      </c>
      <c r="B3580" s="68">
        <v>27</v>
      </c>
      <c r="C3580" s="63">
        <v>1903</v>
      </c>
      <c r="D3580" s="63">
        <v>137</v>
      </c>
      <c r="E3580" s="63" t="s">
        <v>99</v>
      </c>
    </row>
    <row r="3581" spans="1:5">
      <c r="A3581" s="68">
        <v>7258</v>
      </c>
      <c r="B3581" s="68">
        <v>25</v>
      </c>
      <c r="C3581" s="63">
        <v>2421</v>
      </c>
      <c r="D3581" s="63">
        <v>25</v>
      </c>
      <c r="E3581" s="63" t="s">
        <v>99</v>
      </c>
    </row>
    <row r="3582" spans="1:5">
      <c r="A3582" s="68">
        <v>7259</v>
      </c>
      <c r="B3582" s="68">
        <v>25</v>
      </c>
      <c r="C3582" s="63">
        <v>2421</v>
      </c>
      <c r="D3582" s="63">
        <v>25</v>
      </c>
      <c r="E3582" s="63" t="s">
        <v>99</v>
      </c>
    </row>
    <row r="3583" spans="1:5">
      <c r="A3583" s="68">
        <v>7260</v>
      </c>
      <c r="B3583" s="68">
        <v>27</v>
      </c>
      <c r="C3583" s="63">
        <v>1903</v>
      </c>
      <c r="D3583" s="63">
        <v>137</v>
      </c>
      <c r="E3583" s="63" t="s">
        <v>99</v>
      </c>
    </row>
    <row r="3584" spans="1:5">
      <c r="A3584" s="68">
        <v>7261</v>
      </c>
      <c r="B3584" s="68">
        <v>27</v>
      </c>
      <c r="C3584" s="63">
        <v>1903</v>
      </c>
      <c r="D3584" s="63">
        <v>137</v>
      </c>
      <c r="E3584" s="63" t="s">
        <v>99</v>
      </c>
    </row>
    <row r="3585" spans="1:5">
      <c r="A3585" s="68">
        <v>7262</v>
      </c>
      <c r="B3585" s="68">
        <v>27</v>
      </c>
      <c r="C3585" s="63">
        <v>1903</v>
      </c>
      <c r="D3585" s="63">
        <v>137</v>
      </c>
      <c r="E3585" s="63" t="s">
        <v>99</v>
      </c>
    </row>
    <row r="3586" spans="1:5">
      <c r="A3586" s="68">
        <v>7263</v>
      </c>
      <c r="B3586" s="68">
        <v>27</v>
      </c>
      <c r="C3586" s="63">
        <v>1903</v>
      </c>
      <c r="D3586" s="63">
        <v>137</v>
      </c>
      <c r="E3586" s="63" t="s">
        <v>99</v>
      </c>
    </row>
    <row r="3587" spans="1:5">
      <c r="A3587" s="68">
        <v>7264</v>
      </c>
      <c r="B3587" s="68">
        <v>27</v>
      </c>
      <c r="C3587" s="63">
        <v>1903</v>
      </c>
      <c r="D3587" s="63">
        <v>137</v>
      </c>
      <c r="E3587" s="63" t="s">
        <v>99</v>
      </c>
    </row>
    <row r="3588" spans="1:5">
      <c r="A3588" s="68">
        <v>7265</v>
      </c>
      <c r="B3588" s="68">
        <v>27</v>
      </c>
      <c r="C3588" s="63">
        <v>1903</v>
      </c>
      <c r="D3588" s="63">
        <v>137</v>
      </c>
      <c r="E3588" s="63" t="s">
        <v>99</v>
      </c>
    </row>
    <row r="3589" spans="1:5">
      <c r="A3589" s="68">
        <v>7267</v>
      </c>
      <c r="B3589" s="68">
        <v>25</v>
      </c>
      <c r="C3589" s="63">
        <v>2421</v>
      </c>
      <c r="D3589" s="63">
        <v>25</v>
      </c>
      <c r="E3589" s="63" t="s">
        <v>99</v>
      </c>
    </row>
    <row r="3590" spans="1:5">
      <c r="A3590" s="68">
        <v>7268</v>
      </c>
      <c r="B3590" s="68">
        <v>25</v>
      </c>
      <c r="C3590" s="63">
        <v>2421</v>
      </c>
      <c r="D3590" s="63">
        <v>25</v>
      </c>
      <c r="E3590" s="63" t="s">
        <v>99</v>
      </c>
    </row>
    <row r="3591" spans="1:5">
      <c r="A3591" s="68">
        <v>7270</v>
      </c>
      <c r="B3591" s="68">
        <v>25</v>
      </c>
      <c r="C3591" s="63">
        <v>2421</v>
      </c>
      <c r="D3591" s="63">
        <v>25</v>
      </c>
      <c r="E3591" s="63" t="s">
        <v>99</v>
      </c>
    </row>
    <row r="3592" spans="1:5">
      <c r="A3592" s="68">
        <v>7275</v>
      </c>
      <c r="B3592" s="68">
        <v>25</v>
      </c>
      <c r="C3592" s="63">
        <v>2421</v>
      </c>
      <c r="D3592" s="63">
        <v>25</v>
      </c>
      <c r="E3592" s="63" t="s">
        <v>99</v>
      </c>
    </row>
    <row r="3593" spans="1:5">
      <c r="A3593" s="68">
        <v>7276</v>
      </c>
      <c r="B3593" s="68">
        <v>25</v>
      </c>
      <c r="C3593" s="63">
        <v>2421</v>
      </c>
      <c r="D3593" s="63">
        <v>25</v>
      </c>
      <c r="E3593" s="63" t="s">
        <v>99</v>
      </c>
    </row>
    <row r="3594" spans="1:5">
      <c r="A3594" s="68">
        <v>7277</v>
      </c>
      <c r="B3594" s="68">
        <v>25</v>
      </c>
      <c r="C3594" s="63">
        <v>2421</v>
      </c>
      <c r="D3594" s="63">
        <v>25</v>
      </c>
      <c r="E3594" s="63" t="s">
        <v>99</v>
      </c>
    </row>
    <row r="3595" spans="1:5">
      <c r="A3595" s="68">
        <v>7290</v>
      </c>
      <c r="B3595" s="68">
        <v>25</v>
      </c>
      <c r="C3595" s="63">
        <v>2421</v>
      </c>
      <c r="D3595" s="63">
        <v>25</v>
      </c>
      <c r="E3595" s="63" t="s">
        <v>99</v>
      </c>
    </row>
    <row r="3596" spans="1:5">
      <c r="A3596" s="68">
        <v>7291</v>
      </c>
      <c r="B3596" s="68">
        <v>25</v>
      </c>
      <c r="C3596" s="63">
        <v>2421</v>
      </c>
      <c r="D3596" s="63">
        <v>25</v>
      </c>
      <c r="E3596" s="63" t="s">
        <v>99</v>
      </c>
    </row>
    <row r="3597" spans="1:5">
      <c r="A3597" s="68">
        <v>7292</v>
      </c>
      <c r="B3597" s="68">
        <v>25</v>
      </c>
      <c r="C3597" s="63">
        <v>2421</v>
      </c>
      <c r="D3597" s="63">
        <v>25</v>
      </c>
      <c r="E3597" s="63" t="s">
        <v>99</v>
      </c>
    </row>
    <row r="3598" spans="1:5">
      <c r="A3598" s="68">
        <v>7300</v>
      </c>
      <c r="B3598" s="68">
        <v>25</v>
      </c>
      <c r="C3598" s="63">
        <v>2421</v>
      </c>
      <c r="D3598" s="63">
        <v>25</v>
      </c>
      <c r="E3598" s="63" t="s">
        <v>99</v>
      </c>
    </row>
    <row r="3599" spans="1:5">
      <c r="A3599" s="68">
        <v>7301</v>
      </c>
      <c r="B3599" s="68">
        <v>25</v>
      </c>
      <c r="C3599" s="63">
        <v>2421</v>
      </c>
      <c r="D3599" s="63">
        <v>25</v>
      </c>
      <c r="E3599" s="63" t="s">
        <v>99</v>
      </c>
    </row>
    <row r="3600" spans="1:5">
      <c r="A3600" s="68">
        <v>7302</v>
      </c>
      <c r="B3600" s="68">
        <v>25</v>
      </c>
      <c r="C3600" s="63">
        <v>2421</v>
      </c>
      <c r="D3600" s="63">
        <v>25</v>
      </c>
      <c r="E3600" s="63" t="s">
        <v>99</v>
      </c>
    </row>
    <row r="3601" spans="1:5">
      <c r="A3601" s="68">
        <v>7303</v>
      </c>
      <c r="B3601" s="68">
        <v>25</v>
      </c>
      <c r="C3601" s="63">
        <v>2421</v>
      </c>
      <c r="D3601" s="63">
        <v>25</v>
      </c>
      <c r="E3601" s="63" t="s">
        <v>99</v>
      </c>
    </row>
    <row r="3602" spans="1:5">
      <c r="A3602" s="68">
        <v>7304</v>
      </c>
      <c r="B3602" s="68">
        <v>25</v>
      </c>
      <c r="C3602" s="63">
        <v>2421</v>
      </c>
      <c r="D3602" s="63">
        <v>25</v>
      </c>
      <c r="E3602" s="63" t="s">
        <v>99</v>
      </c>
    </row>
    <row r="3603" spans="1:5">
      <c r="A3603" s="68">
        <v>7305</v>
      </c>
      <c r="B3603" s="68">
        <v>22</v>
      </c>
      <c r="C3603" s="63">
        <v>1997</v>
      </c>
      <c r="D3603" s="63">
        <v>52</v>
      </c>
      <c r="E3603" s="63" t="s">
        <v>99</v>
      </c>
    </row>
    <row r="3604" spans="1:5">
      <c r="A3604" s="68">
        <v>7306</v>
      </c>
      <c r="B3604" s="68">
        <v>22</v>
      </c>
      <c r="C3604" s="63">
        <v>1997</v>
      </c>
      <c r="D3604" s="63">
        <v>52</v>
      </c>
      <c r="E3604" s="63" t="s">
        <v>99</v>
      </c>
    </row>
    <row r="3605" spans="1:5">
      <c r="A3605" s="68">
        <v>7307</v>
      </c>
      <c r="B3605" s="68">
        <v>22</v>
      </c>
      <c r="C3605" s="63">
        <v>1997</v>
      </c>
      <c r="D3605" s="63">
        <v>52</v>
      </c>
      <c r="E3605" s="63" t="s">
        <v>99</v>
      </c>
    </row>
    <row r="3606" spans="1:5">
      <c r="A3606" s="68">
        <v>7310</v>
      </c>
      <c r="B3606" s="68">
        <v>22</v>
      </c>
      <c r="C3606" s="63">
        <v>1997</v>
      </c>
      <c r="D3606" s="63">
        <v>52</v>
      </c>
      <c r="E3606" s="63" t="s">
        <v>99</v>
      </c>
    </row>
    <row r="3607" spans="1:5">
      <c r="A3607" s="68">
        <v>7315</v>
      </c>
      <c r="B3607" s="68">
        <v>22</v>
      </c>
      <c r="C3607" s="63">
        <v>1997</v>
      </c>
      <c r="D3607" s="63">
        <v>52</v>
      </c>
      <c r="E3607" s="63" t="s">
        <v>99</v>
      </c>
    </row>
    <row r="3608" spans="1:5">
      <c r="A3608" s="68">
        <v>7316</v>
      </c>
      <c r="B3608" s="68">
        <v>22</v>
      </c>
      <c r="C3608" s="63">
        <v>1997</v>
      </c>
      <c r="D3608" s="63">
        <v>52</v>
      </c>
      <c r="E3608" s="63" t="s">
        <v>99</v>
      </c>
    </row>
    <row r="3609" spans="1:5">
      <c r="A3609" s="68">
        <v>7320</v>
      </c>
      <c r="B3609" s="68">
        <v>22</v>
      </c>
      <c r="C3609" s="63">
        <v>1997</v>
      </c>
      <c r="D3609" s="63">
        <v>52</v>
      </c>
      <c r="E3609" s="63" t="s">
        <v>99</v>
      </c>
    </row>
    <row r="3610" spans="1:5">
      <c r="A3610" s="68">
        <v>7321</v>
      </c>
      <c r="B3610" s="68">
        <v>23</v>
      </c>
      <c r="C3610" s="63">
        <v>2516</v>
      </c>
      <c r="D3610" s="63">
        <v>48</v>
      </c>
      <c r="E3610" s="63" t="s">
        <v>99</v>
      </c>
    </row>
    <row r="3611" spans="1:5">
      <c r="A3611" s="68">
        <v>7322</v>
      </c>
      <c r="B3611" s="68">
        <v>22</v>
      </c>
      <c r="C3611" s="63">
        <v>1997</v>
      </c>
      <c r="D3611" s="63">
        <v>52</v>
      </c>
      <c r="E3611" s="63" t="s">
        <v>99</v>
      </c>
    </row>
    <row r="3612" spans="1:5">
      <c r="A3612" s="68">
        <v>7325</v>
      </c>
      <c r="B3612" s="68">
        <v>22</v>
      </c>
      <c r="C3612" s="63">
        <v>1997</v>
      </c>
      <c r="D3612" s="63">
        <v>52</v>
      </c>
      <c r="E3612" s="63" t="s">
        <v>99</v>
      </c>
    </row>
    <row r="3613" spans="1:5">
      <c r="A3613" s="68">
        <v>7330</v>
      </c>
      <c r="B3613" s="68">
        <v>22</v>
      </c>
      <c r="C3613" s="63">
        <v>1997</v>
      </c>
      <c r="D3613" s="63">
        <v>52</v>
      </c>
      <c r="E3613" s="63" t="s">
        <v>99</v>
      </c>
    </row>
    <row r="3614" spans="1:5">
      <c r="A3614" s="68">
        <v>7331</v>
      </c>
      <c r="B3614" s="68">
        <v>22</v>
      </c>
      <c r="C3614" s="63">
        <v>1997</v>
      </c>
      <c r="D3614" s="63">
        <v>52</v>
      </c>
      <c r="E3614" s="63" t="s">
        <v>99</v>
      </c>
    </row>
    <row r="3615" spans="1:5">
      <c r="A3615" s="68">
        <v>7466</v>
      </c>
      <c r="B3615" s="68">
        <v>23</v>
      </c>
      <c r="C3615" s="63">
        <v>2516</v>
      </c>
      <c r="D3615" s="63">
        <v>48</v>
      </c>
      <c r="E3615" s="63" t="s">
        <v>99</v>
      </c>
    </row>
    <row r="3616" spans="1:5">
      <c r="A3616" s="68">
        <v>7467</v>
      </c>
      <c r="B3616" s="68">
        <v>23</v>
      </c>
      <c r="C3616" s="63">
        <v>2516</v>
      </c>
      <c r="D3616" s="63">
        <v>48</v>
      </c>
      <c r="E3616" s="63" t="s">
        <v>99</v>
      </c>
    </row>
    <row r="3617" spans="1:5">
      <c r="A3617" s="68">
        <v>7468</v>
      </c>
      <c r="B3617" s="68">
        <v>23</v>
      </c>
      <c r="C3617" s="63">
        <v>2516</v>
      </c>
      <c r="D3617" s="63">
        <v>48</v>
      </c>
      <c r="E3617" s="63" t="s">
        <v>99</v>
      </c>
    </row>
    <row r="3618" spans="1:5">
      <c r="A3618" s="68">
        <v>7469</v>
      </c>
      <c r="B3618" s="68">
        <v>23</v>
      </c>
      <c r="C3618" s="63">
        <v>2516</v>
      </c>
      <c r="D3618" s="63">
        <v>48</v>
      </c>
      <c r="E3618" s="63" t="s">
        <v>99</v>
      </c>
    </row>
    <row r="3619" spans="1:5">
      <c r="A3619" s="68">
        <v>7470</v>
      </c>
      <c r="B3619" s="68">
        <v>23</v>
      </c>
      <c r="C3619" s="63">
        <v>2516</v>
      </c>
      <c r="D3619" s="63">
        <v>48</v>
      </c>
      <c r="E3619" s="63" t="s">
        <v>99</v>
      </c>
    </row>
    <row r="3620" spans="1:5">
      <c r="A3620" s="68">
        <v>7800</v>
      </c>
      <c r="B3620" s="68">
        <v>25</v>
      </c>
      <c r="C3620" s="63">
        <v>2421</v>
      </c>
      <c r="D3620" s="63">
        <v>25</v>
      </c>
      <c r="E3620" s="63" t="s">
        <v>99</v>
      </c>
    </row>
    <row r="3621" spans="1:5">
      <c r="A3621" s="68">
        <v>7802</v>
      </c>
      <c r="B3621" s="68">
        <v>26</v>
      </c>
      <c r="C3621" s="63">
        <v>2049</v>
      </c>
      <c r="D3621" s="63">
        <v>29</v>
      </c>
      <c r="E3621" s="63" t="s">
        <v>99</v>
      </c>
    </row>
    <row r="3622" spans="1:5">
      <c r="A3622" s="68">
        <v>7803</v>
      </c>
      <c r="B3622" s="68">
        <v>26</v>
      </c>
      <c r="C3622" s="63">
        <v>2049</v>
      </c>
      <c r="D3622" s="63">
        <v>29</v>
      </c>
      <c r="E3622" s="63" t="s">
        <v>99</v>
      </c>
    </row>
    <row r="3623" spans="1:5">
      <c r="A3623" s="68">
        <v>7804</v>
      </c>
      <c r="B3623" s="68">
        <v>26</v>
      </c>
      <c r="C3623" s="63">
        <v>2049</v>
      </c>
      <c r="D3623" s="63">
        <v>29</v>
      </c>
      <c r="E3623" s="63" t="s">
        <v>99</v>
      </c>
    </row>
    <row r="3624" spans="1:5">
      <c r="A3624" s="68">
        <v>7805</v>
      </c>
      <c r="B3624" s="68">
        <v>26</v>
      </c>
      <c r="C3624" s="63">
        <v>2049</v>
      </c>
      <c r="D3624" s="63">
        <v>29</v>
      </c>
      <c r="E3624" s="63" t="s">
        <v>99</v>
      </c>
    </row>
    <row r="3625" spans="1:5">
      <c r="A3625" s="68">
        <v>7806</v>
      </c>
      <c r="B3625" s="68">
        <v>26</v>
      </c>
      <c r="C3625" s="63">
        <v>2049</v>
      </c>
      <c r="D3625" s="63">
        <v>29</v>
      </c>
      <c r="E3625" s="63" t="s">
        <v>99</v>
      </c>
    </row>
    <row r="3626" spans="1:5">
      <c r="A3626" s="68">
        <v>7807</v>
      </c>
      <c r="B3626" s="68">
        <v>26</v>
      </c>
      <c r="C3626" s="63">
        <v>2049</v>
      </c>
      <c r="D3626" s="63">
        <v>29</v>
      </c>
      <c r="E3626" s="63" t="s">
        <v>99</v>
      </c>
    </row>
    <row r="3627" spans="1:5">
      <c r="A3627" s="68">
        <v>7808</v>
      </c>
      <c r="B3627" s="68">
        <v>26</v>
      </c>
      <c r="C3627" s="63">
        <v>2049</v>
      </c>
      <c r="D3627" s="63">
        <v>29</v>
      </c>
      <c r="E3627" s="63" t="s">
        <v>99</v>
      </c>
    </row>
    <row r="3628" spans="1:5">
      <c r="A3628" s="68">
        <v>7809</v>
      </c>
      <c r="B3628" s="68">
        <v>26</v>
      </c>
      <c r="C3628" s="63">
        <v>2049</v>
      </c>
      <c r="D3628" s="63">
        <v>29</v>
      </c>
      <c r="E3628" s="63" t="s">
        <v>99</v>
      </c>
    </row>
    <row r="3629" spans="1:5">
      <c r="A3629" s="68">
        <v>7810</v>
      </c>
      <c r="B3629" s="68">
        <v>26</v>
      </c>
      <c r="C3629" s="63">
        <v>2049</v>
      </c>
      <c r="D3629" s="63">
        <v>29</v>
      </c>
      <c r="E3629" s="63" t="s">
        <v>99</v>
      </c>
    </row>
    <row r="3630" spans="1:5">
      <c r="A3630" s="68">
        <v>7811</v>
      </c>
      <c r="B3630" s="68">
        <v>26</v>
      </c>
      <c r="C3630" s="63">
        <v>2049</v>
      </c>
      <c r="D3630" s="63">
        <v>29</v>
      </c>
      <c r="E3630" s="63" t="s">
        <v>99</v>
      </c>
    </row>
    <row r="3631" spans="1:5">
      <c r="A3631" s="68">
        <v>7812</v>
      </c>
      <c r="B3631" s="68">
        <v>26</v>
      </c>
      <c r="C3631" s="63">
        <v>2049</v>
      </c>
      <c r="D3631" s="63">
        <v>29</v>
      </c>
      <c r="E3631" s="63" t="s">
        <v>99</v>
      </c>
    </row>
    <row r="3632" spans="1:5">
      <c r="A3632" s="68">
        <v>7813</v>
      </c>
      <c r="B3632" s="68">
        <v>26</v>
      </c>
      <c r="C3632" s="63">
        <v>2049</v>
      </c>
      <c r="D3632" s="63">
        <v>29</v>
      </c>
      <c r="E3632" s="63" t="s">
        <v>99</v>
      </c>
    </row>
    <row r="3633" spans="1:5">
      <c r="A3633" s="68">
        <v>7814</v>
      </c>
      <c r="B3633" s="68">
        <v>26</v>
      </c>
      <c r="C3633" s="63">
        <v>2049</v>
      </c>
      <c r="D3633" s="63">
        <v>29</v>
      </c>
      <c r="E3633" s="63" t="s">
        <v>99</v>
      </c>
    </row>
    <row r="3634" spans="1:5">
      <c r="A3634" s="68">
        <v>7823</v>
      </c>
      <c r="B3634" s="68">
        <v>26</v>
      </c>
      <c r="C3634" s="63">
        <v>2049</v>
      </c>
      <c r="D3634" s="63">
        <v>29</v>
      </c>
      <c r="E3634" s="63" t="s">
        <v>99</v>
      </c>
    </row>
    <row r="3635" spans="1:5">
      <c r="A3635" s="68">
        <v>7824</v>
      </c>
      <c r="B3635" s="68">
        <v>26</v>
      </c>
      <c r="C3635" s="63">
        <v>2049</v>
      </c>
      <c r="D3635" s="63">
        <v>29</v>
      </c>
      <c r="E3635" s="63" t="s">
        <v>99</v>
      </c>
    </row>
    <row r="3636" spans="1:5">
      <c r="A3636" s="68">
        <v>7827</v>
      </c>
      <c r="B3636" s="68">
        <v>26</v>
      </c>
      <c r="C3636" s="63">
        <v>2049</v>
      </c>
      <c r="D3636" s="63">
        <v>29</v>
      </c>
      <c r="E3636" s="63" t="s">
        <v>99</v>
      </c>
    </row>
    <row r="3637" spans="1:5">
      <c r="A3637" s="68">
        <v>7828</v>
      </c>
      <c r="B3637" s="68">
        <v>26</v>
      </c>
      <c r="C3637" s="63">
        <v>2049</v>
      </c>
      <c r="D3637" s="63">
        <v>29</v>
      </c>
      <c r="E3637" s="63" t="s">
        <v>99</v>
      </c>
    </row>
    <row r="3638" spans="1:5">
      <c r="A3638" s="68">
        <v>7829</v>
      </c>
      <c r="B3638" s="68">
        <v>26</v>
      </c>
      <c r="C3638" s="63">
        <v>2049</v>
      </c>
      <c r="D3638" s="63">
        <v>29</v>
      </c>
      <c r="E3638" s="63" t="s">
        <v>99</v>
      </c>
    </row>
    <row r="3639" spans="1:5">
      <c r="A3639" s="68">
        <v>7845</v>
      </c>
      <c r="B3639" s="68">
        <v>26</v>
      </c>
      <c r="C3639" s="63">
        <v>2049</v>
      </c>
      <c r="D3639" s="63">
        <v>29</v>
      </c>
      <c r="E3639" s="63" t="s">
        <v>99</v>
      </c>
    </row>
    <row r="3640" spans="1:5">
      <c r="A3640" s="68">
        <v>7850</v>
      </c>
      <c r="B3640" s="68">
        <v>26</v>
      </c>
      <c r="C3640" s="63">
        <v>2049</v>
      </c>
      <c r="D3640" s="63">
        <v>29</v>
      </c>
      <c r="E3640" s="63" t="s">
        <v>99</v>
      </c>
    </row>
    <row r="3641" spans="1:5">
      <c r="A3641" s="68">
        <v>7892</v>
      </c>
      <c r="B3641" s="68">
        <v>26</v>
      </c>
      <c r="C3641" s="63">
        <v>2049</v>
      </c>
      <c r="D3641" s="63">
        <v>29</v>
      </c>
      <c r="E3641" s="63" t="s">
        <v>99</v>
      </c>
    </row>
    <row r="3642" spans="1:5">
      <c r="A3642" s="68">
        <v>7900</v>
      </c>
      <c r="B3642" s="68">
        <v>25</v>
      </c>
      <c r="C3642" s="63">
        <v>2421</v>
      </c>
      <c r="D3642" s="63">
        <v>25</v>
      </c>
      <c r="E3642" s="63" t="s">
        <v>99</v>
      </c>
    </row>
    <row r="3643" spans="1:5">
      <c r="A3643" s="68">
        <v>7901</v>
      </c>
      <c r="B3643" s="68">
        <v>25</v>
      </c>
      <c r="C3643" s="63">
        <v>2421</v>
      </c>
      <c r="D3643" s="63">
        <v>25</v>
      </c>
      <c r="E3643" s="63" t="s">
        <v>99</v>
      </c>
    </row>
    <row r="3644" spans="1:5">
      <c r="A3644" s="68">
        <v>7902</v>
      </c>
      <c r="B3644" s="68">
        <v>25</v>
      </c>
      <c r="C3644" s="63">
        <v>2421</v>
      </c>
      <c r="D3644" s="63">
        <v>25</v>
      </c>
      <c r="E3644" s="63" t="s">
        <v>99</v>
      </c>
    </row>
    <row r="3645" spans="1:5">
      <c r="A3645" s="68">
        <v>7903</v>
      </c>
      <c r="B3645" s="68">
        <v>25</v>
      </c>
      <c r="C3645" s="63">
        <v>2421</v>
      </c>
      <c r="D3645" s="63">
        <v>25</v>
      </c>
      <c r="E3645" s="63" t="s">
        <v>99</v>
      </c>
    </row>
    <row r="3646" spans="1:5">
      <c r="A3646" s="68">
        <v>7904</v>
      </c>
      <c r="B3646" s="68">
        <v>25</v>
      </c>
      <c r="C3646" s="63">
        <v>2421</v>
      </c>
      <c r="D3646" s="63">
        <v>25</v>
      </c>
      <c r="E3646" s="63" t="s">
        <v>99</v>
      </c>
    </row>
    <row r="3647" spans="1:5">
      <c r="A3647" s="68">
        <v>7905</v>
      </c>
      <c r="B3647" s="68">
        <v>25</v>
      </c>
      <c r="C3647" s="63">
        <v>2421</v>
      </c>
      <c r="D3647" s="63">
        <v>25</v>
      </c>
      <c r="E3647" s="63" t="s">
        <v>99</v>
      </c>
    </row>
    <row r="3648" spans="1:5">
      <c r="A3648" s="68">
        <v>7906</v>
      </c>
      <c r="B3648" s="68">
        <v>25</v>
      </c>
      <c r="C3648" s="63">
        <v>2421</v>
      </c>
      <c r="D3648" s="63">
        <v>25</v>
      </c>
      <c r="E3648" s="63" t="s">
        <v>99</v>
      </c>
    </row>
    <row r="3649" spans="1:5">
      <c r="A3649" s="68">
        <v>7907</v>
      </c>
      <c r="B3649" s="68">
        <v>25</v>
      </c>
      <c r="C3649" s="63">
        <v>2421</v>
      </c>
      <c r="D3649" s="63">
        <v>25</v>
      </c>
      <c r="E3649" s="63" t="s">
        <v>99</v>
      </c>
    </row>
    <row r="3650" spans="1:5">
      <c r="A3650" s="68">
        <v>7908</v>
      </c>
      <c r="B3650" s="68">
        <v>25</v>
      </c>
      <c r="C3650" s="63">
        <v>2421</v>
      </c>
      <c r="D3650" s="63">
        <v>25</v>
      </c>
      <c r="E3650" s="63" t="s">
        <v>99</v>
      </c>
    </row>
    <row r="3651" spans="1:5">
      <c r="A3651" s="68">
        <v>7916</v>
      </c>
      <c r="B3651" s="68">
        <v>22</v>
      </c>
      <c r="C3651" s="63">
        <v>1997</v>
      </c>
      <c r="D3651" s="63">
        <v>52</v>
      </c>
      <c r="E3651" s="63" t="s">
        <v>99</v>
      </c>
    </row>
    <row r="3652" spans="1:5">
      <c r="A3652" s="68">
        <v>7917</v>
      </c>
      <c r="B3652" s="68">
        <v>25</v>
      </c>
      <c r="C3652" s="63">
        <v>2421</v>
      </c>
      <c r="D3652" s="63">
        <v>25</v>
      </c>
      <c r="E3652" s="63" t="s">
        <v>99</v>
      </c>
    </row>
    <row r="3653" spans="1:5">
      <c r="A3653" s="68">
        <v>7918</v>
      </c>
      <c r="B3653" s="68">
        <v>25</v>
      </c>
      <c r="C3653" s="63">
        <v>2421</v>
      </c>
      <c r="D3653" s="63">
        <v>25</v>
      </c>
      <c r="E3653" s="63" t="s">
        <v>99</v>
      </c>
    </row>
    <row r="3654" spans="1:5">
      <c r="A3654" s="68">
        <v>7919</v>
      </c>
      <c r="B3654" s="68">
        <v>22</v>
      </c>
      <c r="C3654" s="63">
        <v>1997</v>
      </c>
      <c r="D3654" s="63">
        <v>52</v>
      </c>
      <c r="E3654" s="63" t="s">
        <v>99</v>
      </c>
    </row>
    <row r="3655" spans="1:5">
      <c r="A3655" s="68">
        <v>7920</v>
      </c>
      <c r="B3655" s="68">
        <v>25</v>
      </c>
      <c r="C3655" s="63">
        <v>2421</v>
      </c>
      <c r="D3655" s="63">
        <v>25</v>
      </c>
      <c r="E3655" s="63" t="s">
        <v>99</v>
      </c>
    </row>
    <row r="3656" spans="1:5">
      <c r="A3656" s="68">
        <v>7921</v>
      </c>
      <c r="B3656" s="68">
        <v>25</v>
      </c>
      <c r="C3656" s="63">
        <v>2421</v>
      </c>
      <c r="D3656" s="63">
        <v>25</v>
      </c>
      <c r="E3656" s="63" t="s">
        <v>99</v>
      </c>
    </row>
    <row r="3657" spans="1:5">
      <c r="A3657" s="68">
        <v>7922</v>
      </c>
      <c r="B3657" s="68">
        <v>22</v>
      </c>
      <c r="C3657" s="63">
        <v>1997</v>
      </c>
      <c r="D3657" s="63">
        <v>52</v>
      </c>
      <c r="E3657" s="63" t="s">
        <v>99</v>
      </c>
    </row>
    <row r="3658" spans="1:5">
      <c r="A3658" s="68">
        <v>7923</v>
      </c>
      <c r="B3658" s="68">
        <v>25</v>
      </c>
      <c r="C3658" s="63">
        <v>2421</v>
      </c>
      <c r="D3658" s="63">
        <v>25</v>
      </c>
      <c r="E3658" s="63" t="s">
        <v>99</v>
      </c>
    </row>
    <row r="3659" spans="1:5">
      <c r="A3659" s="68">
        <v>8001</v>
      </c>
      <c r="B3659" s="68">
        <v>18</v>
      </c>
      <c r="C3659" s="63">
        <v>1590</v>
      </c>
      <c r="D3659" s="63">
        <v>100</v>
      </c>
      <c r="E3659" s="63" t="s">
        <v>95</v>
      </c>
    </row>
    <row r="3660" spans="1:5">
      <c r="A3660" s="68">
        <v>8002</v>
      </c>
      <c r="B3660" s="68">
        <v>18</v>
      </c>
      <c r="C3660" s="63">
        <v>1590</v>
      </c>
      <c r="D3660" s="63">
        <v>100</v>
      </c>
      <c r="E3660" s="63" t="s">
        <v>95</v>
      </c>
    </row>
    <row r="3661" spans="1:5">
      <c r="A3661" s="68">
        <v>8003</v>
      </c>
      <c r="B3661" s="68">
        <v>18</v>
      </c>
      <c r="C3661" s="63">
        <v>1590</v>
      </c>
      <c r="D3661" s="63">
        <v>100</v>
      </c>
      <c r="E3661" s="63" t="s">
        <v>95</v>
      </c>
    </row>
    <row r="3662" spans="1:5">
      <c r="A3662" s="68">
        <v>8004</v>
      </c>
      <c r="B3662" s="68">
        <v>18</v>
      </c>
      <c r="C3662" s="63">
        <v>1590</v>
      </c>
      <c r="D3662" s="63">
        <v>100</v>
      </c>
      <c r="E3662" s="63" t="s">
        <v>95</v>
      </c>
    </row>
    <row r="3663" spans="1:5">
      <c r="A3663" s="68">
        <v>8005</v>
      </c>
      <c r="B3663" s="68">
        <v>18</v>
      </c>
      <c r="C3663" s="63">
        <v>1590</v>
      </c>
      <c r="D3663" s="63">
        <v>100</v>
      </c>
      <c r="E3663" s="63" t="s">
        <v>95</v>
      </c>
    </row>
    <row r="3664" spans="1:5">
      <c r="A3664" s="68">
        <v>8006</v>
      </c>
      <c r="B3664" s="68">
        <v>18</v>
      </c>
      <c r="C3664" s="63">
        <v>1590</v>
      </c>
      <c r="D3664" s="63">
        <v>100</v>
      </c>
      <c r="E3664" s="63" t="s">
        <v>95</v>
      </c>
    </row>
    <row r="3665" spans="1:5">
      <c r="A3665" s="68">
        <v>8007</v>
      </c>
      <c r="B3665" s="68">
        <v>18</v>
      </c>
      <c r="C3665" s="63">
        <v>1590</v>
      </c>
      <c r="D3665" s="63">
        <v>100</v>
      </c>
      <c r="E3665" s="63" t="s">
        <v>95</v>
      </c>
    </row>
    <row r="3666" spans="1:5">
      <c r="A3666" s="68">
        <v>8008</v>
      </c>
      <c r="B3666" s="68">
        <v>18</v>
      </c>
      <c r="C3666" s="63">
        <v>1590</v>
      </c>
      <c r="D3666" s="63">
        <v>100</v>
      </c>
      <c r="E3666" s="63" t="s">
        <v>95</v>
      </c>
    </row>
    <row r="3667" spans="1:5">
      <c r="A3667" s="68">
        <v>8009</v>
      </c>
      <c r="B3667" s="68">
        <v>18</v>
      </c>
      <c r="C3667" s="63">
        <v>1590</v>
      </c>
      <c r="D3667" s="63">
        <v>100</v>
      </c>
      <c r="E3667" s="63" t="s">
        <v>95</v>
      </c>
    </row>
    <row r="3668" spans="1:5">
      <c r="A3668" s="68">
        <v>8010</v>
      </c>
      <c r="B3668" s="68">
        <v>18</v>
      </c>
      <c r="C3668" s="63">
        <v>1590</v>
      </c>
      <c r="D3668" s="63">
        <v>100</v>
      </c>
      <c r="E3668" s="63" t="s">
        <v>95</v>
      </c>
    </row>
    <row r="3669" spans="1:5">
      <c r="A3669" s="68">
        <v>8045</v>
      </c>
      <c r="B3669" s="68">
        <v>18</v>
      </c>
      <c r="C3669" s="63">
        <v>1590</v>
      </c>
      <c r="D3669" s="63">
        <v>100</v>
      </c>
      <c r="E3669" s="63" t="s">
        <v>95</v>
      </c>
    </row>
    <row r="3670" spans="1:5">
      <c r="A3670" s="68">
        <v>8051</v>
      </c>
      <c r="B3670" s="68">
        <v>18</v>
      </c>
      <c r="C3670" s="63">
        <v>1590</v>
      </c>
      <c r="D3670" s="63">
        <v>100</v>
      </c>
      <c r="E3670" s="63" t="s">
        <v>95</v>
      </c>
    </row>
    <row r="3671" spans="1:5">
      <c r="A3671" s="68">
        <v>8060</v>
      </c>
      <c r="B3671" s="68">
        <v>18</v>
      </c>
      <c r="C3671" s="63">
        <v>1590</v>
      </c>
      <c r="D3671" s="63">
        <v>100</v>
      </c>
      <c r="E3671" s="63" t="s">
        <v>95</v>
      </c>
    </row>
    <row r="3672" spans="1:5">
      <c r="A3672" s="68">
        <v>8061</v>
      </c>
      <c r="B3672" s="68">
        <v>18</v>
      </c>
      <c r="C3672" s="63">
        <v>1590</v>
      </c>
      <c r="D3672" s="63">
        <v>100</v>
      </c>
      <c r="E3672" s="63" t="s">
        <v>95</v>
      </c>
    </row>
    <row r="3673" spans="1:5">
      <c r="A3673" s="68">
        <v>8066</v>
      </c>
      <c r="B3673" s="68">
        <v>18</v>
      </c>
      <c r="C3673" s="63">
        <v>1590</v>
      </c>
      <c r="D3673" s="63">
        <v>100</v>
      </c>
      <c r="E3673" s="63" t="s">
        <v>95</v>
      </c>
    </row>
    <row r="3674" spans="1:5">
      <c r="A3674" s="68">
        <v>8069</v>
      </c>
      <c r="B3674" s="68">
        <v>18</v>
      </c>
      <c r="C3674" s="63">
        <v>1590</v>
      </c>
      <c r="D3674" s="63">
        <v>100</v>
      </c>
      <c r="E3674" s="63" t="s">
        <v>95</v>
      </c>
    </row>
    <row r="3675" spans="1:5">
      <c r="A3675" s="68">
        <v>8070</v>
      </c>
      <c r="B3675" s="68">
        <v>18</v>
      </c>
      <c r="C3675" s="63">
        <v>1590</v>
      </c>
      <c r="D3675" s="63">
        <v>100</v>
      </c>
      <c r="E3675" s="63" t="s">
        <v>95</v>
      </c>
    </row>
    <row r="3676" spans="1:5">
      <c r="A3676" s="68">
        <v>8071</v>
      </c>
      <c r="B3676" s="68">
        <v>18</v>
      </c>
      <c r="C3676" s="63">
        <v>1590</v>
      </c>
      <c r="D3676" s="63">
        <v>100</v>
      </c>
      <c r="E3676" s="63" t="s">
        <v>95</v>
      </c>
    </row>
    <row r="3677" spans="1:5">
      <c r="A3677" s="68">
        <v>8100</v>
      </c>
      <c r="B3677" s="68">
        <v>18</v>
      </c>
      <c r="C3677" s="63">
        <v>1590</v>
      </c>
      <c r="D3677" s="63">
        <v>100</v>
      </c>
      <c r="E3677" s="63" t="s">
        <v>95</v>
      </c>
    </row>
    <row r="3678" spans="1:5">
      <c r="A3678" s="68">
        <v>8101</v>
      </c>
      <c r="B3678" s="68">
        <v>18</v>
      </c>
      <c r="C3678" s="63">
        <v>1590</v>
      </c>
      <c r="D3678" s="63">
        <v>100</v>
      </c>
      <c r="E3678" s="63" t="s">
        <v>95</v>
      </c>
    </row>
    <row r="3679" spans="1:5">
      <c r="A3679" s="68">
        <v>8102</v>
      </c>
      <c r="B3679" s="68">
        <v>18</v>
      </c>
      <c r="C3679" s="63">
        <v>1590</v>
      </c>
      <c r="D3679" s="63">
        <v>100</v>
      </c>
      <c r="E3679" s="63" t="s">
        <v>95</v>
      </c>
    </row>
    <row r="3680" spans="1:5">
      <c r="A3680" s="68">
        <v>8103</v>
      </c>
      <c r="B3680" s="68">
        <v>18</v>
      </c>
      <c r="C3680" s="63">
        <v>1590</v>
      </c>
      <c r="D3680" s="63">
        <v>100</v>
      </c>
      <c r="E3680" s="63" t="s">
        <v>95</v>
      </c>
    </row>
    <row r="3681" spans="1:5">
      <c r="A3681" s="68">
        <v>8107</v>
      </c>
      <c r="B3681" s="68">
        <v>18</v>
      </c>
      <c r="C3681" s="63">
        <v>1590</v>
      </c>
      <c r="D3681" s="63">
        <v>100</v>
      </c>
      <c r="E3681" s="63" t="s">
        <v>95</v>
      </c>
    </row>
    <row r="3682" spans="1:5">
      <c r="A3682" s="68">
        <v>8108</v>
      </c>
      <c r="B3682" s="68">
        <v>18</v>
      </c>
      <c r="C3682" s="63">
        <v>1590</v>
      </c>
      <c r="D3682" s="63">
        <v>100</v>
      </c>
      <c r="E3682" s="63" t="s">
        <v>95</v>
      </c>
    </row>
    <row r="3683" spans="1:5">
      <c r="A3683" s="68">
        <v>8111</v>
      </c>
      <c r="B3683" s="68">
        <v>18</v>
      </c>
      <c r="C3683" s="63">
        <v>1590</v>
      </c>
      <c r="D3683" s="63">
        <v>100</v>
      </c>
      <c r="E3683" s="63" t="s">
        <v>95</v>
      </c>
    </row>
    <row r="3684" spans="1:5">
      <c r="A3684" s="68">
        <v>8120</v>
      </c>
      <c r="B3684" s="68">
        <v>18</v>
      </c>
      <c r="C3684" s="63">
        <v>1590</v>
      </c>
      <c r="D3684" s="63">
        <v>100</v>
      </c>
      <c r="E3684" s="63" t="s">
        <v>95</v>
      </c>
    </row>
    <row r="3685" spans="1:5">
      <c r="A3685" s="68">
        <v>8205</v>
      </c>
      <c r="B3685" s="68">
        <v>18</v>
      </c>
      <c r="C3685" s="63">
        <v>1590</v>
      </c>
      <c r="D3685" s="63">
        <v>100</v>
      </c>
      <c r="E3685" s="63" t="s">
        <v>95</v>
      </c>
    </row>
    <row r="3686" spans="1:5">
      <c r="A3686" s="68">
        <v>8383</v>
      </c>
      <c r="B3686" s="68">
        <v>18</v>
      </c>
      <c r="C3686" s="63">
        <v>1590</v>
      </c>
      <c r="D3686" s="63">
        <v>100</v>
      </c>
      <c r="E3686" s="63" t="s">
        <v>95</v>
      </c>
    </row>
    <row r="3687" spans="1:5">
      <c r="A3687" s="68">
        <v>8386</v>
      </c>
      <c r="B3687" s="68">
        <v>18</v>
      </c>
      <c r="C3687" s="63">
        <v>1590</v>
      </c>
      <c r="D3687" s="63">
        <v>100</v>
      </c>
      <c r="E3687" s="63" t="s">
        <v>95</v>
      </c>
    </row>
    <row r="3688" spans="1:5">
      <c r="A3688" s="68">
        <v>8388</v>
      </c>
      <c r="B3688" s="68">
        <v>18</v>
      </c>
      <c r="C3688" s="63">
        <v>1590</v>
      </c>
      <c r="D3688" s="63">
        <v>100</v>
      </c>
      <c r="E3688" s="63" t="s">
        <v>95</v>
      </c>
    </row>
    <row r="3689" spans="1:5">
      <c r="A3689" s="68">
        <v>8390</v>
      </c>
      <c r="B3689" s="68">
        <v>18</v>
      </c>
      <c r="C3689" s="63">
        <v>1590</v>
      </c>
      <c r="D3689" s="63">
        <v>100</v>
      </c>
      <c r="E3689" s="63" t="s">
        <v>95</v>
      </c>
    </row>
    <row r="3690" spans="1:5">
      <c r="A3690" s="68">
        <v>8393</v>
      </c>
      <c r="B3690" s="68">
        <v>18</v>
      </c>
      <c r="C3690" s="63">
        <v>1590</v>
      </c>
      <c r="D3690" s="63">
        <v>100</v>
      </c>
      <c r="E3690" s="63" t="s">
        <v>95</v>
      </c>
    </row>
    <row r="3691" spans="1:5">
      <c r="A3691" s="68">
        <v>8394</v>
      </c>
      <c r="B3691" s="68">
        <v>18</v>
      </c>
      <c r="C3691" s="63">
        <v>1590</v>
      </c>
      <c r="D3691" s="63">
        <v>100</v>
      </c>
      <c r="E3691" s="63" t="s">
        <v>95</v>
      </c>
    </row>
    <row r="3692" spans="1:5">
      <c r="A3692" s="68">
        <v>8396</v>
      </c>
      <c r="B3692" s="68">
        <v>18</v>
      </c>
      <c r="C3692" s="63">
        <v>1590</v>
      </c>
      <c r="D3692" s="63">
        <v>100</v>
      </c>
      <c r="E3692" s="63" t="s">
        <v>95</v>
      </c>
    </row>
    <row r="3693" spans="1:5">
      <c r="A3693" s="68">
        <v>8399</v>
      </c>
      <c r="B3693" s="68">
        <v>18</v>
      </c>
      <c r="C3693" s="63">
        <v>1590</v>
      </c>
      <c r="D3693" s="63">
        <v>100</v>
      </c>
      <c r="E3693" s="63" t="s">
        <v>95</v>
      </c>
    </row>
    <row r="3694" spans="1:5">
      <c r="A3694" s="68">
        <v>8500</v>
      </c>
      <c r="B3694" s="68">
        <v>18</v>
      </c>
      <c r="C3694" s="63">
        <v>1590</v>
      </c>
      <c r="D3694" s="63">
        <v>100</v>
      </c>
      <c r="E3694" s="63" t="s">
        <v>95</v>
      </c>
    </row>
    <row r="3695" spans="1:5">
      <c r="A3695" s="68">
        <v>8507</v>
      </c>
      <c r="B3695" s="68">
        <v>18</v>
      </c>
      <c r="C3695" s="63">
        <v>1590</v>
      </c>
      <c r="D3695" s="63">
        <v>100</v>
      </c>
      <c r="E3695" s="63" t="s">
        <v>95</v>
      </c>
    </row>
    <row r="3696" spans="1:5">
      <c r="A3696" s="68">
        <v>8538</v>
      </c>
      <c r="B3696" s="68">
        <v>18</v>
      </c>
      <c r="C3696" s="63">
        <v>1590</v>
      </c>
      <c r="D3696" s="63">
        <v>100</v>
      </c>
      <c r="E3696" s="63" t="s">
        <v>95</v>
      </c>
    </row>
    <row r="3697" spans="1:5">
      <c r="A3697" s="68">
        <v>8557</v>
      </c>
      <c r="B3697" s="68">
        <v>18</v>
      </c>
      <c r="C3697" s="63">
        <v>1590</v>
      </c>
      <c r="D3697" s="63">
        <v>100</v>
      </c>
      <c r="E3697" s="63" t="s">
        <v>95</v>
      </c>
    </row>
    <row r="3698" spans="1:5">
      <c r="A3698" s="68">
        <v>8576</v>
      </c>
      <c r="B3698" s="68">
        <v>18</v>
      </c>
      <c r="C3698" s="63">
        <v>1590</v>
      </c>
      <c r="D3698" s="63">
        <v>100</v>
      </c>
      <c r="E3698" s="63" t="s">
        <v>95</v>
      </c>
    </row>
    <row r="3699" spans="1:5">
      <c r="A3699" s="68">
        <v>8622</v>
      </c>
      <c r="B3699" s="68">
        <v>18</v>
      </c>
      <c r="C3699" s="63">
        <v>1590</v>
      </c>
      <c r="D3699" s="63">
        <v>100</v>
      </c>
      <c r="E3699" s="63" t="s">
        <v>95</v>
      </c>
    </row>
    <row r="3700" spans="1:5">
      <c r="A3700" s="68">
        <v>8626</v>
      </c>
      <c r="B3700" s="68">
        <v>18</v>
      </c>
      <c r="C3700" s="63">
        <v>1590</v>
      </c>
      <c r="D3700" s="63">
        <v>100</v>
      </c>
      <c r="E3700" s="63" t="s">
        <v>95</v>
      </c>
    </row>
    <row r="3701" spans="1:5">
      <c r="A3701" s="68">
        <v>8627</v>
      </c>
      <c r="B3701" s="68">
        <v>18</v>
      </c>
      <c r="C3701" s="63">
        <v>1590</v>
      </c>
      <c r="D3701" s="63">
        <v>100</v>
      </c>
      <c r="E3701" s="63" t="s">
        <v>95</v>
      </c>
    </row>
    <row r="3702" spans="1:5">
      <c r="A3702" s="68">
        <v>8659</v>
      </c>
      <c r="B3702" s="68">
        <v>18</v>
      </c>
      <c r="C3702" s="63">
        <v>1590</v>
      </c>
      <c r="D3702" s="63">
        <v>100</v>
      </c>
      <c r="E3702" s="63" t="s">
        <v>95</v>
      </c>
    </row>
    <row r="3703" spans="1:5">
      <c r="A3703" s="68">
        <v>8785</v>
      </c>
      <c r="B3703" s="68">
        <v>18</v>
      </c>
      <c r="C3703" s="63">
        <v>1590</v>
      </c>
      <c r="D3703" s="63">
        <v>100</v>
      </c>
      <c r="E3703" s="63" t="s">
        <v>95</v>
      </c>
    </row>
    <row r="3704" spans="1:5">
      <c r="A3704" s="68">
        <v>8865</v>
      </c>
      <c r="B3704" s="68">
        <v>18</v>
      </c>
      <c r="C3704" s="63">
        <v>1590</v>
      </c>
      <c r="D3704" s="63">
        <v>100</v>
      </c>
      <c r="E3704" s="63" t="s">
        <v>95</v>
      </c>
    </row>
    <row r="3705" spans="1:5">
      <c r="A3705" s="68">
        <v>8873</v>
      </c>
      <c r="B3705" s="68">
        <v>18</v>
      </c>
      <c r="C3705" s="63">
        <v>1590</v>
      </c>
      <c r="D3705" s="63">
        <v>100</v>
      </c>
      <c r="E3705" s="63" t="s">
        <v>95</v>
      </c>
    </row>
    <row r="3706" spans="1:5">
      <c r="A3706" s="68">
        <v>9000</v>
      </c>
      <c r="B3706" s="68">
        <v>51</v>
      </c>
      <c r="C3706" s="63">
        <v>325</v>
      </c>
      <c r="D3706" s="63">
        <v>1043</v>
      </c>
      <c r="E3706" s="63" t="s">
        <v>96</v>
      </c>
    </row>
    <row r="3707" spans="1:5">
      <c r="A3707" s="68">
        <v>9001</v>
      </c>
      <c r="B3707" s="68">
        <v>51</v>
      </c>
      <c r="C3707" s="63">
        <v>325</v>
      </c>
      <c r="D3707" s="63">
        <v>1043</v>
      </c>
      <c r="E3707" s="63" t="s">
        <v>96</v>
      </c>
    </row>
    <row r="3708" spans="1:5">
      <c r="A3708" s="68">
        <v>9002</v>
      </c>
      <c r="B3708" s="68">
        <v>51</v>
      </c>
      <c r="C3708" s="63">
        <v>325</v>
      </c>
      <c r="D3708" s="63">
        <v>1043</v>
      </c>
      <c r="E3708" s="63" t="s">
        <v>96</v>
      </c>
    </row>
    <row r="3709" spans="1:5">
      <c r="A3709" s="68">
        <v>9003</v>
      </c>
      <c r="B3709" s="68">
        <v>51</v>
      </c>
      <c r="C3709" s="63">
        <v>325</v>
      </c>
      <c r="D3709" s="63">
        <v>1043</v>
      </c>
      <c r="E3709" s="63" t="s">
        <v>96</v>
      </c>
    </row>
    <row r="3710" spans="1:5">
      <c r="A3710" s="68">
        <v>9005</v>
      </c>
      <c r="B3710" s="68">
        <v>51</v>
      </c>
      <c r="C3710" s="63">
        <v>325</v>
      </c>
      <c r="D3710" s="63">
        <v>1043</v>
      </c>
      <c r="E3710" s="63" t="s">
        <v>96</v>
      </c>
    </row>
    <row r="3711" spans="1:5">
      <c r="A3711" s="68">
        <v>9007</v>
      </c>
      <c r="B3711" s="68">
        <v>51</v>
      </c>
      <c r="C3711" s="63">
        <v>325</v>
      </c>
      <c r="D3711" s="63">
        <v>1043</v>
      </c>
      <c r="E3711" s="63" t="s">
        <v>96</v>
      </c>
    </row>
    <row r="3712" spans="1:5">
      <c r="A3712" s="68">
        <v>9008</v>
      </c>
      <c r="B3712" s="68">
        <v>51</v>
      </c>
      <c r="C3712" s="63">
        <v>325</v>
      </c>
      <c r="D3712" s="63">
        <v>1043</v>
      </c>
      <c r="E3712" s="63" t="s">
        <v>96</v>
      </c>
    </row>
    <row r="3713" spans="1:5">
      <c r="A3713" s="68">
        <v>9009</v>
      </c>
      <c r="B3713" s="68">
        <v>51</v>
      </c>
      <c r="C3713" s="63">
        <v>325</v>
      </c>
      <c r="D3713" s="63">
        <v>1043</v>
      </c>
      <c r="E3713" s="63" t="s">
        <v>96</v>
      </c>
    </row>
    <row r="3714" spans="1:5">
      <c r="A3714" s="68">
        <v>9010</v>
      </c>
      <c r="B3714" s="68">
        <v>51</v>
      </c>
      <c r="C3714" s="63">
        <v>325</v>
      </c>
      <c r="D3714" s="63">
        <v>1043</v>
      </c>
      <c r="E3714" s="63" t="s">
        <v>96</v>
      </c>
    </row>
    <row r="3715" spans="1:5">
      <c r="A3715" s="68">
        <v>9013</v>
      </c>
      <c r="B3715" s="68">
        <v>51</v>
      </c>
      <c r="C3715" s="63">
        <v>325</v>
      </c>
      <c r="D3715" s="63">
        <v>1043</v>
      </c>
      <c r="E3715" s="63" t="s">
        <v>96</v>
      </c>
    </row>
    <row r="3716" spans="1:5">
      <c r="A3716" s="68">
        <v>9015</v>
      </c>
      <c r="B3716" s="68">
        <v>51</v>
      </c>
      <c r="C3716" s="63">
        <v>325</v>
      </c>
      <c r="D3716" s="63">
        <v>1043</v>
      </c>
      <c r="E3716" s="63" t="s">
        <v>96</v>
      </c>
    </row>
    <row r="3717" spans="1:5">
      <c r="A3717" s="68">
        <v>9016</v>
      </c>
      <c r="B3717" s="68">
        <v>51</v>
      </c>
      <c r="C3717" s="63">
        <v>325</v>
      </c>
      <c r="D3717" s="63">
        <v>1043</v>
      </c>
      <c r="E3717" s="63" t="s">
        <v>96</v>
      </c>
    </row>
    <row r="3718" spans="1:5">
      <c r="A3718" s="68">
        <v>9017</v>
      </c>
      <c r="B3718" s="68">
        <v>51</v>
      </c>
      <c r="C3718" s="63">
        <v>325</v>
      </c>
      <c r="D3718" s="63">
        <v>1043</v>
      </c>
      <c r="E3718" s="63" t="s">
        <v>96</v>
      </c>
    </row>
    <row r="3719" spans="1:5">
      <c r="A3719" s="68">
        <v>9018</v>
      </c>
      <c r="B3719" s="68">
        <v>51</v>
      </c>
      <c r="C3719" s="63">
        <v>325</v>
      </c>
      <c r="D3719" s="63">
        <v>1043</v>
      </c>
      <c r="E3719" s="63" t="s">
        <v>96</v>
      </c>
    </row>
    <row r="3720" spans="1:5">
      <c r="A3720" s="68">
        <v>9019</v>
      </c>
      <c r="B3720" s="68">
        <v>51</v>
      </c>
      <c r="C3720" s="63">
        <v>325</v>
      </c>
      <c r="D3720" s="63">
        <v>1043</v>
      </c>
      <c r="E3720" s="63" t="s">
        <v>96</v>
      </c>
    </row>
    <row r="3721" spans="1:5">
      <c r="A3721" s="68">
        <v>9020</v>
      </c>
      <c r="B3721" s="68">
        <v>51</v>
      </c>
      <c r="C3721" s="63">
        <v>325</v>
      </c>
      <c r="D3721" s="63">
        <v>1043</v>
      </c>
      <c r="E3721" s="63" t="s">
        <v>96</v>
      </c>
    </row>
    <row r="3722" spans="1:5">
      <c r="A3722" s="68">
        <v>9021</v>
      </c>
      <c r="B3722" s="68">
        <v>51</v>
      </c>
      <c r="C3722" s="63">
        <v>325</v>
      </c>
      <c r="D3722" s="63">
        <v>1043</v>
      </c>
      <c r="E3722" s="63" t="s">
        <v>96</v>
      </c>
    </row>
    <row r="3723" spans="1:5">
      <c r="A3723" s="68">
        <v>9022</v>
      </c>
      <c r="B3723" s="68">
        <v>51</v>
      </c>
      <c r="C3723" s="63">
        <v>325</v>
      </c>
      <c r="D3723" s="63">
        <v>1043</v>
      </c>
      <c r="E3723" s="63" t="s">
        <v>96</v>
      </c>
    </row>
    <row r="3724" spans="1:5">
      <c r="A3724" s="68">
        <v>9023</v>
      </c>
      <c r="B3724" s="68">
        <v>51</v>
      </c>
      <c r="C3724" s="63">
        <v>325</v>
      </c>
      <c r="D3724" s="63">
        <v>1043</v>
      </c>
      <c r="E3724" s="63" t="s">
        <v>96</v>
      </c>
    </row>
    <row r="3725" spans="1:5">
      <c r="A3725" s="68">
        <v>9464</v>
      </c>
      <c r="B3725" s="68">
        <v>51</v>
      </c>
      <c r="C3725" s="63">
        <v>325</v>
      </c>
      <c r="D3725" s="63">
        <v>1043</v>
      </c>
      <c r="E3725" s="63" t="s">
        <v>96</v>
      </c>
    </row>
    <row r="3726" spans="1:5">
      <c r="A3726" s="68">
        <v>9466</v>
      </c>
      <c r="B3726" s="68">
        <v>51</v>
      </c>
      <c r="C3726" s="63">
        <v>325</v>
      </c>
      <c r="D3726" s="63">
        <v>1043</v>
      </c>
      <c r="E3726" s="63" t="s">
        <v>96</v>
      </c>
    </row>
    <row r="3727" spans="1:5">
      <c r="A3727" s="68">
        <v>9726</v>
      </c>
      <c r="B3727" s="68">
        <v>51</v>
      </c>
      <c r="C3727" s="63">
        <v>325</v>
      </c>
      <c r="D3727" s="63">
        <v>1043</v>
      </c>
      <c r="E3727" s="63" t="s">
        <v>96</v>
      </c>
    </row>
    <row r="3728" spans="1:5">
      <c r="A3728" s="68">
        <v>9727</v>
      </c>
      <c r="B3728" s="68">
        <v>51</v>
      </c>
      <c r="C3728" s="63">
        <v>325</v>
      </c>
      <c r="D3728" s="63">
        <v>1043</v>
      </c>
      <c r="E3728" s="63" t="s">
        <v>96</v>
      </c>
    </row>
    <row r="3729" spans="1:5">
      <c r="A3729" s="68">
        <v>9728</v>
      </c>
      <c r="B3729" s="68">
        <v>51</v>
      </c>
      <c r="C3729" s="63">
        <v>325</v>
      </c>
      <c r="D3729" s="63">
        <v>1043</v>
      </c>
      <c r="E3729" s="63" t="s">
        <v>96</v>
      </c>
    </row>
    <row r="3730" spans="1:5">
      <c r="A3730" s="68">
        <v>9729</v>
      </c>
      <c r="B3730" s="68">
        <v>51</v>
      </c>
      <c r="C3730" s="63">
        <v>325</v>
      </c>
      <c r="D3730" s="63">
        <v>1043</v>
      </c>
      <c r="E3730" s="63" t="s">
        <v>96</v>
      </c>
    </row>
  </sheetData>
  <autoFilter ref="A3:D3730" xr:uid="{3D47FEED-9F6C-4221-99BE-A3D6CD7F15E0}"/>
  <phoneticPr fontId="7" type="noConversion"/>
  <pageMargins left="0.7" right="0.7" top="0.75" bottom="0.75" header="0.3" footer="0.3"/>
  <pageSetup paperSize="9" orientation="portrait" horizontalDpi="4294967293"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C724F8-69BB-423B-8A63-55CECDDE1083}">
  <dimension ref="A1:M50"/>
  <sheetViews>
    <sheetView workbookViewId="0">
      <selection activeCell="I22" sqref="I22"/>
    </sheetView>
  </sheetViews>
  <sheetFormatPr defaultColWidth="9.28515625" defaultRowHeight="14.25"/>
  <cols>
    <col min="1" max="1" width="9.28515625" style="64"/>
    <col min="2" max="2" width="12.5703125" style="64" bestFit="1" customWidth="1"/>
    <col min="3" max="3" width="11.140625" style="64" bestFit="1" customWidth="1"/>
    <col min="4" max="4" width="12.28515625" style="64" bestFit="1" customWidth="1"/>
    <col min="5" max="5" width="10.7109375" style="64" bestFit="1" customWidth="1"/>
    <col min="6" max="7" width="9.28515625" style="64"/>
    <col min="8" max="8" width="12.5703125" style="64" bestFit="1" customWidth="1"/>
    <col min="9" max="9" width="11.140625" style="64" bestFit="1" customWidth="1"/>
    <col min="10" max="10" width="12.28515625" style="64" bestFit="1" customWidth="1"/>
    <col min="11" max="11" width="10.7109375" style="64" bestFit="1" customWidth="1"/>
    <col min="12" max="16384" width="9.28515625" style="64"/>
  </cols>
  <sheetData>
    <row r="1" spans="1:6">
      <c r="A1" s="362" t="s">
        <v>100</v>
      </c>
      <c r="B1" s="362"/>
      <c r="C1" s="362"/>
      <c r="D1" s="362"/>
      <c r="E1" s="362"/>
      <c r="F1" s="63"/>
    </row>
    <row r="2" spans="1:6" ht="69" customHeight="1">
      <c r="A2" s="363" t="s">
        <v>101</v>
      </c>
      <c r="B2" s="363"/>
      <c r="C2" s="363"/>
      <c r="D2" s="363"/>
      <c r="E2" s="363"/>
      <c r="F2" s="140"/>
    </row>
    <row r="3" spans="1:6">
      <c r="A3" s="65"/>
      <c r="B3" s="63"/>
      <c r="C3" s="63"/>
      <c r="D3" s="63"/>
      <c r="E3" s="63"/>
      <c r="F3" s="63"/>
    </row>
    <row r="4" spans="1:6">
      <c r="A4" s="366" t="s">
        <v>102</v>
      </c>
      <c r="B4" s="366"/>
      <c r="C4" s="366"/>
      <c r="D4" s="366"/>
      <c r="E4" s="366"/>
      <c r="F4" s="63"/>
    </row>
    <row r="5" spans="1:6" ht="30">
      <c r="A5" s="157"/>
      <c r="B5" s="158" t="s">
        <v>103</v>
      </c>
      <c r="C5" s="158" t="s">
        <v>104</v>
      </c>
      <c r="D5" s="158" t="s">
        <v>105</v>
      </c>
      <c r="E5" s="158" t="s">
        <v>106</v>
      </c>
      <c r="F5" s="63"/>
    </row>
    <row r="6" spans="1:6" ht="15">
      <c r="A6" s="156" t="s">
        <v>107</v>
      </c>
      <c r="B6" s="156" t="s">
        <v>108</v>
      </c>
      <c r="C6" s="156" t="s">
        <v>109</v>
      </c>
      <c r="D6" s="156" t="s">
        <v>110</v>
      </c>
      <c r="E6" s="156" t="s">
        <v>111</v>
      </c>
      <c r="F6" s="63"/>
    </row>
    <row r="7" spans="1:6">
      <c r="A7" s="66" t="s">
        <v>94</v>
      </c>
      <c r="B7" s="66">
        <v>1.06</v>
      </c>
      <c r="C7" s="66">
        <v>6.5530000000000005E-2</v>
      </c>
      <c r="D7" s="66">
        <v>2.8873000000000002</v>
      </c>
      <c r="E7" s="66">
        <v>2.3064</v>
      </c>
      <c r="F7" s="63"/>
    </row>
    <row r="8" spans="1:6">
      <c r="A8" s="66" t="s">
        <v>93</v>
      </c>
      <c r="B8" s="66">
        <v>1.06</v>
      </c>
      <c r="C8" s="66">
        <v>6.5530000000000005E-2</v>
      </c>
      <c r="D8" s="66">
        <v>2.8873000000000002</v>
      </c>
      <c r="E8" s="66">
        <v>2.3064</v>
      </c>
      <c r="F8" s="63"/>
    </row>
    <row r="9" spans="1:6">
      <c r="A9" s="66" t="s">
        <v>112</v>
      </c>
      <c r="B9" s="66">
        <v>0.79</v>
      </c>
      <c r="C9" s="66">
        <v>5.1330000000000001E-2</v>
      </c>
      <c r="D9" s="66">
        <v>2.8873000000000002</v>
      </c>
      <c r="E9" s="66">
        <v>2.3064</v>
      </c>
      <c r="F9" s="63"/>
    </row>
    <row r="10" spans="1:6">
      <c r="A10" s="66" t="s">
        <v>113</v>
      </c>
      <c r="B10" s="66">
        <v>0.98</v>
      </c>
      <c r="C10" s="66">
        <v>5.9929999999999997E-2</v>
      </c>
      <c r="D10" s="66">
        <v>2.8873000000000002</v>
      </c>
      <c r="E10" s="66">
        <v>2.3064</v>
      </c>
      <c r="F10" s="63"/>
    </row>
    <row r="11" spans="1:6">
      <c r="A11" s="66" t="s">
        <v>114</v>
      </c>
      <c r="B11" s="66">
        <v>0.78</v>
      </c>
      <c r="C11" s="66">
        <v>6.173E-2</v>
      </c>
      <c r="D11" s="66">
        <v>2.8873000000000002</v>
      </c>
      <c r="E11" s="66">
        <v>2.3064</v>
      </c>
      <c r="F11" s="63"/>
    </row>
    <row r="12" spans="1:6">
      <c r="A12" s="66" t="s">
        <v>115</v>
      </c>
      <c r="B12" s="66">
        <v>1</v>
      </c>
      <c r="C12" s="66">
        <v>0.20830000000000001</v>
      </c>
      <c r="D12" s="66">
        <v>8.0417000000000005</v>
      </c>
      <c r="E12" s="66">
        <v>4.2972000000000001</v>
      </c>
      <c r="F12" s="63"/>
    </row>
    <row r="13" spans="1:6">
      <c r="A13" s="66" t="s">
        <v>116</v>
      </c>
      <c r="B13" s="66">
        <v>1.35</v>
      </c>
      <c r="C13" s="66">
        <v>5.5329999999999997E-2</v>
      </c>
      <c r="D13" s="66">
        <v>2.8873000000000002</v>
      </c>
      <c r="E13" s="66">
        <v>2.3064</v>
      </c>
      <c r="F13" s="63"/>
    </row>
    <row r="14" spans="1:6">
      <c r="A14" s="66" t="s">
        <v>117</v>
      </c>
      <c r="B14" s="66">
        <v>0.92</v>
      </c>
      <c r="C14" s="66">
        <v>5.5329999999999997E-2</v>
      </c>
      <c r="D14" s="66">
        <v>2.8873000000000002</v>
      </c>
      <c r="E14" s="66">
        <v>2.3064</v>
      </c>
      <c r="F14" s="63"/>
    </row>
    <row r="16" spans="1:6">
      <c r="A16" s="364" t="s">
        <v>118</v>
      </c>
      <c r="B16" s="364"/>
      <c r="C16" s="364"/>
      <c r="D16" s="364"/>
      <c r="E16" s="364"/>
    </row>
    <row r="17" spans="1:13" ht="30">
      <c r="A17" s="157"/>
      <c r="B17" s="158" t="s">
        <v>103</v>
      </c>
      <c r="C17" s="158" t="s">
        <v>104</v>
      </c>
      <c r="D17" s="158" t="s">
        <v>105</v>
      </c>
      <c r="E17" s="158" t="s">
        <v>106</v>
      </c>
    </row>
    <row r="18" spans="1:13" ht="15">
      <c r="A18" s="156" t="s">
        <v>107</v>
      </c>
      <c r="B18" s="156" t="s">
        <v>108</v>
      </c>
      <c r="C18" s="156" t="s">
        <v>109</v>
      </c>
      <c r="D18" s="156" t="s">
        <v>110</v>
      </c>
      <c r="E18" s="156" t="s">
        <v>111</v>
      </c>
    </row>
    <row r="19" spans="1:13" ht="15">
      <c r="A19" s="157" t="s">
        <v>94</v>
      </c>
      <c r="B19" s="157">
        <v>0.9</v>
      </c>
      <c r="C19" s="157">
        <v>6.4630000000000007E-2</v>
      </c>
      <c r="D19" s="157">
        <v>2.8486799999999999</v>
      </c>
      <c r="E19" s="66">
        <v>2.5174799999999999</v>
      </c>
    </row>
    <row r="20" spans="1:13" ht="15">
      <c r="A20" s="157" t="s">
        <v>93</v>
      </c>
      <c r="B20" s="157">
        <v>0.9</v>
      </c>
      <c r="C20" s="157">
        <v>6.4630000000000007E-2</v>
      </c>
      <c r="D20" s="157">
        <v>2.8486799999999999</v>
      </c>
      <c r="E20" s="66">
        <v>2.5174799999999999</v>
      </c>
    </row>
    <row r="21" spans="1:13" ht="15">
      <c r="A21" s="157" t="s">
        <v>92</v>
      </c>
      <c r="B21" s="157">
        <v>0.69</v>
      </c>
      <c r="C21" s="157">
        <v>5.1529999999999999E-2</v>
      </c>
      <c r="D21" s="157">
        <v>2.8486799999999999</v>
      </c>
      <c r="E21" s="66">
        <v>2.5174799999999999</v>
      </c>
    </row>
    <row r="22" spans="1:13" ht="15">
      <c r="A22" s="157" t="s">
        <v>96</v>
      </c>
      <c r="B22" s="157">
        <v>0.93</v>
      </c>
      <c r="C22" s="157">
        <v>6.0330000000000002E-2</v>
      </c>
      <c r="D22" s="157">
        <v>2.8486799999999999</v>
      </c>
      <c r="E22" s="66">
        <v>2.5174799999999999</v>
      </c>
    </row>
    <row r="23" spans="1:13" ht="15">
      <c r="A23" s="157" t="s">
        <v>97</v>
      </c>
      <c r="B23" s="157">
        <v>0.52</v>
      </c>
      <c r="C23" s="157">
        <v>6.2230000000000001E-2</v>
      </c>
      <c r="D23" s="157">
        <v>2.8486799999999999</v>
      </c>
      <c r="E23" s="66">
        <v>2.5174799999999999</v>
      </c>
    </row>
    <row r="24" spans="1:13" ht="15">
      <c r="A24" s="157" t="s">
        <v>99</v>
      </c>
      <c r="B24" s="157">
        <v>1</v>
      </c>
      <c r="C24" s="167">
        <v>0.20830000000000001</v>
      </c>
      <c r="D24" s="157">
        <v>8.0417000000000005</v>
      </c>
      <c r="E24" s="66">
        <v>4.2972000000000001</v>
      </c>
    </row>
    <row r="25" spans="1:13" ht="15">
      <c r="A25" s="157" t="s">
        <v>95</v>
      </c>
      <c r="B25" s="157">
        <v>1.0900000000000001</v>
      </c>
      <c r="C25" s="157">
        <v>5.5530000000000003E-2</v>
      </c>
      <c r="D25" s="157">
        <v>2.8486799999999999</v>
      </c>
      <c r="E25" s="66">
        <v>2.5174799999999999</v>
      </c>
    </row>
    <row r="26" spans="1:13" ht="15">
      <c r="A26" s="157" t="s">
        <v>98</v>
      </c>
      <c r="B26" s="157">
        <v>0.7</v>
      </c>
      <c r="C26" s="157">
        <v>5.5629999999999999E-2</v>
      </c>
      <c r="D26" s="157">
        <v>2.8486799999999999</v>
      </c>
      <c r="E26" s="66">
        <v>2.5174799999999999</v>
      </c>
    </row>
    <row r="27" spans="1:13" ht="15">
      <c r="L27" s="159"/>
      <c r="M27" s="159"/>
    </row>
    <row r="28" spans="1:13">
      <c r="A28" s="364" t="s">
        <v>119</v>
      </c>
      <c r="B28" s="364"/>
      <c r="C28" s="364"/>
      <c r="D28" s="364"/>
      <c r="E28" s="364"/>
      <c r="G28" s="365" t="s">
        <v>120</v>
      </c>
      <c r="H28" s="365"/>
      <c r="I28" s="365"/>
      <c r="J28" s="365"/>
      <c r="K28" s="365"/>
    </row>
    <row r="29" spans="1:13" ht="30">
      <c r="A29" s="157"/>
      <c r="B29" s="158" t="s">
        <v>103</v>
      </c>
      <c r="C29" s="158" t="s">
        <v>104</v>
      </c>
      <c r="D29" s="158" t="s">
        <v>105</v>
      </c>
      <c r="E29" s="158" t="s">
        <v>106</v>
      </c>
      <c r="G29" s="157"/>
      <c r="H29" s="158" t="s">
        <v>103</v>
      </c>
      <c r="I29" s="158" t="s">
        <v>104</v>
      </c>
      <c r="J29" s="158" t="s">
        <v>105</v>
      </c>
      <c r="K29" s="158" t="s">
        <v>106</v>
      </c>
    </row>
    <row r="30" spans="1:13" ht="15">
      <c r="A30" s="156" t="s">
        <v>107</v>
      </c>
      <c r="B30" s="156" t="s">
        <v>108</v>
      </c>
      <c r="C30" s="156" t="s">
        <v>109</v>
      </c>
      <c r="D30" s="156" t="s">
        <v>110</v>
      </c>
      <c r="E30" s="156" t="s">
        <v>111</v>
      </c>
      <c r="G30" s="156" t="s">
        <v>107</v>
      </c>
      <c r="H30" s="156" t="s">
        <v>108</v>
      </c>
      <c r="I30" s="156" t="s">
        <v>109</v>
      </c>
      <c r="J30" s="156" t="s">
        <v>110</v>
      </c>
      <c r="K30" s="156" t="s">
        <v>111</v>
      </c>
    </row>
    <row r="31" spans="1:13" ht="15">
      <c r="A31" s="157" t="s">
        <v>94</v>
      </c>
      <c r="B31" s="157">
        <v>0.62</v>
      </c>
      <c r="C31" s="157">
        <v>6.4629999999999993E-2</v>
      </c>
      <c r="D31" s="157">
        <v>2.8873000000000002</v>
      </c>
      <c r="E31" s="66">
        <v>2.3064</v>
      </c>
      <c r="G31" s="66" t="s">
        <v>94</v>
      </c>
      <c r="H31" s="66">
        <v>0.58250000000000002</v>
      </c>
      <c r="I31" s="66">
        <v>6.4630000000000007E-2</v>
      </c>
      <c r="J31" s="66">
        <v>2.8486799999999999</v>
      </c>
      <c r="K31" s="66">
        <v>2.3064</v>
      </c>
    </row>
    <row r="32" spans="1:13" ht="15">
      <c r="A32" s="157" t="s">
        <v>93</v>
      </c>
      <c r="B32" s="157">
        <v>0.62</v>
      </c>
      <c r="C32" s="157">
        <v>6.4629999999999993E-2</v>
      </c>
      <c r="D32" s="157">
        <v>2.8873000000000002</v>
      </c>
      <c r="E32" s="66">
        <v>2.3064</v>
      </c>
      <c r="G32" s="66" t="s">
        <v>93</v>
      </c>
      <c r="H32" s="66">
        <v>0.58250000000000002</v>
      </c>
      <c r="I32" s="66">
        <v>6.4630000000000007E-2</v>
      </c>
      <c r="J32" s="66">
        <v>2.8486799999999999</v>
      </c>
      <c r="K32" s="66">
        <v>2.3064</v>
      </c>
    </row>
    <row r="33" spans="1:11" ht="15">
      <c r="A33" s="157" t="s">
        <v>92</v>
      </c>
      <c r="B33" s="157">
        <v>0.54</v>
      </c>
      <c r="C33" s="157">
        <v>5.1529999999999999E-2</v>
      </c>
      <c r="D33" s="157">
        <v>2.8873000000000002</v>
      </c>
      <c r="E33" s="66">
        <v>2.3064</v>
      </c>
      <c r="G33" s="66" t="s">
        <v>92</v>
      </c>
      <c r="H33" s="66">
        <v>0.4375</v>
      </c>
      <c r="I33" s="66">
        <v>5.1529999999999999E-2</v>
      </c>
      <c r="J33" s="66">
        <v>2.8486799999999999</v>
      </c>
      <c r="K33" s="66">
        <v>2.3064</v>
      </c>
    </row>
    <row r="34" spans="1:11" ht="15">
      <c r="A34" s="157" t="s">
        <v>96</v>
      </c>
      <c r="B34" s="157">
        <v>0.71</v>
      </c>
      <c r="C34" s="157">
        <v>6.0330000000000002E-2</v>
      </c>
      <c r="D34" s="157">
        <v>2.8873000000000002</v>
      </c>
      <c r="E34" s="66">
        <v>2.3064</v>
      </c>
      <c r="G34" s="66" t="s">
        <v>96</v>
      </c>
      <c r="H34" s="66">
        <v>0.62750000000000006</v>
      </c>
      <c r="I34" s="66">
        <v>6.0330000000000002E-2</v>
      </c>
      <c r="J34" s="66">
        <v>2.8486799999999999</v>
      </c>
      <c r="K34" s="66">
        <v>2.3064</v>
      </c>
    </row>
    <row r="35" spans="1:11" ht="15">
      <c r="A35" s="157" t="s">
        <v>97</v>
      </c>
      <c r="B35" s="157">
        <v>0.27</v>
      </c>
      <c r="C35" s="157">
        <v>6.2230000000000001E-2</v>
      </c>
      <c r="D35" s="157">
        <v>2.8873000000000002</v>
      </c>
      <c r="E35" s="66">
        <v>2.3064</v>
      </c>
      <c r="G35" s="66" t="s">
        <v>97</v>
      </c>
      <c r="H35" s="168">
        <v>0.27</v>
      </c>
      <c r="I35" s="66">
        <v>6.2230000000000001E-2</v>
      </c>
      <c r="J35" s="66">
        <v>2.8486799999999999</v>
      </c>
      <c r="K35" s="66">
        <v>2.3064</v>
      </c>
    </row>
    <row r="36" spans="1:11" ht="15">
      <c r="A36" s="157" t="s">
        <v>99</v>
      </c>
      <c r="B36" s="157">
        <v>1</v>
      </c>
      <c r="C36" s="167">
        <v>0.20830000000000001</v>
      </c>
      <c r="D36" s="157">
        <v>8.0417000000000005</v>
      </c>
      <c r="E36" s="66">
        <v>4.2972000000000001</v>
      </c>
      <c r="G36" s="66" t="s">
        <v>99</v>
      </c>
      <c r="H36" s="66">
        <v>1</v>
      </c>
      <c r="I36" s="66">
        <v>0.20830000000000001</v>
      </c>
      <c r="J36" s="66">
        <v>8.0417000000000005</v>
      </c>
      <c r="K36" s="66">
        <v>4.2972000000000001</v>
      </c>
    </row>
    <row r="37" spans="1:11" ht="15">
      <c r="A37" s="157" t="s">
        <v>95</v>
      </c>
      <c r="B37" s="157">
        <v>0.69</v>
      </c>
      <c r="C37" s="157">
        <v>5.5530000000000003E-2</v>
      </c>
      <c r="D37" s="157">
        <v>2.8873000000000002</v>
      </c>
      <c r="E37" s="66">
        <v>2.3064</v>
      </c>
      <c r="G37" s="66" t="s">
        <v>95</v>
      </c>
      <c r="H37" s="168">
        <v>0.67500000000000004</v>
      </c>
      <c r="I37" s="66">
        <v>5.5530000000000003E-2</v>
      </c>
      <c r="J37" s="66">
        <v>2.8486799999999999</v>
      </c>
      <c r="K37" s="66">
        <v>2.3064</v>
      </c>
    </row>
    <row r="38" spans="1:11" ht="15">
      <c r="A38" s="157" t="s">
        <v>98</v>
      </c>
      <c r="B38" s="157">
        <v>0.53</v>
      </c>
      <c r="C38" s="157">
        <v>5.5629999999999999E-2</v>
      </c>
      <c r="D38" s="157">
        <v>2.8873000000000002</v>
      </c>
      <c r="E38" s="66">
        <v>2.3064</v>
      </c>
      <c r="G38" s="66" t="s">
        <v>98</v>
      </c>
      <c r="H38" s="168">
        <v>0.45999999999999996</v>
      </c>
      <c r="I38" s="66">
        <v>5.5629999999999999E-2</v>
      </c>
      <c r="J38" s="66">
        <v>2.8486799999999999</v>
      </c>
      <c r="K38" s="66">
        <v>2.3064</v>
      </c>
    </row>
    <row r="40" spans="1:11">
      <c r="A40" s="364" t="s">
        <v>121</v>
      </c>
      <c r="B40" s="364"/>
      <c r="C40" s="364"/>
      <c r="D40" s="364"/>
      <c r="E40" s="364"/>
      <c r="G40" s="365" t="s">
        <v>122</v>
      </c>
      <c r="H40" s="365"/>
      <c r="I40" s="365"/>
      <c r="J40" s="365"/>
      <c r="K40" s="365"/>
    </row>
    <row r="41" spans="1:11" ht="30">
      <c r="A41" s="157"/>
      <c r="B41" s="158" t="s">
        <v>103</v>
      </c>
      <c r="C41" s="158" t="s">
        <v>104</v>
      </c>
      <c r="D41" s="158" t="s">
        <v>105</v>
      </c>
      <c r="E41" s="158" t="s">
        <v>106</v>
      </c>
      <c r="G41" s="157"/>
      <c r="H41" s="158" t="s">
        <v>103</v>
      </c>
      <c r="I41" s="158" t="s">
        <v>104</v>
      </c>
      <c r="J41" s="158" t="s">
        <v>105</v>
      </c>
      <c r="K41" s="158" t="s">
        <v>106</v>
      </c>
    </row>
    <row r="42" spans="1:11" ht="15">
      <c r="A42" s="156" t="s">
        <v>107</v>
      </c>
      <c r="B42" s="156" t="s">
        <v>108</v>
      </c>
      <c r="C42" s="156" t="s">
        <v>109</v>
      </c>
      <c r="D42" s="156" t="s">
        <v>110</v>
      </c>
      <c r="E42" s="156" t="s">
        <v>111</v>
      </c>
      <c r="G42" s="156" t="s">
        <v>107</v>
      </c>
      <c r="H42" s="156" t="s">
        <v>108</v>
      </c>
      <c r="I42" s="156" t="s">
        <v>109</v>
      </c>
      <c r="J42" s="156" t="s">
        <v>110</v>
      </c>
      <c r="K42" s="156" t="s">
        <v>111</v>
      </c>
    </row>
    <row r="43" spans="1:11" ht="15">
      <c r="A43" s="157" t="s">
        <v>94</v>
      </c>
      <c r="B43" s="157">
        <v>0.53</v>
      </c>
      <c r="C43" s="157">
        <v>6.4629999999999993E-2</v>
      </c>
      <c r="D43" s="157">
        <v>2.8873000000000002</v>
      </c>
      <c r="E43" s="66">
        <v>2.3064</v>
      </c>
      <c r="G43" s="66" t="s">
        <v>94</v>
      </c>
      <c r="H43" s="66">
        <v>0.26500000000000001</v>
      </c>
      <c r="I43" s="66">
        <v>6.4630000000000007E-2</v>
      </c>
      <c r="J43" s="66">
        <v>2.8486799999999999</v>
      </c>
      <c r="K43" s="66">
        <v>2.3064</v>
      </c>
    </row>
    <row r="44" spans="1:11" ht="15">
      <c r="A44" s="157" t="s">
        <v>93</v>
      </c>
      <c r="B44" s="157">
        <v>0.53</v>
      </c>
      <c r="C44" s="157">
        <v>6.4629999999999993E-2</v>
      </c>
      <c r="D44" s="157">
        <v>2.8873000000000002</v>
      </c>
      <c r="E44" s="66">
        <v>2.3064</v>
      </c>
      <c r="G44" s="66" t="s">
        <v>93</v>
      </c>
      <c r="H44" s="66">
        <v>0.26500000000000001</v>
      </c>
      <c r="I44" s="66">
        <v>6.4630000000000007E-2</v>
      </c>
      <c r="J44" s="66">
        <v>2.8486799999999999</v>
      </c>
      <c r="K44" s="66">
        <v>2.3064</v>
      </c>
    </row>
    <row r="45" spans="1:11" ht="15">
      <c r="A45" s="157" t="s">
        <v>92</v>
      </c>
      <c r="B45" s="157">
        <v>0.37</v>
      </c>
      <c r="C45" s="157">
        <v>5.1529999999999999E-2</v>
      </c>
      <c r="D45" s="157">
        <v>2.8873000000000002</v>
      </c>
      <c r="E45" s="66">
        <v>2.3064</v>
      </c>
      <c r="G45" s="66" t="s">
        <v>92</v>
      </c>
      <c r="H45" s="66">
        <v>0.185</v>
      </c>
      <c r="I45" s="66">
        <v>5.1529999999999999E-2</v>
      </c>
      <c r="J45" s="66">
        <v>2.8486799999999999</v>
      </c>
      <c r="K45" s="66">
        <v>2.3064</v>
      </c>
    </row>
    <row r="46" spans="1:11" ht="15">
      <c r="A46" s="157" t="s">
        <v>96</v>
      </c>
      <c r="B46" s="157">
        <v>0.65</v>
      </c>
      <c r="C46" s="157">
        <v>6.0330000000000002E-2</v>
      </c>
      <c r="D46" s="157">
        <v>2.8873000000000002</v>
      </c>
      <c r="E46" s="66">
        <v>2.3064</v>
      </c>
      <c r="G46" s="66" t="s">
        <v>96</v>
      </c>
      <c r="H46" s="66">
        <v>0.32500000000000001</v>
      </c>
      <c r="I46" s="66">
        <v>6.0330000000000002E-2</v>
      </c>
      <c r="J46" s="66">
        <v>2.8486799999999999</v>
      </c>
      <c r="K46" s="66">
        <v>2.3064</v>
      </c>
    </row>
    <row r="47" spans="1:11" ht="15">
      <c r="A47" s="157" t="s">
        <v>97</v>
      </c>
      <c r="B47" s="157">
        <v>0.18</v>
      </c>
      <c r="C47" s="157">
        <v>6.2230000000000001E-2</v>
      </c>
      <c r="D47" s="157">
        <v>2.8873000000000002</v>
      </c>
      <c r="E47" s="66">
        <v>2.3064</v>
      </c>
      <c r="G47" s="66" t="s">
        <v>97</v>
      </c>
      <c r="H47" s="66">
        <v>0.1</v>
      </c>
      <c r="I47" s="66">
        <v>6.2230000000000001E-2</v>
      </c>
      <c r="J47" s="66">
        <v>2.8486799999999999</v>
      </c>
      <c r="K47" s="66">
        <v>2.3064</v>
      </c>
    </row>
    <row r="48" spans="1:11" ht="15">
      <c r="A48" s="157" t="s">
        <v>99</v>
      </c>
      <c r="B48" s="157">
        <v>1</v>
      </c>
      <c r="C48" s="167">
        <v>0.20830000000000001</v>
      </c>
      <c r="D48" s="157">
        <v>8.0417000000000005</v>
      </c>
      <c r="E48" s="66">
        <v>4.2972000000000001</v>
      </c>
      <c r="G48" s="66" t="s">
        <v>99</v>
      </c>
      <c r="H48" s="66">
        <v>1</v>
      </c>
      <c r="I48" s="66">
        <v>0.20830000000000001</v>
      </c>
      <c r="J48" s="66">
        <v>8.0417000000000005</v>
      </c>
      <c r="K48" s="66">
        <v>4.2972000000000001</v>
      </c>
    </row>
    <row r="49" spans="1:11" ht="15">
      <c r="A49" s="157" t="s">
        <v>95</v>
      </c>
      <c r="B49" s="157">
        <v>0.52</v>
      </c>
      <c r="C49" s="157">
        <v>5.5530000000000003E-2</v>
      </c>
      <c r="D49" s="157">
        <v>2.8873000000000002</v>
      </c>
      <c r="E49" s="66">
        <v>2.3064</v>
      </c>
      <c r="G49" s="66" t="s">
        <v>95</v>
      </c>
      <c r="H49" s="66">
        <v>0.26</v>
      </c>
      <c r="I49" s="66">
        <v>5.5530000000000003E-2</v>
      </c>
      <c r="J49" s="66">
        <v>2.8486799999999999</v>
      </c>
      <c r="K49" s="66">
        <v>2.3064</v>
      </c>
    </row>
    <row r="50" spans="1:11" ht="15">
      <c r="A50" s="157" t="s">
        <v>98</v>
      </c>
      <c r="B50" s="157">
        <v>0.44</v>
      </c>
      <c r="C50" s="157">
        <v>5.5629999999999999E-2</v>
      </c>
      <c r="D50" s="157">
        <v>2.8873000000000002</v>
      </c>
      <c r="E50" s="66">
        <v>2.3064</v>
      </c>
      <c r="G50" s="66" t="s">
        <v>98</v>
      </c>
      <c r="H50" s="66">
        <v>0.22</v>
      </c>
      <c r="I50" s="66">
        <v>5.5629999999999999E-2</v>
      </c>
      <c r="J50" s="66">
        <v>2.8486799999999999</v>
      </c>
      <c r="K50" s="66">
        <v>2.3064</v>
      </c>
    </row>
  </sheetData>
  <mergeCells count="8">
    <mergeCell ref="A1:E1"/>
    <mergeCell ref="A2:E2"/>
    <mergeCell ref="A40:E40"/>
    <mergeCell ref="G28:K28"/>
    <mergeCell ref="G40:K40"/>
    <mergeCell ref="A4:E4"/>
    <mergeCell ref="A28:E28"/>
    <mergeCell ref="A16:E16"/>
  </mergeCells>
  <phoneticPr fontId="7"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9A22C6-D332-42EC-B4D6-363D7A079A67}">
  <dimension ref="A1:I604"/>
  <sheetViews>
    <sheetView topLeftCell="A564" workbookViewId="0">
      <selection activeCell="I21" sqref="I21"/>
    </sheetView>
  </sheetViews>
  <sheetFormatPr defaultColWidth="9.140625" defaultRowHeight="15"/>
  <cols>
    <col min="1" max="2" width="20.85546875" style="143" customWidth="1"/>
    <col min="3" max="3" width="17.5703125" style="143" customWidth="1"/>
    <col min="4" max="4" width="9.140625" style="143"/>
    <col min="5" max="6" width="9.140625" style="144"/>
    <col min="7" max="16384" width="9.140625" style="143"/>
  </cols>
  <sheetData>
    <row r="1" spans="1:9">
      <c r="A1" s="141" t="s">
        <v>123</v>
      </c>
      <c r="B1" s="141" t="s">
        <v>124</v>
      </c>
      <c r="C1" s="142"/>
    </row>
    <row r="2" spans="1:9">
      <c r="A2" s="145" t="s">
        <v>125</v>
      </c>
      <c r="B2" s="145" t="s">
        <v>126</v>
      </c>
      <c r="C2" s="145" t="s">
        <v>127</v>
      </c>
      <c r="E2" s="146" t="s">
        <v>128</v>
      </c>
      <c r="F2" s="147"/>
      <c r="H2" s="146" t="s">
        <v>129</v>
      </c>
      <c r="I2" s="147"/>
    </row>
    <row r="3" spans="1:9">
      <c r="A3" s="148">
        <v>0</v>
      </c>
      <c r="B3" s="148">
        <v>26.5</v>
      </c>
      <c r="C3" s="148">
        <v>6</v>
      </c>
      <c r="E3" s="146" t="s">
        <v>130</v>
      </c>
      <c r="F3" s="146" t="s">
        <v>131</v>
      </c>
      <c r="H3" s="146" t="s">
        <v>131</v>
      </c>
      <c r="I3" s="146" t="s">
        <v>130</v>
      </c>
    </row>
    <row r="4" spans="1:9">
      <c r="A4" s="148">
        <v>26.5</v>
      </c>
      <c r="B4" s="148">
        <v>39.75</v>
      </c>
      <c r="C4" s="148">
        <v>5.5</v>
      </c>
      <c r="E4" s="147">
        <v>26.5</v>
      </c>
      <c r="F4" s="147">
        <v>6</v>
      </c>
      <c r="H4" s="147">
        <v>0</v>
      </c>
      <c r="I4" s="147">
        <v>185.5</v>
      </c>
    </row>
    <row r="5" spans="1:9">
      <c r="A5" s="148">
        <v>39.75</v>
      </c>
      <c r="B5" s="148">
        <v>53</v>
      </c>
      <c r="C5" s="148">
        <v>5</v>
      </c>
      <c r="E5" s="147">
        <v>26.764999999999986</v>
      </c>
      <c r="F5" s="147">
        <v>5.99</v>
      </c>
      <c r="H5" s="147">
        <v>0.01</v>
      </c>
      <c r="I5" s="147">
        <v>185.23500000000001</v>
      </c>
    </row>
    <row r="6" spans="1:9">
      <c r="A6" s="148">
        <v>53</v>
      </c>
      <c r="B6" s="148">
        <v>66.25</v>
      </c>
      <c r="C6" s="148">
        <v>4.5</v>
      </c>
      <c r="E6" s="147">
        <v>27.03</v>
      </c>
      <c r="F6" s="147">
        <v>5.98</v>
      </c>
      <c r="H6" s="147">
        <v>0.02</v>
      </c>
      <c r="I6" s="147">
        <v>184.97</v>
      </c>
    </row>
    <row r="7" spans="1:9">
      <c r="A7" s="148">
        <v>66.25</v>
      </c>
      <c r="B7" s="148">
        <v>79.5</v>
      </c>
      <c r="C7" s="148">
        <v>4</v>
      </c>
      <c r="E7" s="147">
        <v>27.295000000000016</v>
      </c>
      <c r="F7" s="147">
        <v>5.97</v>
      </c>
      <c r="H7" s="147">
        <v>0.03</v>
      </c>
      <c r="I7" s="147">
        <v>184.70500000000001</v>
      </c>
    </row>
    <row r="8" spans="1:9">
      <c r="A8" s="148">
        <v>79.5</v>
      </c>
      <c r="B8" s="148">
        <v>92.75</v>
      </c>
      <c r="C8" s="148">
        <v>3.5</v>
      </c>
      <c r="E8" s="147">
        <v>27.560000000000002</v>
      </c>
      <c r="F8" s="147">
        <v>5.96</v>
      </c>
      <c r="H8" s="147">
        <v>0.04</v>
      </c>
      <c r="I8" s="147">
        <v>184.44</v>
      </c>
    </row>
    <row r="9" spans="1:9">
      <c r="A9" s="148">
        <v>92.75</v>
      </c>
      <c r="B9" s="148">
        <v>106</v>
      </c>
      <c r="C9" s="148">
        <v>3</v>
      </c>
      <c r="E9" s="147">
        <v>27.824999999999989</v>
      </c>
      <c r="F9" s="147">
        <v>5.95</v>
      </c>
      <c r="H9" s="147">
        <v>0.05</v>
      </c>
      <c r="I9" s="147">
        <v>184.17500000000001</v>
      </c>
    </row>
    <row r="10" spans="1:9">
      <c r="A10" s="148">
        <v>106</v>
      </c>
      <c r="B10" s="148">
        <v>119.25</v>
      </c>
      <c r="C10" s="148">
        <v>2.5</v>
      </c>
      <c r="E10" s="147">
        <v>28.090000000000003</v>
      </c>
      <c r="F10" s="147">
        <v>5.94</v>
      </c>
      <c r="H10" s="147">
        <v>0.06</v>
      </c>
      <c r="I10" s="147">
        <v>183.91</v>
      </c>
    </row>
    <row r="11" spans="1:9">
      <c r="A11" s="148">
        <v>119.25</v>
      </c>
      <c r="B11" s="148">
        <v>132.5</v>
      </c>
      <c r="C11" s="148">
        <v>2</v>
      </c>
      <c r="E11" s="147">
        <v>28.355000000000018</v>
      </c>
      <c r="F11" s="147">
        <v>5.93</v>
      </c>
      <c r="H11" s="147">
        <v>7.0000000000000007E-2</v>
      </c>
      <c r="I11" s="147">
        <v>183.64500000000001</v>
      </c>
    </row>
    <row r="12" spans="1:9">
      <c r="A12" s="148">
        <v>132.5</v>
      </c>
      <c r="B12" s="148">
        <v>145.75</v>
      </c>
      <c r="C12" s="148">
        <v>1.5</v>
      </c>
      <c r="E12" s="147">
        <v>28.620000000000005</v>
      </c>
      <c r="F12" s="147">
        <v>5.92</v>
      </c>
      <c r="H12" s="147">
        <v>0.08</v>
      </c>
      <c r="I12" s="147">
        <v>183.38</v>
      </c>
    </row>
    <row r="13" spans="1:9">
      <c r="A13" s="148">
        <v>145.75</v>
      </c>
      <c r="B13" s="148">
        <v>159</v>
      </c>
      <c r="C13" s="148">
        <v>1</v>
      </c>
      <c r="E13" s="147">
        <v>28.884999999999991</v>
      </c>
      <c r="F13" s="147">
        <v>5.91</v>
      </c>
      <c r="H13" s="147">
        <v>0.09</v>
      </c>
      <c r="I13" s="147">
        <v>183.11500000000001</v>
      </c>
    </row>
    <row r="14" spans="1:9">
      <c r="A14" s="148">
        <v>159</v>
      </c>
      <c r="B14" s="148"/>
      <c r="C14" s="148">
        <v>0</v>
      </c>
      <c r="E14" s="147">
        <v>29.149999999999977</v>
      </c>
      <c r="F14" s="147">
        <v>5.9</v>
      </c>
      <c r="H14" s="147">
        <v>0.1</v>
      </c>
      <c r="I14" s="147">
        <v>182.85</v>
      </c>
    </row>
    <row r="15" spans="1:9">
      <c r="E15" s="147">
        <v>29.41500000000002</v>
      </c>
      <c r="F15" s="147">
        <v>5.89</v>
      </c>
      <c r="H15" s="147">
        <v>0.11</v>
      </c>
      <c r="I15" s="147">
        <v>182.58500000000001</v>
      </c>
    </row>
    <row r="16" spans="1:9">
      <c r="B16" s="144" t="s">
        <v>132</v>
      </c>
      <c r="C16" s="144">
        <f>SLOPE(C3:C13,B3:B13)</f>
        <v>-3.7735849056603772E-2</v>
      </c>
      <c r="E16" s="147">
        <v>29.680000000000007</v>
      </c>
      <c r="F16" s="147">
        <v>5.88</v>
      </c>
      <c r="H16" s="147">
        <v>0.12</v>
      </c>
      <c r="I16" s="147">
        <v>182.32</v>
      </c>
    </row>
    <row r="17" spans="1:9">
      <c r="B17" s="144" t="s">
        <v>133</v>
      </c>
      <c r="C17" s="144">
        <f>INTERCEPT(C3:C13,B3:B13)</f>
        <v>7</v>
      </c>
      <c r="E17" s="147">
        <v>29.944999999999993</v>
      </c>
      <c r="F17" s="147">
        <v>5.87</v>
      </c>
      <c r="H17" s="147">
        <v>0.13</v>
      </c>
      <c r="I17" s="147">
        <v>182.05500000000001</v>
      </c>
    </row>
    <row r="18" spans="1:9">
      <c r="E18" s="147">
        <v>30.20999999999998</v>
      </c>
      <c r="F18" s="147">
        <v>5.86</v>
      </c>
      <c r="H18" s="147">
        <v>0.14000000000000001</v>
      </c>
      <c r="I18" s="147">
        <v>181.79</v>
      </c>
    </row>
    <row r="19" spans="1:9">
      <c r="E19" s="147">
        <v>30.475000000000023</v>
      </c>
      <c r="F19" s="147">
        <v>5.85</v>
      </c>
      <c r="H19" s="147">
        <v>0.15</v>
      </c>
      <c r="I19" s="147">
        <v>181.52500000000001</v>
      </c>
    </row>
    <row r="20" spans="1:9">
      <c r="E20" s="147">
        <v>30.740000000000009</v>
      </c>
      <c r="F20" s="147">
        <v>5.84</v>
      </c>
      <c r="H20" s="147">
        <v>0.16</v>
      </c>
      <c r="I20" s="147">
        <v>181.26</v>
      </c>
    </row>
    <row r="21" spans="1:9">
      <c r="A21" s="145" t="s">
        <v>130</v>
      </c>
      <c r="B21" s="145" t="s">
        <v>131</v>
      </c>
      <c r="C21" s="145" t="s">
        <v>130</v>
      </c>
      <c r="E21" s="147">
        <v>31.004999999999995</v>
      </c>
      <c r="F21" s="147">
        <v>5.83</v>
      </c>
      <c r="H21" s="147">
        <v>0.17</v>
      </c>
      <c r="I21" s="147">
        <v>180.995</v>
      </c>
    </row>
    <row r="22" spans="1:9">
      <c r="A22" s="148">
        <v>10000000</v>
      </c>
      <c r="B22" s="148">
        <v>0</v>
      </c>
      <c r="C22" s="148">
        <v>185.5</v>
      </c>
      <c r="E22" s="147">
        <v>31.269999999999982</v>
      </c>
      <c r="F22" s="147">
        <v>5.82</v>
      </c>
      <c r="H22" s="147">
        <v>0.18</v>
      </c>
      <c r="I22" s="147">
        <v>180.73</v>
      </c>
    </row>
    <row r="23" spans="1:9">
      <c r="A23" s="148">
        <v>159</v>
      </c>
      <c r="B23" s="148">
        <v>1</v>
      </c>
      <c r="C23" s="148">
        <v>159</v>
      </c>
      <c r="E23" s="147">
        <v>31.534999999999997</v>
      </c>
      <c r="F23" s="147">
        <v>5.81</v>
      </c>
      <c r="H23" s="147">
        <v>0.19</v>
      </c>
      <c r="I23" s="147">
        <v>180.465</v>
      </c>
    </row>
    <row r="24" spans="1:9">
      <c r="A24" s="148">
        <v>145.75</v>
      </c>
      <c r="B24" s="148">
        <v>1.5</v>
      </c>
      <c r="C24" s="148">
        <v>145.75</v>
      </c>
      <c r="E24" s="147">
        <v>31.800000000000011</v>
      </c>
      <c r="F24" s="147">
        <v>5.8</v>
      </c>
      <c r="H24" s="147">
        <v>0.2</v>
      </c>
      <c r="I24" s="147">
        <v>180.2</v>
      </c>
    </row>
    <row r="25" spans="1:9">
      <c r="A25" s="148">
        <v>132.5</v>
      </c>
      <c r="B25" s="148">
        <v>2</v>
      </c>
      <c r="C25" s="148">
        <v>132.5</v>
      </c>
      <c r="E25" s="147">
        <v>32.064999999999998</v>
      </c>
      <c r="F25" s="147">
        <v>5.79</v>
      </c>
      <c r="H25" s="147">
        <v>0.21</v>
      </c>
      <c r="I25" s="147">
        <v>179.935</v>
      </c>
    </row>
    <row r="26" spans="1:9">
      <c r="A26" s="148">
        <v>119.25</v>
      </c>
      <c r="B26" s="148">
        <v>2.5</v>
      </c>
      <c r="C26" s="148">
        <v>119.25</v>
      </c>
      <c r="E26" s="147">
        <v>32.329999999999984</v>
      </c>
      <c r="F26" s="147">
        <v>5.78</v>
      </c>
      <c r="H26" s="147">
        <v>0.22</v>
      </c>
      <c r="I26" s="147">
        <v>179.67</v>
      </c>
    </row>
    <row r="27" spans="1:9">
      <c r="A27" s="148">
        <v>106</v>
      </c>
      <c r="B27" s="148">
        <v>3</v>
      </c>
      <c r="C27" s="148">
        <v>106</v>
      </c>
      <c r="E27" s="147">
        <v>32.594999999999999</v>
      </c>
      <c r="F27" s="147">
        <v>5.77</v>
      </c>
      <c r="H27" s="147">
        <v>0.23</v>
      </c>
      <c r="I27" s="147">
        <v>179.405</v>
      </c>
    </row>
    <row r="28" spans="1:9">
      <c r="A28" s="148">
        <v>92.75</v>
      </c>
      <c r="B28" s="148">
        <v>3.5</v>
      </c>
      <c r="C28" s="148">
        <v>92.75</v>
      </c>
      <c r="E28" s="147">
        <v>32.860000000000014</v>
      </c>
      <c r="F28" s="147">
        <v>5.76</v>
      </c>
      <c r="H28" s="147">
        <v>0.24</v>
      </c>
      <c r="I28" s="147">
        <v>179.14</v>
      </c>
    </row>
    <row r="29" spans="1:9">
      <c r="A29" s="148">
        <v>79.5</v>
      </c>
      <c r="B29" s="148">
        <v>4</v>
      </c>
      <c r="C29" s="148">
        <v>79.5</v>
      </c>
      <c r="E29" s="147">
        <v>33.125</v>
      </c>
      <c r="F29" s="147">
        <v>5.75</v>
      </c>
      <c r="H29" s="147">
        <v>0.25</v>
      </c>
      <c r="I29" s="147">
        <v>178.875</v>
      </c>
    </row>
    <row r="30" spans="1:9">
      <c r="A30" s="148">
        <v>66.25</v>
      </c>
      <c r="B30" s="148">
        <v>4.5</v>
      </c>
      <c r="C30" s="148">
        <v>66.25</v>
      </c>
      <c r="E30" s="147">
        <v>33.389999999999986</v>
      </c>
      <c r="F30" s="147">
        <v>5.74</v>
      </c>
      <c r="H30" s="147">
        <v>0.26</v>
      </c>
      <c r="I30" s="147">
        <v>178.61</v>
      </c>
    </row>
    <row r="31" spans="1:9">
      <c r="A31" s="148">
        <v>53</v>
      </c>
      <c r="B31" s="148">
        <v>5</v>
      </c>
      <c r="C31" s="148">
        <v>53</v>
      </c>
      <c r="E31" s="147">
        <v>33.655000000000001</v>
      </c>
      <c r="F31" s="147">
        <v>5.73</v>
      </c>
      <c r="H31" s="147">
        <v>0.27</v>
      </c>
      <c r="I31" s="147">
        <v>178.345</v>
      </c>
    </row>
    <row r="32" spans="1:9">
      <c r="A32" s="148">
        <v>39.75</v>
      </c>
      <c r="B32" s="148">
        <v>5.5</v>
      </c>
      <c r="C32" s="148">
        <v>39.75</v>
      </c>
      <c r="E32" s="147">
        <v>33.920000000000016</v>
      </c>
      <c r="F32" s="147">
        <v>5.72</v>
      </c>
      <c r="H32" s="147">
        <v>0.28000000000000003</v>
      </c>
      <c r="I32" s="147">
        <v>178.08</v>
      </c>
    </row>
    <row r="33" spans="1:9">
      <c r="A33" s="148">
        <v>26.5</v>
      </c>
      <c r="B33" s="148">
        <v>6</v>
      </c>
      <c r="C33" s="148">
        <v>26.5</v>
      </c>
      <c r="E33" s="147">
        <v>34.185000000000002</v>
      </c>
      <c r="F33" s="147">
        <v>5.71</v>
      </c>
      <c r="H33" s="147">
        <v>0.28999999999999998</v>
      </c>
      <c r="I33" s="147">
        <v>177.815</v>
      </c>
    </row>
    <row r="34" spans="1:9">
      <c r="E34" s="147">
        <v>34.449999999999989</v>
      </c>
      <c r="F34" s="147">
        <v>5.7</v>
      </c>
      <c r="H34" s="147">
        <v>0.3</v>
      </c>
      <c r="I34" s="147">
        <v>177.55</v>
      </c>
    </row>
    <row r="35" spans="1:9">
      <c r="E35" s="147">
        <v>34.715000000000003</v>
      </c>
      <c r="F35" s="147">
        <v>5.69</v>
      </c>
      <c r="H35" s="147">
        <v>0.31</v>
      </c>
      <c r="I35" s="147">
        <v>177.285</v>
      </c>
    </row>
    <row r="36" spans="1:9">
      <c r="E36" s="147">
        <v>34.980000000000018</v>
      </c>
      <c r="F36" s="147">
        <v>5.68</v>
      </c>
      <c r="H36" s="147">
        <v>0.32</v>
      </c>
      <c r="I36" s="147">
        <v>177.02</v>
      </c>
    </row>
    <row r="37" spans="1:9">
      <c r="E37" s="147">
        <v>35.245000000000005</v>
      </c>
      <c r="F37" s="147">
        <v>5.67</v>
      </c>
      <c r="H37" s="147">
        <v>0.33</v>
      </c>
      <c r="I37" s="147">
        <v>176.755</v>
      </c>
    </row>
    <row r="38" spans="1:9">
      <c r="E38" s="147">
        <v>35.509999999999991</v>
      </c>
      <c r="F38" s="147">
        <v>5.66</v>
      </c>
      <c r="H38" s="147">
        <v>0.34</v>
      </c>
      <c r="I38" s="147">
        <v>176.49</v>
      </c>
    </row>
    <row r="39" spans="1:9">
      <c r="E39" s="147">
        <v>35.774999999999977</v>
      </c>
      <c r="F39" s="147">
        <v>5.65</v>
      </c>
      <c r="H39" s="147">
        <v>0.35</v>
      </c>
      <c r="I39" s="147">
        <v>176.22499999999999</v>
      </c>
    </row>
    <row r="40" spans="1:9">
      <c r="E40" s="147">
        <v>36.04000000000002</v>
      </c>
      <c r="F40" s="147">
        <v>5.64</v>
      </c>
      <c r="H40" s="147">
        <v>0.36</v>
      </c>
      <c r="I40" s="147">
        <v>175.96</v>
      </c>
    </row>
    <row r="41" spans="1:9">
      <c r="E41" s="147">
        <v>36.305000000000007</v>
      </c>
      <c r="F41" s="147">
        <v>5.63</v>
      </c>
      <c r="H41" s="147">
        <v>0.37</v>
      </c>
      <c r="I41" s="147">
        <v>175.69499999999999</v>
      </c>
    </row>
    <row r="42" spans="1:9">
      <c r="E42" s="147">
        <v>36.569999999999993</v>
      </c>
      <c r="F42" s="147">
        <v>5.62</v>
      </c>
      <c r="H42" s="147">
        <v>0.38</v>
      </c>
      <c r="I42" s="147">
        <v>175.43</v>
      </c>
    </row>
    <row r="43" spans="1:9">
      <c r="E43" s="147">
        <v>36.83499999999998</v>
      </c>
      <c r="F43" s="147">
        <v>5.61</v>
      </c>
      <c r="H43" s="147">
        <v>0.39</v>
      </c>
      <c r="I43" s="147">
        <v>175.16499999999999</v>
      </c>
    </row>
    <row r="44" spans="1:9">
      <c r="E44" s="147">
        <v>37.100000000000023</v>
      </c>
      <c r="F44" s="147">
        <v>5.6</v>
      </c>
      <c r="H44" s="147">
        <v>0.4</v>
      </c>
      <c r="I44" s="147">
        <v>174.9</v>
      </c>
    </row>
    <row r="45" spans="1:9">
      <c r="E45" s="147">
        <v>37.365000000000009</v>
      </c>
      <c r="F45" s="147">
        <v>5.59</v>
      </c>
      <c r="H45" s="147">
        <v>0.41</v>
      </c>
      <c r="I45" s="147">
        <v>174.63499999999999</v>
      </c>
    </row>
    <row r="46" spans="1:9">
      <c r="E46" s="147">
        <v>37.629999999999995</v>
      </c>
      <c r="F46" s="147">
        <v>5.58</v>
      </c>
      <c r="H46" s="147">
        <v>0.42</v>
      </c>
      <c r="I46" s="147">
        <v>174.37</v>
      </c>
    </row>
    <row r="47" spans="1:9">
      <c r="E47" s="147">
        <v>37.894999999999982</v>
      </c>
      <c r="F47" s="147">
        <v>5.57</v>
      </c>
      <c r="H47" s="147">
        <v>0.43</v>
      </c>
      <c r="I47" s="147">
        <v>174.10499999999999</v>
      </c>
    </row>
    <row r="48" spans="1:9">
      <c r="E48" s="147">
        <v>38.159999999999997</v>
      </c>
      <c r="F48" s="147">
        <v>5.56</v>
      </c>
      <c r="H48" s="147">
        <v>0.44</v>
      </c>
      <c r="I48" s="147">
        <v>173.84</v>
      </c>
    </row>
    <row r="49" spans="5:9">
      <c r="E49" s="147">
        <v>38.425000000000011</v>
      </c>
      <c r="F49" s="147">
        <v>5.55</v>
      </c>
      <c r="H49" s="147">
        <v>0.45</v>
      </c>
      <c r="I49" s="147">
        <v>173.57499999999999</v>
      </c>
    </row>
    <row r="50" spans="5:9">
      <c r="E50" s="147">
        <v>38.69</v>
      </c>
      <c r="F50" s="147">
        <v>5.54</v>
      </c>
      <c r="H50" s="147">
        <v>0.46</v>
      </c>
      <c r="I50" s="147">
        <v>173.31</v>
      </c>
    </row>
    <row r="51" spans="5:9">
      <c r="E51" s="147">
        <v>38.954999999999984</v>
      </c>
      <c r="F51" s="147">
        <v>5.53</v>
      </c>
      <c r="H51" s="147">
        <v>0.47</v>
      </c>
      <c r="I51" s="147">
        <v>173.04499999999999</v>
      </c>
    </row>
    <row r="52" spans="5:9">
      <c r="E52" s="147">
        <v>39.22</v>
      </c>
      <c r="F52" s="147">
        <v>5.52</v>
      </c>
      <c r="H52" s="147">
        <v>0.48</v>
      </c>
      <c r="I52" s="147">
        <v>172.78</v>
      </c>
    </row>
    <row r="53" spans="5:9">
      <c r="E53" s="147">
        <v>39.485000000000014</v>
      </c>
      <c r="F53" s="147">
        <v>5.51</v>
      </c>
      <c r="H53" s="147">
        <v>0.49</v>
      </c>
      <c r="I53" s="147">
        <v>172.51499999999999</v>
      </c>
    </row>
    <row r="54" spans="5:9">
      <c r="E54" s="147">
        <v>39.75</v>
      </c>
      <c r="F54" s="147">
        <v>5.5</v>
      </c>
      <c r="H54" s="147">
        <v>0.5</v>
      </c>
      <c r="I54" s="147">
        <v>172.25</v>
      </c>
    </row>
    <row r="55" spans="5:9">
      <c r="E55" s="147">
        <v>40.014999999999986</v>
      </c>
      <c r="F55" s="147">
        <v>5.49</v>
      </c>
      <c r="H55" s="147">
        <v>0.51</v>
      </c>
      <c r="I55" s="147">
        <v>171.98500000000001</v>
      </c>
    </row>
    <row r="56" spans="5:9">
      <c r="E56" s="147">
        <v>40.28</v>
      </c>
      <c r="F56" s="147">
        <v>5.48</v>
      </c>
      <c r="H56" s="147">
        <v>0.52</v>
      </c>
      <c r="I56" s="147">
        <v>171.72</v>
      </c>
    </row>
    <row r="57" spans="5:9">
      <c r="E57" s="147">
        <v>40.545000000000016</v>
      </c>
      <c r="F57" s="147">
        <v>5.47</v>
      </c>
      <c r="H57" s="147">
        <v>0.53</v>
      </c>
      <c r="I57" s="147">
        <v>171.45500000000001</v>
      </c>
    </row>
    <row r="58" spans="5:9">
      <c r="E58" s="147">
        <v>40.81</v>
      </c>
      <c r="F58" s="147">
        <v>5.46</v>
      </c>
      <c r="H58" s="147">
        <v>0.54</v>
      </c>
      <c r="I58" s="147">
        <v>171.19</v>
      </c>
    </row>
    <row r="59" spans="5:9">
      <c r="E59" s="147">
        <v>41.074999999999989</v>
      </c>
      <c r="F59" s="147">
        <v>5.45</v>
      </c>
      <c r="H59" s="147">
        <v>0.55000000000000004</v>
      </c>
      <c r="I59" s="147">
        <v>170.92500000000001</v>
      </c>
    </row>
    <row r="60" spans="5:9">
      <c r="E60" s="147">
        <v>41.34</v>
      </c>
      <c r="F60" s="147">
        <v>5.44</v>
      </c>
      <c r="H60" s="147">
        <v>0.56000000000000005</v>
      </c>
      <c r="I60" s="147">
        <v>170.66</v>
      </c>
    </row>
    <row r="61" spans="5:9">
      <c r="E61" s="147">
        <v>41.605000000000018</v>
      </c>
      <c r="F61" s="147">
        <v>5.43</v>
      </c>
      <c r="H61" s="147">
        <v>0.56999999999999995</v>
      </c>
      <c r="I61" s="147">
        <v>170.39500000000001</v>
      </c>
    </row>
    <row r="62" spans="5:9">
      <c r="E62" s="147">
        <v>41.870000000000005</v>
      </c>
      <c r="F62" s="147">
        <v>5.42</v>
      </c>
      <c r="H62" s="147">
        <v>0.57999999999999996</v>
      </c>
      <c r="I62" s="147">
        <v>170.13</v>
      </c>
    </row>
    <row r="63" spans="5:9">
      <c r="E63" s="147">
        <v>42.134999999999991</v>
      </c>
      <c r="F63" s="147">
        <v>5.41</v>
      </c>
      <c r="H63" s="147">
        <v>0.59</v>
      </c>
      <c r="I63" s="147">
        <v>169.86500000000001</v>
      </c>
    </row>
    <row r="64" spans="5:9">
      <c r="E64" s="147">
        <v>42.399999999999977</v>
      </c>
      <c r="F64" s="147">
        <v>5.4</v>
      </c>
      <c r="H64" s="147">
        <v>0.6</v>
      </c>
      <c r="I64" s="147">
        <v>169.6</v>
      </c>
    </row>
    <row r="65" spans="5:9">
      <c r="E65" s="147">
        <v>42.66500000000002</v>
      </c>
      <c r="F65" s="147">
        <v>5.39</v>
      </c>
      <c r="H65" s="147">
        <v>0.61</v>
      </c>
      <c r="I65" s="147">
        <v>169.33500000000001</v>
      </c>
    </row>
    <row r="66" spans="5:9">
      <c r="E66" s="147">
        <v>42.930000000000007</v>
      </c>
      <c r="F66" s="147">
        <v>5.38</v>
      </c>
      <c r="H66" s="147">
        <v>0.62</v>
      </c>
      <c r="I66" s="147">
        <v>169.07</v>
      </c>
    </row>
    <row r="67" spans="5:9">
      <c r="E67" s="147">
        <v>43.194999999999993</v>
      </c>
      <c r="F67" s="147">
        <v>5.37</v>
      </c>
      <c r="H67" s="147">
        <v>0.63</v>
      </c>
      <c r="I67" s="147">
        <v>168.80500000000001</v>
      </c>
    </row>
    <row r="68" spans="5:9">
      <c r="E68" s="147">
        <v>43.45999999999998</v>
      </c>
      <c r="F68" s="147">
        <v>5.36</v>
      </c>
      <c r="H68" s="147">
        <v>0.64</v>
      </c>
      <c r="I68" s="147">
        <v>168.54</v>
      </c>
    </row>
    <row r="69" spans="5:9">
      <c r="E69" s="147">
        <v>43.725000000000023</v>
      </c>
      <c r="F69" s="147">
        <v>5.35</v>
      </c>
      <c r="H69" s="147">
        <v>0.65</v>
      </c>
      <c r="I69" s="147">
        <v>168.27500000000001</v>
      </c>
    </row>
    <row r="70" spans="5:9">
      <c r="E70" s="147">
        <v>43.990000000000009</v>
      </c>
      <c r="F70" s="147">
        <v>5.34</v>
      </c>
      <c r="H70" s="147">
        <v>0.66</v>
      </c>
      <c r="I70" s="147">
        <v>168.01</v>
      </c>
    </row>
    <row r="71" spans="5:9">
      <c r="E71" s="147">
        <v>44.254999999999995</v>
      </c>
      <c r="F71" s="147">
        <v>5.33</v>
      </c>
      <c r="H71" s="147">
        <v>0.67</v>
      </c>
      <c r="I71" s="147">
        <v>167.745</v>
      </c>
    </row>
    <row r="72" spans="5:9">
      <c r="E72" s="147">
        <v>44.519999999999982</v>
      </c>
      <c r="F72" s="147">
        <v>5.32</v>
      </c>
      <c r="H72" s="147">
        <v>0.68</v>
      </c>
      <c r="I72" s="147">
        <v>167.48</v>
      </c>
    </row>
    <row r="73" spans="5:9">
      <c r="E73" s="147">
        <v>44.784999999999997</v>
      </c>
      <c r="F73" s="147">
        <v>5.31</v>
      </c>
      <c r="H73" s="147">
        <v>0.69</v>
      </c>
      <c r="I73" s="147">
        <v>167.215</v>
      </c>
    </row>
    <row r="74" spans="5:9">
      <c r="E74" s="147">
        <v>45.050000000000011</v>
      </c>
      <c r="F74" s="147">
        <v>5.3</v>
      </c>
      <c r="H74" s="147">
        <v>0.7</v>
      </c>
      <c r="I74" s="147">
        <v>166.95</v>
      </c>
    </row>
    <row r="75" spans="5:9">
      <c r="E75" s="147">
        <v>45.314999999999998</v>
      </c>
      <c r="F75" s="147">
        <v>5.29</v>
      </c>
      <c r="H75" s="147">
        <v>0.71</v>
      </c>
      <c r="I75" s="147">
        <v>166.685</v>
      </c>
    </row>
    <row r="76" spans="5:9">
      <c r="E76" s="147">
        <v>45.579999999999984</v>
      </c>
      <c r="F76" s="147">
        <v>5.28</v>
      </c>
      <c r="H76" s="147">
        <v>0.72</v>
      </c>
      <c r="I76" s="147">
        <v>166.42000000000002</v>
      </c>
    </row>
    <row r="77" spans="5:9">
      <c r="E77" s="147">
        <v>45.844999999999999</v>
      </c>
      <c r="F77" s="147">
        <v>5.27</v>
      </c>
      <c r="H77" s="147">
        <v>0.73</v>
      </c>
      <c r="I77" s="147">
        <v>166.155</v>
      </c>
    </row>
    <row r="78" spans="5:9">
      <c r="E78" s="147">
        <v>46.110000000000014</v>
      </c>
      <c r="F78" s="147">
        <v>5.26</v>
      </c>
      <c r="H78" s="147">
        <v>0.74</v>
      </c>
      <c r="I78" s="147">
        <v>165.89</v>
      </c>
    </row>
    <row r="79" spans="5:9">
      <c r="E79" s="147">
        <v>46.375</v>
      </c>
      <c r="F79" s="147">
        <v>5.25</v>
      </c>
      <c r="H79" s="147">
        <v>0.75</v>
      </c>
      <c r="I79" s="147">
        <v>165.625</v>
      </c>
    </row>
    <row r="80" spans="5:9">
      <c r="E80" s="147">
        <v>46.639999999999986</v>
      </c>
      <c r="F80" s="147">
        <v>5.24</v>
      </c>
      <c r="H80" s="147">
        <v>0.76</v>
      </c>
      <c r="I80" s="147">
        <v>165.36</v>
      </c>
    </row>
    <row r="81" spans="5:9">
      <c r="E81" s="147">
        <v>46.905000000000001</v>
      </c>
      <c r="F81" s="147">
        <v>5.23</v>
      </c>
      <c r="H81" s="147">
        <v>0.77</v>
      </c>
      <c r="I81" s="147">
        <v>165.095</v>
      </c>
    </row>
    <row r="82" spans="5:9">
      <c r="E82" s="147">
        <v>47.170000000000016</v>
      </c>
      <c r="F82" s="147">
        <v>5.22</v>
      </c>
      <c r="H82" s="147">
        <v>0.78</v>
      </c>
      <c r="I82" s="147">
        <v>164.82999999999998</v>
      </c>
    </row>
    <row r="83" spans="5:9">
      <c r="E83" s="147">
        <v>47.435000000000002</v>
      </c>
      <c r="F83" s="147">
        <v>5.21</v>
      </c>
      <c r="H83" s="147">
        <v>0.79</v>
      </c>
      <c r="I83" s="147">
        <v>164.565</v>
      </c>
    </row>
    <row r="84" spans="5:9">
      <c r="E84" s="147">
        <v>47.699999999999989</v>
      </c>
      <c r="F84" s="147">
        <v>5.2</v>
      </c>
      <c r="H84" s="147">
        <v>0.8</v>
      </c>
      <c r="I84" s="147">
        <v>164.3</v>
      </c>
    </row>
    <row r="85" spans="5:9">
      <c r="E85" s="147">
        <v>47.965000000000003</v>
      </c>
      <c r="F85" s="147">
        <v>5.19</v>
      </c>
      <c r="H85" s="147">
        <v>0.81</v>
      </c>
      <c r="I85" s="147">
        <v>164.035</v>
      </c>
    </row>
    <row r="86" spans="5:9">
      <c r="E86" s="147">
        <v>48.230000000000018</v>
      </c>
      <c r="F86" s="147">
        <v>5.18</v>
      </c>
      <c r="H86" s="147">
        <v>0.82</v>
      </c>
      <c r="I86" s="147">
        <v>163.77000000000001</v>
      </c>
    </row>
    <row r="87" spans="5:9">
      <c r="E87" s="147">
        <v>48.495000000000005</v>
      </c>
      <c r="F87" s="147">
        <v>5.17</v>
      </c>
      <c r="H87" s="147">
        <v>0.83</v>
      </c>
      <c r="I87" s="147">
        <v>163.505</v>
      </c>
    </row>
    <row r="88" spans="5:9">
      <c r="E88" s="147">
        <v>48.759999999999991</v>
      </c>
      <c r="F88" s="147">
        <v>5.16</v>
      </c>
      <c r="H88" s="147">
        <v>0.84</v>
      </c>
      <c r="I88" s="147">
        <v>163.24</v>
      </c>
    </row>
    <row r="89" spans="5:9">
      <c r="E89" s="147">
        <v>49.024999999999977</v>
      </c>
      <c r="F89" s="147">
        <v>5.15</v>
      </c>
      <c r="H89" s="147">
        <v>0.85</v>
      </c>
      <c r="I89" s="147">
        <v>162.97499999999999</v>
      </c>
    </row>
    <row r="90" spans="5:9">
      <c r="E90" s="147">
        <v>49.29000000000002</v>
      </c>
      <c r="F90" s="147">
        <v>5.14</v>
      </c>
      <c r="H90" s="147">
        <v>0.86</v>
      </c>
      <c r="I90" s="147">
        <v>162.71</v>
      </c>
    </row>
    <row r="91" spans="5:9">
      <c r="E91" s="147">
        <v>49.555000000000007</v>
      </c>
      <c r="F91" s="147">
        <v>5.13</v>
      </c>
      <c r="H91" s="147">
        <v>0.87</v>
      </c>
      <c r="I91" s="147">
        <v>162.44499999999999</v>
      </c>
    </row>
    <row r="92" spans="5:9">
      <c r="E92" s="147">
        <v>49.819999999999993</v>
      </c>
      <c r="F92" s="147">
        <v>5.12</v>
      </c>
      <c r="H92" s="147">
        <v>0.88</v>
      </c>
      <c r="I92" s="147">
        <v>162.18</v>
      </c>
    </row>
    <row r="93" spans="5:9">
      <c r="E93" s="147">
        <v>50.08499999999998</v>
      </c>
      <c r="F93" s="147">
        <v>5.1100000000000003</v>
      </c>
      <c r="H93" s="147">
        <v>0.89</v>
      </c>
      <c r="I93" s="147">
        <v>161.91499999999999</v>
      </c>
    </row>
    <row r="94" spans="5:9">
      <c r="E94" s="147">
        <v>50.350000000000023</v>
      </c>
      <c r="F94" s="147">
        <v>5.0999999999999996</v>
      </c>
      <c r="H94" s="147">
        <v>0.9</v>
      </c>
      <c r="I94" s="147">
        <v>161.65</v>
      </c>
    </row>
    <row r="95" spans="5:9">
      <c r="E95" s="147">
        <v>50.615000000000009</v>
      </c>
      <c r="F95" s="147">
        <v>5.09</v>
      </c>
      <c r="H95" s="147">
        <v>0.91</v>
      </c>
      <c r="I95" s="147">
        <v>161.38499999999999</v>
      </c>
    </row>
    <row r="96" spans="5:9">
      <c r="E96" s="147">
        <v>50.879999999999995</v>
      </c>
      <c r="F96" s="147">
        <v>5.08</v>
      </c>
      <c r="H96" s="147">
        <v>0.92</v>
      </c>
      <c r="I96" s="147">
        <v>161.12</v>
      </c>
    </row>
    <row r="97" spans="5:9">
      <c r="E97" s="147">
        <v>51.144999999999982</v>
      </c>
      <c r="F97" s="147">
        <v>5.07</v>
      </c>
      <c r="H97" s="147">
        <v>0.93</v>
      </c>
      <c r="I97" s="147">
        <v>160.85499999999999</v>
      </c>
    </row>
    <row r="98" spans="5:9">
      <c r="E98" s="147">
        <v>51.41</v>
      </c>
      <c r="F98" s="147">
        <v>5.0599999999999996</v>
      </c>
      <c r="H98" s="147">
        <v>0.94</v>
      </c>
      <c r="I98" s="147">
        <v>160.59</v>
      </c>
    </row>
    <row r="99" spans="5:9">
      <c r="E99" s="147">
        <v>51.675000000000011</v>
      </c>
      <c r="F99" s="147">
        <v>5.05</v>
      </c>
      <c r="H99" s="147">
        <v>0.95</v>
      </c>
      <c r="I99" s="147">
        <v>160.32499999999999</v>
      </c>
    </row>
    <row r="100" spans="5:9">
      <c r="E100" s="147">
        <v>51.94</v>
      </c>
      <c r="F100" s="147">
        <v>5.04</v>
      </c>
      <c r="H100" s="147">
        <v>0.96</v>
      </c>
      <c r="I100" s="147">
        <v>160.06</v>
      </c>
    </row>
    <row r="101" spans="5:9">
      <c r="E101" s="147">
        <v>52.204999999999984</v>
      </c>
      <c r="F101" s="147">
        <v>5.03</v>
      </c>
      <c r="H101" s="147">
        <v>0.97</v>
      </c>
      <c r="I101" s="147">
        <v>159.79500000000002</v>
      </c>
    </row>
    <row r="102" spans="5:9">
      <c r="E102" s="147">
        <v>52.47</v>
      </c>
      <c r="F102" s="147">
        <v>5.0199999999999996</v>
      </c>
      <c r="H102" s="147">
        <v>0.98</v>
      </c>
      <c r="I102" s="147">
        <v>159.53</v>
      </c>
    </row>
    <row r="103" spans="5:9">
      <c r="E103" s="147">
        <v>52.735000000000014</v>
      </c>
      <c r="F103" s="147">
        <v>5.01</v>
      </c>
      <c r="H103" s="147">
        <v>0.99</v>
      </c>
      <c r="I103" s="147">
        <v>159.26499999999999</v>
      </c>
    </row>
    <row r="104" spans="5:9">
      <c r="E104" s="147">
        <v>53</v>
      </c>
      <c r="F104" s="147">
        <v>5</v>
      </c>
      <c r="H104" s="147">
        <v>1</v>
      </c>
      <c r="I104" s="147">
        <v>159</v>
      </c>
    </row>
    <row r="105" spans="5:9">
      <c r="E105" s="147">
        <v>53.264999999999986</v>
      </c>
      <c r="F105" s="147">
        <v>4.99</v>
      </c>
      <c r="H105" s="147">
        <v>1.01</v>
      </c>
      <c r="I105" s="147">
        <v>158.73500000000001</v>
      </c>
    </row>
    <row r="106" spans="5:9">
      <c r="E106" s="147">
        <v>53.53</v>
      </c>
      <c r="F106" s="147">
        <v>4.9800000000000004</v>
      </c>
      <c r="H106" s="147">
        <v>1.02</v>
      </c>
      <c r="I106" s="147">
        <v>158.47</v>
      </c>
    </row>
    <row r="107" spans="5:9">
      <c r="E107" s="147">
        <v>53.795000000000016</v>
      </c>
      <c r="F107" s="147">
        <v>4.97</v>
      </c>
      <c r="H107" s="147">
        <v>1.03</v>
      </c>
      <c r="I107" s="147">
        <v>158.20499999999998</v>
      </c>
    </row>
    <row r="108" spans="5:9">
      <c r="E108" s="147">
        <v>54.06</v>
      </c>
      <c r="F108" s="147">
        <v>4.96</v>
      </c>
      <c r="H108" s="147">
        <v>1.04</v>
      </c>
      <c r="I108" s="147">
        <v>157.94</v>
      </c>
    </row>
    <row r="109" spans="5:9">
      <c r="E109" s="147">
        <v>54.324999999999989</v>
      </c>
      <c r="F109" s="147">
        <v>4.95</v>
      </c>
      <c r="H109" s="147">
        <v>1.05</v>
      </c>
      <c r="I109" s="147">
        <v>157.67500000000001</v>
      </c>
    </row>
    <row r="110" spans="5:9">
      <c r="E110" s="147">
        <v>54.59</v>
      </c>
      <c r="F110" s="147">
        <v>4.9400000000000004</v>
      </c>
      <c r="H110" s="147">
        <v>1.06</v>
      </c>
      <c r="I110" s="147">
        <v>157.41</v>
      </c>
    </row>
    <row r="111" spans="5:9">
      <c r="E111" s="147">
        <v>54.855000000000018</v>
      </c>
      <c r="F111" s="147">
        <v>4.93</v>
      </c>
      <c r="H111" s="147">
        <v>1.07</v>
      </c>
      <c r="I111" s="147">
        <v>157.14500000000001</v>
      </c>
    </row>
    <row r="112" spans="5:9">
      <c r="E112" s="147">
        <v>55.120000000000005</v>
      </c>
      <c r="F112" s="147">
        <v>4.92</v>
      </c>
      <c r="H112" s="147">
        <v>1.08</v>
      </c>
      <c r="I112" s="147">
        <v>156.88</v>
      </c>
    </row>
    <row r="113" spans="5:9">
      <c r="E113" s="147">
        <v>55.384999999999991</v>
      </c>
      <c r="F113" s="147">
        <v>4.91</v>
      </c>
      <c r="H113" s="147">
        <v>1.0900000000000001</v>
      </c>
      <c r="I113" s="147">
        <v>156.61500000000001</v>
      </c>
    </row>
    <row r="114" spans="5:9">
      <c r="E114" s="147">
        <v>55.649999999999977</v>
      </c>
      <c r="F114" s="147">
        <v>4.9000000000000004</v>
      </c>
      <c r="H114" s="147">
        <v>1.1000000000000001</v>
      </c>
      <c r="I114" s="147">
        <v>156.35</v>
      </c>
    </row>
    <row r="115" spans="5:9">
      <c r="E115" s="147">
        <v>55.91500000000002</v>
      </c>
      <c r="F115" s="147">
        <v>4.8899999999999997</v>
      </c>
      <c r="H115" s="147">
        <v>1.1100000000000001</v>
      </c>
      <c r="I115" s="147">
        <v>156.08500000000001</v>
      </c>
    </row>
    <row r="116" spans="5:9">
      <c r="E116" s="147">
        <v>56.180000000000007</v>
      </c>
      <c r="F116" s="147">
        <v>4.88</v>
      </c>
      <c r="H116" s="147">
        <v>1.1200000000000001</v>
      </c>
      <c r="I116" s="147">
        <v>155.82</v>
      </c>
    </row>
    <row r="117" spans="5:9">
      <c r="E117" s="147">
        <v>56.444999999999993</v>
      </c>
      <c r="F117" s="147">
        <v>4.87</v>
      </c>
      <c r="H117" s="147">
        <v>1.1299999999999999</v>
      </c>
      <c r="I117" s="147">
        <v>155.55500000000001</v>
      </c>
    </row>
    <row r="118" spans="5:9">
      <c r="E118" s="147">
        <v>56.70999999999998</v>
      </c>
      <c r="F118" s="147">
        <v>4.8600000000000003</v>
      </c>
      <c r="H118" s="147">
        <v>1.1399999999999999</v>
      </c>
      <c r="I118" s="147">
        <v>155.29</v>
      </c>
    </row>
    <row r="119" spans="5:9">
      <c r="E119" s="147">
        <v>56.975000000000023</v>
      </c>
      <c r="F119" s="147">
        <v>4.8499999999999996</v>
      </c>
      <c r="H119" s="147">
        <v>1.1499999999999999</v>
      </c>
      <c r="I119" s="147">
        <v>155.02500000000001</v>
      </c>
    </row>
    <row r="120" spans="5:9">
      <c r="E120" s="147">
        <v>57.240000000000009</v>
      </c>
      <c r="F120" s="147">
        <v>4.84</v>
      </c>
      <c r="H120" s="147">
        <v>1.1599999999999999</v>
      </c>
      <c r="I120" s="147">
        <v>154.76</v>
      </c>
    </row>
    <row r="121" spans="5:9">
      <c r="E121" s="147">
        <v>57.504999999999995</v>
      </c>
      <c r="F121" s="147">
        <v>4.83</v>
      </c>
      <c r="H121" s="147">
        <v>1.17</v>
      </c>
      <c r="I121" s="147">
        <v>154.495</v>
      </c>
    </row>
    <row r="122" spans="5:9">
      <c r="E122" s="147">
        <v>57.769999999999996</v>
      </c>
      <c r="F122" s="147">
        <v>4.82</v>
      </c>
      <c r="H122" s="147">
        <v>1.18</v>
      </c>
      <c r="I122" s="147">
        <v>154.22999999999999</v>
      </c>
    </row>
    <row r="123" spans="5:9">
      <c r="E123" s="147">
        <v>58.035000000000011</v>
      </c>
      <c r="F123" s="147">
        <v>4.8099999999999996</v>
      </c>
      <c r="H123" s="147">
        <v>1.19</v>
      </c>
      <c r="I123" s="147">
        <v>153.965</v>
      </c>
    </row>
    <row r="124" spans="5:9">
      <c r="E124" s="147">
        <v>58.300000000000011</v>
      </c>
      <c r="F124" s="147">
        <v>4.8</v>
      </c>
      <c r="H124" s="147">
        <v>1.2</v>
      </c>
      <c r="I124" s="147">
        <v>153.69999999999999</v>
      </c>
    </row>
    <row r="125" spans="5:9">
      <c r="E125" s="147">
        <v>58.564999999999998</v>
      </c>
      <c r="F125" s="147">
        <v>4.79</v>
      </c>
      <c r="H125" s="147">
        <v>1.21</v>
      </c>
      <c r="I125" s="147">
        <v>153.435</v>
      </c>
    </row>
    <row r="126" spans="5:9">
      <c r="E126" s="147">
        <v>58.83</v>
      </c>
      <c r="F126" s="147">
        <v>4.78</v>
      </c>
      <c r="H126" s="147">
        <v>1.22</v>
      </c>
      <c r="I126" s="147">
        <v>153.17000000000002</v>
      </c>
    </row>
    <row r="127" spans="5:9">
      <c r="E127" s="147">
        <v>59.095000000000013</v>
      </c>
      <c r="F127" s="147">
        <v>4.7699999999999996</v>
      </c>
      <c r="H127" s="147">
        <v>1.23</v>
      </c>
      <c r="I127" s="147">
        <v>152.905</v>
      </c>
    </row>
    <row r="128" spans="5:9">
      <c r="E128" s="147">
        <v>59.36</v>
      </c>
      <c r="F128" s="147">
        <v>4.76</v>
      </c>
      <c r="H128" s="147">
        <v>1.24</v>
      </c>
      <c r="I128" s="147">
        <v>152.63999999999999</v>
      </c>
    </row>
    <row r="129" spans="5:9">
      <c r="E129" s="147">
        <v>59.625</v>
      </c>
      <c r="F129" s="147">
        <v>4.75</v>
      </c>
      <c r="H129" s="147">
        <v>1.25</v>
      </c>
      <c r="I129" s="147">
        <v>152.375</v>
      </c>
    </row>
    <row r="130" spans="5:9">
      <c r="E130" s="147">
        <v>59.89</v>
      </c>
      <c r="F130" s="147">
        <v>4.74</v>
      </c>
      <c r="H130" s="147">
        <v>1.26</v>
      </c>
      <c r="I130" s="147">
        <v>152.11000000000001</v>
      </c>
    </row>
    <row r="131" spans="5:9">
      <c r="E131" s="147">
        <v>60.154999999999987</v>
      </c>
      <c r="F131" s="147">
        <v>4.7300000000000004</v>
      </c>
      <c r="H131" s="147">
        <v>1.27</v>
      </c>
      <c r="I131" s="147">
        <v>151.845</v>
      </c>
    </row>
    <row r="132" spans="5:9">
      <c r="E132" s="147">
        <v>60.42</v>
      </c>
      <c r="F132" s="147">
        <v>4.72</v>
      </c>
      <c r="H132" s="147">
        <v>1.28</v>
      </c>
      <c r="I132" s="147">
        <v>151.57999999999998</v>
      </c>
    </row>
    <row r="133" spans="5:9">
      <c r="E133" s="147">
        <v>60.685000000000002</v>
      </c>
      <c r="F133" s="147">
        <v>4.71</v>
      </c>
      <c r="H133" s="147">
        <v>1.29</v>
      </c>
      <c r="I133" s="147">
        <v>151.315</v>
      </c>
    </row>
    <row r="134" spans="5:9">
      <c r="E134" s="147">
        <v>60.949999999999989</v>
      </c>
      <c r="F134" s="147">
        <v>4.7</v>
      </c>
      <c r="H134" s="147">
        <v>1.3</v>
      </c>
      <c r="I134" s="147">
        <v>151.05000000000001</v>
      </c>
    </row>
    <row r="135" spans="5:9">
      <c r="E135" s="147">
        <v>61.214999999999989</v>
      </c>
      <c r="F135" s="147">
        <v>4.6900000000000004</v>
      </c>
      <c r="H135" s="147">
        <v>1.31</v>
      </c>
      <c r="I135" s="147">
        <v>150.785</v>
      </c>
    </row>
    <row r="136" spans="5:9">
      <c r="E136" s="147">
        <v>61.480000000000004</v>
      </c>
      <c r="F136" s="147">
        <v>4.68</v>
      </c>
      <c r="H136" s="147">
        <v>1.32</v>
      </c>
      <c r="I136" s="147">
        <v>150.51999999999998</v>
      </c>
    </row>
    <row r="137" spans="5:9">
      <c r="E137" s="147">
        <v>61.745000000000005</v>
      </c>
      <c r="F137" s="147">
        <v>4.67</v>
      </c>
      <c r="H137" s="147">
        <v>1.33</v>
      </c>
      <c r="I137" s="147">
        <v>150.255</v>
      </c>
    </row>
    <row r="138" spans="5:9">
      <c r="E138" s="147">
        <v>62.009999999999991</v>
      </c>
      <c r="F138" s="147">
        <v>4.66</v>
      </c>
      <c r="H138" s="147">
        <v>1.34</v>
      </c>
      <c r="I138" s="147">
        <v>149.99</v>
      </c>
    </row>
    <row r="139" spans="5:9">
      <c r="E139" s="147">
        <v>62.274999999999991</v>
      </c>
      <c r="F139" s="147">
        <v>4.6500000000000004</v>
      </c>
      <c r="H139" s="147">
        <v>1.35</v>
      </c>
      <c r="I139" s="147">
        <v>149.72499999999999</v>
      </c>
    </row>
    <row r="140" spans="5:9">
      <c r="E140" s="147">
        <v>62.540000000000006</v>
      </c>
      <c r="F140" s="147">
        <v>4.6399999999999997</v>
      </c>
      <c r="H140" s="147">
        <v>1.36</v>
      </c>
      <c r="I140" s="147">
        <v>149.46</v>
      </c>
    </row>
    <row r="141" spans="5:9">
      <c r="E141" s="147">
        <v>62.805000000000007</v>
      </c>
      <c r="F141" s="147">
        <v>4.63</v>
      </c>
      <c r="H141" s="147">
        <v>1.37</v>
      </c>
      <c r="I141" s="147">
        <v>149.19499999999999</v>
      </c>
    </row>
    <row r="142" spans="5:9">
      <c r="E142" s="147">
        <v>63.069999999999993</v>
      </c>
      <c r="F142" s="147">
        <v>4.62</v>
      </c>
      <c r="H142" s="147">
        <v>1.38</v>
      </c>
      <c r="I142" s="147">
        <v>148.93</v>
      </c>
    </row>
    <row r="143" spans="5:9">
      <c r="E143" s="147">
        <v>63.334999999999994</v>
      </c>
      <c r="F143" s="147">
        <v>4.6100000000000003</v>
      </c>
      <c r="H143" s="147">
        <v>1.39</v>
      </c>
      <c r="I143" s="147">
        <v>148.66499999999999</v>
      </c>
    </row>
    <row r="144" spans="5:9">
      <c r="E144" s="147">
        <v>63.600000000000009</v>
      </c>
      <c r="F144" s="147">
        <v>4.5999999999999996</v>
      </c>
      <c r="H144" s="147">
        <v>1.4</v>
      </c>
      <c r="I144" s="147">
        <v>148.4</v>
      </c>
    </row>
    <row r="145" spans="5:9">
      <c r="E145" s="147">
        <v>63.865000000000009</v>
      </c>
      <c r="F145" s="147">
        <v>4.59</v>
      </c>
      <c r="H145" s="147">
        <v>1.41</v>
      </c>
      <c r="I145" s="147">
        <v>148.13499999999999</v>
      </c>
    </row>
    <row r="146" spans="5:9">
      <c r="E146" s="147">
        <v>64.13</v>
      </c>
      <c r="F146" s="147">
        <v>4.58</v>
      </c>
      <c r="H146" s="147">
        <v>1.42</v>
      </c>
      <c r="I146" s="147">
        <v>147.87</v>
      </c>
    </row>
    <row r="147" spans="5:9">
      <c r="E147" s="147">
        <v>64.394999999999996</v>
      </c>
      <c r="F147" s="147">
        <v>4.57</v>
      </c>
      <c r="H147" s="147">
        <v>1.43</v>
      </c>
      <c r="I147" s="147">
        <v>147.60500000000002</v>
      </c>
    </row>
    <row r="148" spans="5:9">
      <c r="E148" s="147">
        <v>64.660000000000011</v>
      </c>
      <c r="F148" s="147">
        <v>4.5599999999999996</v>
      </c>
      <c r="H148" s="147">
        <v>1.44</v>
      </c>
      <c r="I148" s="147">
        <v>147.34</v>
      </c>
    </row>
    <row r="149" spans="5:9">
      <c r="E149" s="147">
        <v>64.925000000000011</v>
      </c>
      <c r="F149" s="147">
        <v>4.55</v>
      </c>
      <c r="H149" s="147">
        <v>1.45</v>
      </c>
      <c r="I149" s="147">
        <v>147.07499999999999</v>
      </c>
    </row>
    <row r="150" spans="5:9">
      <c r="E150" s="147">
        <v>65.19</v>
      </c>
      <c r="F150" s="147">
        <v>4.54</v>
      </c>
      <c r="H150" s="147">
        <v>1.46</v>
      </c>
      <c r="I150" s="147">
        <v>146.81</v>
      </c>
    </row>
    <row r="151" spans="5:9">
      <c r="E151" s="147">
        <v>65.454999999999998</v>
      </c>
      <c r="F151" s="147">
        <v>4.53</v>
      </c>
      <c r="H151" s="147">
        <v>1.47</v>
      </c>
      <c r="I151" s="147">
        <v>146.54500000000002</v>
      </c>
    </row>
    <row r="152" spans="5:9">
      <c r="E152" s="147">
        <v>65.720000000000013</v>
      </c>
      <c r="F152" s="147">
        <v>4.5199999999999996</v>
      </c>
      <c r="H152" s="147">
        <v>1.48</v>
      </c>
      <c r="I152" s="147">
        <v>146.28</v>
      </c>
    </row>
    <row r="153" spans="5:9">
      <c r="E153" s="147">
        <v>65.984999999999999</v>
      </c>
      <c r="F153" s="147">
        <v>4.51</v>
      </c>
      <c r="H153" s="147">
        <v>1.49</v>
      </c>
      <c r="I153" s="147">
        <v>146.01499999999999</v>
      </c>
    </row>
    <row r="154" spans="5:9">
      <c r="E154" s="147">
        <v>66.25</v>
      </c>
      <c r="F154" s="147">
        <v>4.5</v>
      </c>
      <c r="H154" s="147">
        <v>1.5</v>
      </c>
      <c r="I154" s="147">
        <v>145.75</v>
      </c>
    </row>
    <row r="155" spans="5:9">
      <c r="E155" s="147">
        <v>66.515000000000001</v>
      </c>
      <c r="F155" s="147">
        <v>4.49</v>
      </c>
      <c r="H155" s="147">
        <v>1.51</v>
      </c>
      <c r="I155" s="147">
        <v>145.48500000000001</v>
      </c>
    </row>
    <row r="156" spans="5:9">
      <c r="E156" s="147">
        <v>66.779999999999987</v>
      </c>
      <c r="F156" s="147">
        <v>4.4800000000000004</v>
      </c>
      <c r="H156" s="147">
        <v>1.52</v>
      </c>
      <c r="I156" s="147">
        <v>145.22</v>
      </c>
    </row>
    <row r="157" spans="5:9">
      <c r="E157" s="147">
        <v>67.045000000000002</v>
      </c>
      <c r="F157" s="147">
        <v>4.47</v>
      </c>
      <c r="H157" s="147">
        <v>1.53</v>
      </c>
      <c r="I157" s="147">
        <v>144.95499999999998</v>
      </c>
    </row>
    <row r="158" spans="5:9">
      <c r="E158" s="147">
        <v>67.31</v>
      </c>
      <c r="F158" s="147">
        <v>4.46</v>
      </c>
      <c r="H158" s="147">
        <v>1.54</v>
      </c>
      <c r="I158" s="147">
        <v>144.69</v>
      </c>
    </row>
    <row r="159" spans="5:9">
      <c r="E159" s="147">
        <v>67.574999999999989</v>
      </c>
      <c r="F159" s="147">
        <v>4.45</v>
      </c>
      <c r="H159" s="147">
        <v>1.55</v>
      </c>
      <c r="I159" s="147">
        <v>144.42500000000001</v>
      </c>
    </row>
    <row r="160" spans="5:9">
      <c r="E160" s="147">
        <v>67.839999999999989</v>
      </c>
      <c r="F160" s="147">
        <v>4.4400000000000004</v>
      </c>
      <c r="H160" s="147">
        <v>1.56</v>
      </c>
      <c r="I160" s="147">
        <v>144.16</v>
      </c>
    </row>
    <row r="161" spans="5:9">
      <c r="E161" s="147">
        <v>68.105000000000004</v>
      </c>
      <c r="F161" s="147">
        <v>4.43</v>
      </c>
      <c r="H161" s="147">
        <v>1.57</v>
      </c>
      <c r="I161" s="147">
        <v>143.89499999999998</v>
      </c>
    </row>
    <row r="162" spans="5:9">
      <c r="E162" s="147">
        <v>68.37</v>
      </c>
      <c r="F162" s="147">
        <v>4.42</v>
      </c>
      <c r="H162" s="147">
        <v>1.58</v>
      </c>
      <c r="I162" s="147">
        <v>143.63</v>
      </c>
    </row>
    <row r="163" spans="5:9">
      <c r="E163" s="147">
        <v>68.634999999999991</v>
      </c>
      <c r="F163" s="147">
        <v>4.41</v>
      </c>
      <c r="H163" s="147">
        <v>1.59</v>
      </c>
      <c r="I163" s="147">
        <v>143.36500000000001</v>
      </c>
    </row>
    <row r="164" spans="5:9">
      <c r="E164" s="147">
        <v>68.899999999999991</v>
      </c>
      <c r="F164" s="147">
        <v>4.4000000000000004</v>
      </c>
      <c r="H164" s="147">
        <v>1.6</v>
      </c>
      <c r="I164" s="147">
        <v>143.1</v>
      </c>
    </row>
    <row r="165" spans="5:9">
      <c r="E165" s="147">
        <v>69.165000000000006</v>
      </c>
      <c r="F165" s="147">
        <v>4.3899999999999997</v>
      </c>
      <c r="H165" s="147">
        <v>1.61</v>
      </c>
      <c r="I165" s="147">
        <v>142.83500000000001</v>
      </c>
    </row>
    <row r="166" spans="5:9">
      <c r="E166" s="147">
        <v>69.430000000000007</v>
      </c>
      <c r="F166" s="147">
        <v>4.38</v>
      </c>
      <c r="H166" s="147">
        <v>1.62</v>
      </c>
      <c r="I166" s="147">
        <v>142.57</v>
      </c>
    </row>
    <row r="167" spans="5:9">
      <c r="E167" s="147">
        <v>69.694999999999993</v>
      </c>
      <c r="F167" s="147">
        <v>4.37</v>
      </c>
      <c r="H167" s="147">
        <v>1.63</v>
      </c>
      <c r="I167" s="147">
        <v>142.30500000000001</v>
      </c>
    </row>
    <row r="168" spans="5:9">
      <c r="E168" s="147">
        <v>69.959999999999994</v>
      </c>
      <c r="F168" s="147">
        <v>4.3600000000000003</v>
      </c>
      <c r="H168" s="147">
        <v>1.64</v>
      </c>
      <c r="I168" s="147">
        <v>142.04</v>
      </c>
    </row>
    <row r="169" spans="5:9">
      <c r="E169" s="147">
        <v>70.225000000000009</v>
      </c>
      <c r="F169" s="147">
        <v>4.3499999999999996</v>
      </c>
      <c r="H169" s="147">
        <v>1.65</v>
      </c>
      <c r="I169" s="147">
        <v>141.77500000000001</v>
      </c>
    </row>
    <row r="170" spans="5:9">
      <c r="E170" s="147">
        <v>70.490000000000009</v>
      </c>
      <c r="F170" s="147">
        <v>4.34</v>
      </c>
      <c r="H170" s="147">
        <v>1.66</v>
      </c>
      <c r="I170" s="147">
        <v>141.51</v>
      </c>
    </row>
    <row r="171" spans="5:9">
      <c r="E171" s="147">
        <v>70.754999999999995</v>
      </c>
      <c r="F171" s="147">
        <v>4.33</v>
      </c>
      <c r="H171" s="147">
        <v>1.67</v>
      </c>
      <c r="I171" s="147">
        <v>141.245</v>
      </c>
    </row>
    <row r="172" spans="5:9">
      <c r="E172" s="147">
        <v>71.02</v>
      </c>
      <c r="F172" s="147">
        <v>4.32</v>
      </c>
      <c r="H172" s="147">
        <v>1.68</v>
      </c>
      <c r="I172" s="147">
        <v>140.98000000000002</v>
      </c>
    </row>
    <row r="173" spans="5:9">
      <c r="E173" s="147">
        <v>71.285000000000011</v>
      </c>
      <c r="F173" s="147">
        <v>4.3099999999999996</v>
      </c>
      <c r="H173" s="147">
        <v>1.69</v>
      </c>
      <c r="I173" s="147">
        <v>140.715</v>
      </c>
    </row>
    <row r="174" spans="5:9">
      <c r="E174" s="147">
        <v>71.550000000000011</v>
      </c>
      <c r="F174" s="147">
        <v>4.3</v>
      </c>
      <c r="H174" s="147">
        <v>1.7</v>
      </c>
      <c r="I174" s="147">
        <v>140.44999999999999</v>
      </c>
    </row>
    <row r="175" spans="5:9">
      <c r="E175" s="147">
        <v>71.814999999999998</v>
      </c>
      <c r="F175" s="147">
        <v>4.29</v>
      </c>
      <c r="H175" s="147">
        <v>1.71</v>
      </c>
      <c r="I175" s="147">
        <v>140.185</v>
      </c>
    </row>
    <row r="176" spans="5:9">
      <c r="E176" s="147">
        <v>72.08</v>
      </c>
      <c r="F176" s="147">
        <v>4.28</v>
      </c>
      <c r="H176" s="147">
        <v>1.72</v>
      </c>
      <c r="I176" s="147">
        <v>139.92000000000002</v>
      </c>
    </row>
    <row r="177" spans="5:9">
      <c r="E177" s="147">
        <v>72.345000000000013</v>
      </c>
      <c r="F177" s="147">
        <v>4.2699999999999996</v>
      </c>
      <c r="H177" s="147">
        <v>1.73</v>
      </c>
      <c r="I177" s="147">
        <v>139.655</v>
      </c>
    </row>
    <row r="178" spans="5:9">
      <c r="E178" s="147">
        <v>72.61</v>
      </c>
      <c r="F178" s="147">
        <v>4.26</v>
      </c>
      <c r="H178" s="147">
        <v>1.74</v>
      </c>
      <c r="I178" s="147">
        <v>139.38999999999999</v>
      </c>
    </row>
    <row r="179" spans="5:9">
      <c r="E179" s="147">
        <v>72.875</v>
      </c>
      <c r="F179" s="147">
        <v>4.25</v>
      </c>
      <c r="H179" s="147">
        <v>1.75</v>
      </c>
      <c r="I179" s="147">
        <v>139.125</v>
      </c>
    </row>
    <row r="180" spans="5:9">
      <c r="E180" s="147">
        <v>73.14</v>
      </c>
      <c r="F180" s="147">
        <v>4.24</v>
      </c>
      <c r="H180" s="147">
        <v>1.76</v>
      </c>
      <c r="I180" s="147">
        <v>138.86000000000001</v>
      </c>
    </row>
    <row r="181" spans="5:9">
      <c r="E181" s="147">
        <v>73.404999999999987</v>
      </c>
      <c r="F181" s="147">
        <v>4.2300000000000004</v>
      </c>
      <c r="H181" s="147">
        <v>1.77</v>
      </c>
      <c r="I181" s="147">
        <v>138.595</v>
      </c>
    </row>
    <row r="182" spans="5:9">
      <c r="E182" s="147">
        <v>73.67</v>
      </c>
      <c r="F182" s="147">
        <v>4.22</v>
      </c>
      <c r="H182" s="147">
        <v>1.78</v>
      </c>
      <c r="I182" s="147">
        <v>138.32999999999998</v>
      </c>
    </row>
    <row r="183" spans="5:9">
      <c r="E183" s="147">
        <v>73.935000000000002</v>
      </c>
      <c r="F183" s="147">
        <v>4.21</v>
      </c>
      <c r="H183" s="147">
        <v>1.79</v>
      </c>
      <c r="I183" s="147">
        <v>138.065</v>
      </c>
    </row>
    <row r="184" spans="5:9">
      <c r="E184" s="147">
        <v>74.199999999999989</v>
      </c>
      <c r="F184" s="147">
        <v>4.2</v>
      </c>
      <c r="H184" s="147">
        <v>1.8</v>
      </c>
      <c r="I184" s="147">
        <v>137.80000000000001</v>
      </c>
    </row>
    <row r="185" spans="5:9">
      <c r="E185" s="147">
        <v>74.464999999999989</v>
      </c>
      <c r="F185" s="147">
        <v>4.1900000000000004</v>
      </c>
      <c r="H185" s="147">
        <v>1.81</v>
      </c>
      <c r="I185" s="147">
        <v>137.535</v>
      </c>
    </row>
    <row r="186" spans="5:9">
      <c r="E186" s="147">
        <v>74.73</v>
      </c>
      <c r="F186" s="147">
        <v>4.18</v>
      </c>
      <c r="H186" s="147">
        <v>1.82</v>
      </c>
      <c r="I186" s="147">
        <v>137.26999999999998</v>
      </c>
    </row>
    <row r="187" spans="5:9">
      <c r="E187" s="147">
        <v>74.995000000000005</v>
      </c>
      <c r="F187" s="147">
        <v>4.17</v>
      </c>
      <c r="H187" s="147">
        <v>1.83</v>
      </c>
      <c r="I187" s="147">
        <v>137.005</v>
      </c>
    </row>
    <row r="188" spans="5:9">
      <c r="E188" s="147">
        <v>75.259999999999991</v>
      </c>
      <c r="F188" s="147">
        <v>4.16</v>
      </c>
      <c r="H188" s="147">
        <v>1.84</v>
      </c>
      <c r="I188" s="147">
        <v>136.74</v>
      </c>
    </row>
    <row r="189" spans="5:9">
      <c r="E189" s="147">
        <v>75.524999999999991</v>
      </c>
      <c r="F189" s="147">
        <v>4.1500000000000004</v>
      </c>
      <c r="H189" s="147">
        <v>1.85</v>
      </c>
      <c r="I189" s="147">
        <v>136.47499999999999</v>
      </c>
    </row>
    <row r="190" spans="5:9">
      <c r="E190" s="147">
        <v>75.790000000000006</v>
      </c>
      <c r="F190" s="147">
        <v>4.1399999999999997</v>
      </c>
      <c r="H190" s="147">
        <v>1.86</v>
      </c>
      <c r="I190" s="147">
        <v>136.21</v>
      </c>
    </row>
    <row r="191" spans="5:9">
      <c r="E191" s="147">
        <v>76.055000000000007</v>
      </c>
      <c r="F191" s="147">
        <v>4.13</v>
      </c>
      <c r="H191" s="147">
        <v>1.87</v>
      </c>
      <c r="I191" s="147">
        <v>135.94499999999999</v>
      </c>
    </row>
    <row r="192" spans="5:9">
      <c r="E192" s="147">
        <v>76.319999999999993</v>
      </c>
      <c r="F192" s="147">
        <v>4.12</v>
      </c>
      <c r="H192" s="147">
        <v>1.88</v>
      </c>
      <c r="I192" s="147">
        <v>135.68</v>
      </c>
    </row>
    <row r="193" spans="5:9">
      <c r="E193" s="147">
        <v>76.584999999999994</v>
      </c>
      <c r="F193" s="147">
        <v>4.1100000000000003</v>
      </c>
      <c r="H193" s="147">
        <v>1.89</v>
      </c>
      <c r="I193" s="147">
        <v>135.41499999999999</v>
      </c>
    </row>
    <row r="194" spans="5:9">
      <c r="E194" s="147">
        <v>76.850000000000009</v>
      </c>
      <c r="F194" s="147">
        <v>4.0999999999999996</v>
      </c>
      <c r="H194" s="147">
        <v>1.9</v>
      </c>
      <c r="I194" s="147">
        <v>135.15</v>
      </c>
    </row>
    <row r="195" spans="5:9">
      <c r="E195" s="147">
        <v>77.115000000000009</v>
      </c>
      <c r="F195" s="147">
        <v>4.09</v>
      </c>
      <c r="H195" s="147">
        <v>1.91</v>
      </c>
      <c r="I195" s="147">
        <v>134.88499999999999</v>
      </c>
    </row>
    <row r="196" spans="5:9">
      <c r="E196" s="147">
        <v>77.38</v>
      </c>
      <c r="F196" s="147">
        <v>4.08</v>
      </c>
      <c r="H196" s="147">
        <v>1.92</v>
      </c>
      <c r="I196" s="147">
        <v>134.62</v>
      </c>
    </row>
    <row r="197" spans="5:9">
      <c r="E197" s="147">
        <v>77.644999999999996</v>
      </c>
      <c r="F197" s="147">
        <v>4.07</v>
      </c>
      <c r="H197" s="147">
        <v>1.93</v>
      </c>
      <c r="I197" s="147">
        <v>134.35500000000002</v>
      </c>
    </row>
    <row r="198" spans="5:9">
      <c r="E198" s="147">
        <v>77.910000000000011</v>
      </c>
      <c r="F198" s="147">
        <v>4.0599999999999996</v>
      </c>
      <c r="H198" s="147">
        <v>1.94</v>
      </c>
      <c r="I198" s="147">
        <v>134.09</v>
      </c>
    </row>
    <row r="199" spans="5:9">
      <c r="E199" s="147">
        <v>78.175000000000011</v>
      </c>
      <c r="F199" s="147">
        <v>4.05</v>
      </c>
      <c r="H199" s="147">
        <v>1.95</v>
      </c>
      <c r="I199" s="147">
        <v>133.82499999999999</v>
      </c>
    </row>
    <row r="200" spans="5:9">
      <c r="E200" s="147">
        <v>78.44</v>
      </c>
      <c r="F200" s="147">
        <v>4.04</v>
      </c>
      <c r="H200" s="147">
        <v>1.96</v>
      </c>
      <c r="I200" s="147">
        <v>133.56</v>
      </c>
    </row>
    <row r="201" spans="5:9">
      <c r="E201" s="147">
        <v>78.704999999999998</v>
      </c>
      <c r="F201" s="147">
        <v>4.03</v>
      </c>
      <c r="H201" s="147">
        <v>1.97</v>
      </c>
      <c r="I201" s="147">
        <v>133.29500000000002</v>
      </c>
    </row>
    <row r="202" spans="5:9">
      <c r="E202" s="147">
        <v>78.970000000000013</v>
      </c>
      <c r="F202" s="147">
        <v>4.0199999999999996</v>
      </c>
      <c r="H202" s="147">
        <v>1.98</v>
      </c>
      <c r="I202" s="147">
        <v>133.03</v>
      </c>
    </row>
    <row r="203" spans="5:9">
      <c r="E203" s="147">
        <v>79.234999999999999</v>
      </c>
      <c r="F203" s="147">
        <v>4.01</v>
      </c>
      <c r="H203" s="147">
        <v>1.99</v>
      </c>
      <c r="I203" s="147">
        <v>132.76499999999999</v>
      </c>
    </row>
    <row r="204" spans="5:9">
      <c r="E204" s="147">
        <v>79.5</v>
      </c>
      <c r="F204" s="147">
        <v>4</v>
      </c>
      <c r="H204" s="147">
        <v>2</v>
      </c>
      <c r="I204" s="147">
        <v>132.5</v>
      </c>
    </row>
    <row r="205" spans="5:9">
      <c r="E205" s="147">
        <v>79.765000000000001</v>
      </c>
      <c r="F205" s="147">
        <v>3.99</v>
      </c>
      <c r="H205" s="147">
        <v>2.0099999999999998</v>
      </c>
      <c r="I205" s="147">
        <v>132.23500000000001</v>
      </c>
    </row>
    <row r="206" spans="5:9">
      <c r="E206" s="147">
        <v>80.03</v>
      </c>
      <c r="F206" s="147">
        <v>3.98</v>
      </c>
      <c r="H206" s="147">
        <v>2.02</v>
      </c>
      <c r="I206" s="147">
        <v>131.97</v>
      </c>
    </row>
    <row r="207" spans="5:9">
      <c r="E207" s="147">
        <v>80.295000000000002</v>
      </c>
      <c r="F207" s="147">
        <v>3.97</v>
      </c>
      <c r="H207" s="147">
        <v>2.0299999999999998</v>
      </c>
      <c r="I207" s="147">
        <v>131.70500000000001</v>
      </c>
    </row>
    <row r="208" spans="5:9">
      <c r="E208" s="147">
        <v>80.56</v>
      </c>
      <c r="F208" s="147">
        <v>3.96</v>
      </c>
      <c r="H208" s="147">
        <v>2.04</v>
      </c>
      <c r="I208" s="147">
        <v>131.44</v>
      </c>
    </row>
    <row r="209" spans="5:9">
      <c r="E209" s="147">
        <v>80.824999999999989</v>
      </c>
      <c r="F209" s="147">
        <v>3.95</v>
      </c>
      <c r="H209" s="147">
        <v>2.0499999999999998</v>
      </c>
      <c r="I209" s="147">
        <v>131.17500000000001</v>
      </c>
    </row>
    <row r="210" spans="5:9">
      <c r="E210" s="147">
        <v>81.09</v>
      </c>
      <c r="F210" s="147">
        <v>3.94</v>
      </c>
      <c r="H210" s="147">
        <v>2.06</v>
      </c>
      <c r="I210" s="147">
        <v>130.91</v>
      </c>
    </row>
    <row r="211" spans="5:9">
      <c r="E211" s="147">
        <v>81.35499999999999</v>
      </c>
      <c r="F211" s="147">
        <v>3.93</v>
      </c>
      <c r="H211" s="147">
        <v>2.0699999999999998</v>
      </c>
      <c r="I211" s="147">
        <v>130.64500000000001</v>
      </c>
    </row>
    <row r="212" spans="5:9">
      <c r="E212" s="147">
        <v>81.62</v>
      </c>
      <c r="F212" s="147">
        <v>3.92</v>
      </c>
      <c r="H212" s="147">
        <v>2.08</v>
      </c>
      <c r="I212" s="147">
        <v>130.38</v>
      </c>
    </row>
    <row r="213" spans="5:9">
      <c r="E213" s="147">
        <v>81.884999999999991</v>
      </c>
      <c r="F213" s="147">
        <v>3.91</v>
      </c>
      <c r="H213" s="147">
        <v>2.09</v>
      </c>
      <c r="I213" s="147">
        <v>130.11500000000001</v>
      </c>
    </row>
    <row r="214" spans="5:9">
      <c r="E214" s="147">
        <v>82.15</v>
      </c>
      <c r="F214" s="147">
        <v>3.9</v>
      </c>
      <c r="H214" s="147">
        <v>2.1</v>
      </c>
      <c r="I214" s="147">
        <v>129.85</v>
      </c>
    </row>
    <row r="215" spans="5:9">
      <c r="E215" s="147">
        <v>82.414999999999992</v>
      </c>
      <c r="F215" s="147">
        <v>3.89</v>
      </c>
      <c r="H215" s="147">
        <v>2.11</v>
      </c>
      <c r="I215" s="147">
        <v>129.58500000000001</v>
      </c>
    </row>
    <row r="216" spans="5:9">
      <c r="E216" s="147">
        <v>82.68</v>
      </c>
      <c r="F216" s="147">
        <v>3.88</v>
      </c>
      <c r="H216" s="147">
        <v>2.12</v>
      </c>
      <c r="I216" s="147">
        <v>129.32</v>
      </c>
    </row>
    <row r="217" spans="5:9">
      <c r="E217" s="147">
        <v>82.944999999999993</v>
      </c>
      <c r="F217" s="147">
        <v>3.87</v>
      </c>
      <c r="H217" s="147">
        <v>2.13</v>
      </c>
      <c r="I217" s="147">
        <v>129.05500000000001</v>
      </c>
    </row>
    <row r="218" spans="5:9">
      <c r="E218" s="147">
        <v>83.210000000000008</v>
      </c>
      <c r="F218" s="147">
        <v>3.86</v>
      </c>
      <c r="H218" s="147">
        <v>2.14</v>
      </c>
      <c r="I218" s="147">
        <v>128.79</v>
      </c>
    </row>
    <row r="219" spans="5:9">
      <c r="E219" s="147">
        <v>83.474999999999994</v>
      </c>
      <c r="F219" s="147">
        <v>3.85</v>
      </c>
      <c r="H219" s="147">
        <v>2.15</v>
      </c>
      <c r="I219" s="147">
        <v>128.52500000000001</v>
      </c>
    </row>
    <row r="220" spans="5:9">
      <c r="E220" s="147">
        <v>83.740000000000009</v>
      </c>
      <c r="F220" s="147">
        <v>3.84</v>
      </c>
      <c r="H220" s="147">
        <v>2.16</v>
      </c>
      <c r="I220" s="147">
        <v>128.26</v>
      </c>
    </row>
    <row r="221" spans="5:9">
      <c r="E221" s="147">
        <v>84.004999999999995</v>
      </c>
      <c r="F221" s="147">
        <v>3.83</v>
      </c>
      <c r="H221" s="147">
        <v>2.17</v>
      </c>
      <c r="I221" s="147">
        <v>127.995</v>
      </c>
    </row>
    <row r="222" spans="5:9">
      <c r="E222" s="147">
        <v>84.27000000000001</v>
      </c>
      <c r="F222" s="147">
        <v>3.82</v>
      </c>
      <c r="H222" s="147">
        <v>2.1800000000000002</v>
      </c>
      <c r="I222" s="147">
        <v>127.72999999999999</v>
      </c>
    </row>
    <row r="223" spans="5:9">
      <c r="E223" s="147">
        <v>84.534999999999997</v>
      </c>
      <c r="F223" s="147">
        <v>3.81</v>
      </c>
      <c r="H223" s="147">
        <v>2.19</v>
      </c>
      <c r="I223" s="147">
        <v>127.465</v>
      </c>
    </row>
    <row r="224" spans="5:9">
      <c r="E224" s="147">
        <v>84.800000000000011</v>
      </c>
      <c r="F224" s="147">
        <v>3.8</v>
      </c>
      <c r="H224" s="147">
        <v>2.2000000000000002</v>
      </c>
      <c r="I224" s="147">
        <v>127.19999999999999</v>
      </c>
    </row>
    <row r="225" spans="5:9">
      <c r="E225" s="147">
        <v>85.064999999999998</v>
      </c>
      <c r="F225" s="147">
        <v>3.79</v>
      </c>
      <c r="H225" s="147">
        <v>2.21</v>
      </c>
      <c r="I225" s="147">
        <v>126.935</v>
      </c>
    </row>
    <row r="226" spans="5:9">
      <c r="E226" s="147">
        <v>85.33</v>
      </c>
      <c r="F226" s="147">
        <v>3.78</v>
      </c>
      <c r="H226" s="147">
        <v>2.2200000000000002</v>
      </c>
      <c r="I226" s="147">
        <v>126.66999999999999</v>
      </c>
    </row>
    <row r="227" spans="5:9">
      <c r="E227" s="147">
        <v>85.594999999999999</v>
      </c>
      <c r="F227" s="147">
        <v>3.77</v>
      </c>
      <c r="H227" s="147">
        <v>2.23</v>
      </c>
      <c r="I227" s="147">
        <v>126.405</v>
      </c>
    </row>
    <row r="228" spans="5:9">
      <c r="E228" s="147">
        <v>85.86</v>
      </c>
      <c r="F228" s="147">
        <v>3.76</v>
      </c>
      <c r="H228" s="147">
        <v>2.2400000000000002</v>
      </c>
      <c r="I228" s="147">
        <v>126.13999999999999</v>
      </c>
    </row>
    <row r="229" spans="5:9">
      <c r="E229" s="147">
        <v>86.125</v>
      </c>
      <c r="F229" s="147">
        <v>3.75</v>
      </c>
      <c r="H229" s="147">
        <v>2.25</v>
      </c>
      <c r="I229" s="147">
        <v>125.875</v>
      </c>
    </row>
    <row r="230" spans="5:9">
      <c r="E230" s="147">
        <v>86.39</v>
      </c>
      <c r="F230" s="147">
        <v>3.74</v>
      </c>
      <c r="H230" s="147">
        <v>2.2599999999999998</v>
      </c>
      <c r="I230" s="147">
        <v>125.61000000000001</v>
      </c>
    </row>
    <row r="231" spans="5:9">
      <c r="E231" s="147">
        <v>86.655000000000001</v>
      </c>
      <c r="F231" s="147">
        <v>3.73</v>
      </c>
      <c r="H231" s="147">
        <v>2.27</v>
      </c>
      <c r="I231" s="147">
        <v>125.345</v>
      </c>
    </row>
    <row r="232" spans="5:9">
      <c r="E232" s="147">
        <v>86.92</v>
      </c>
      <c r="F232" s="147">
        <v>3.72</v>
      </c>
      <c r="H232" s="147">
        <v>2.2799999999999998</v>
      </c>
      <c r="I232" s="147">
        <v>125.08000000000001</v>
      </c>
    </row>
    <row r="233" spans="5:9">
      <c r="E233" s="147">
        <v>87.185000000000002</v>
      </c>
      <c r="F233" s="147">
        <v>3.71</v>
      </c>
      <c r="H233" s="147">
        <v>2.29</v>
      </c>
      <c r="I233" s="147">
        <v>124.815</v>
      </c>
    </row>
    <row r="234" spans="5:9">
      <c r="E234" s="147">
        <v>87.449999999999989</v>
      </c>
      <c r="F234" s="147">
        <v>3.7</v>
      </c>
      <c r="H234" s="147">
        <v>2.2999999999999998</v>
      </c>
      <c r="I234" s="147">
        <v>124.55000000000001</v>
      </c>
    </row>
    <row r="235" spans="5:9">
      <c r="E235" s="147">
        <v>87.715000000000003</v>
      </c>
      <c r="F235" s="147">
        <v>3.69</v>
      </c>
      <c r="H235" s="147">
        <v>2.31</v>
      </c>
      <c r="I235" s="147">
        <v>124.285</v>
      </c>
    </row>
    <row r="236" spans="5:9">
      <c r="E236" s="147">
        <v>87.97999999999999</v>
      </c>
      <c r="F236" s="147">
        <v>3.68</v>
      </c>
      <c r="H236" s="147">
        <v>2.3199999999999998</v>
      </c>
      <c r="I236" s="147">
        <v>124.02000000000001</v>
      </c>
    </row>
    <row r="237" spans="5:9">
      <c r="E237" s="147">
        <v>88.245000000000005</v>
      </c>
      <c r="F237" s="147">
        <v>3.67</v>
      </c>
      <c r="H237" s="147">
        <v>2.33</v>
      </c>
      <c r="I237" s="147">
        <v>123.755</v>
      </c>
    </row>
    <row r="238" spans="5:9">
      <c r="E238" s="147">
        <v>88.509999999999991</v>
      </c>
      <c r="F238" s="147">
        <v>3.66</v>
      </c>
      <c r="H238" s="147">
        <v>2.34</v>
      </c>
      <c r="I238" s="147">
        <v>123.49000000000001</v>
      </c>
    </row>
    <row r="239" spans="5:9">
      <c r="E239" s="147">
        <v>88.775000000000006</v>
      </c>
      <c r="F239" s="147">
        <v>3.65</v>
      </c>
      <c r="H239" s="147">
        <v>2.35</v>
      </c>
      <c r="I239" s="147">
        <v>123.22499999999999</v>
      </c>
    </row>
    <row r="240" spans="5:9">
      <c r="E240" s="147">
        <v>89.039999999999992</v>
      </c>
      <c r="F240" s="147">
        <v>3.64</v>
      </c>
      <c r="H240" s="147">
        <v>2.36</v>
      </c>
      <c r="I240" s="147">
        <v>122.96000000000001</v>
      </c>
    </row>
    <row r="241" spans="5:9">
      <c r="E241" s="147">
        <v>89.305000000000007</v>
      </c>
      <c r="F241" s="147">
        <v>3.63</v>
      </c>
      <c r="H241" s="147">
        <v>2.37</v>
      </c>
      <c r="I241" s="147">
        <v>122.69499999999999</v>
      </c>
    </row>
    <row r="242" spans="5:9">
      <c r="E242" s="147">
        <v>89.57</v>
      </c>
      <c r="F242" s="147">
        <v>3.62</v>
      </c>
      <c r="H242" s="147">
        <v>2.38</v>
      </c>
      <c r="I242" s="147">
        <v>122.43</v>
      </c>
    </row>
    <row r="243" spans="5:9">
      <c r="E243" s="147">
        <v>89.835000000000008</v>
      </c>
      <c r="F243" s="147">
        <v>3.61</v>
      </c>
      <c r="H243" s="147">
        <v>2.39</v>
      </c>
      <c r="I243" s="147">
        <v>122.16499999999999</v>
      </c>
    </row>
    <row r="244" spans="5:9">
      <c r="E244" s="147">
        <v>90.1</v>
      </c>
      <c r="F244" s="147">
        <v>3.6</v>
      </c>
      <c r="H244" s="147">
        <v>2.4</v>
      </c>
      <c r="I244" s="147">
        <v>121.9</v>
      </c>
    </row>
    <row r="245" spans="5:9">
      <c r="E245" s="147">
        <v>90.365000000000009</v>
      </c>
      <c r="F245" s="147">
        <v>3.59</v>
      </c>
      <c r="H245" s="147">
        <v>2.41</v>
      </c>
      <c r="I245" s="147">
        <v>121.63499999999999</v>
      </c>
    </row>
    <row r="246" spans="5:9">
      <c r="E246" s="147">
        <v>90.63</v>
      </c>
      <c r="F246" s="147">
        <v>3.58</v>
      </c>
      <c r="H246" s="147">
        <v>2.42</v>
      </c>
      <c r="I246" s="147">
        <v>121.37</v>
      </c>
    </row>
    <row r="247" spans="5:9">
      <c r="E247" s="147">
        <v>90.89500000000001</v>
      </c>
      <c r="F247" s="147">
        <v>3.57</v>
      </c>
      <c r="H247" s="147">
        <v>2.4300000000000002</v>
      </c>
      <c r="I247" s="147">
        <v>121.10499999999999</v>
      </c>
    </row>
    <row r="248" spans="5:9">
      <c r="E248" s="147">
        <v>91.16</v>
      </c>
      <c r="F248" s="147">
        <v>3.56</v>
      </c>
      <c r="H248" s="147">
        <v>2.44</v>
      </c>
      <c r="I248" s="147">
        <v>120.84</v>
      </c>
    </row>
    <row r="249" spans="5:9">
      <c r="E249" s="147">
        <v>91.425000000000011</v>
      </c>
      <c r="F249" s="147">
        <v>3.55</v>
      </c>
      <c r="H249" s="147">
        <v>2.4500000000000002</v>
      </c>
      <c r="I249" s="147">
        <v>120.57499999999999</v>
      </c>
    </row>
    <row r="250" spans="5:9">
      <c r="E250" s="147">
        <v>91.69</v>
      </c>
      <c r="F250" s="147">
        <v>3.54</v>
      </c>
      <c r="H250" s="147">
        <v>2.46</v>
      </c>
      <c r="I250" s="147">
        <v>120.31</v>
      </c>
    </row>
    <row r="251" spans="5:9">
      <c r="E251" s="147">
        <v>91.954999999999998</v>
      </c>
      <c r="F251" s="147">
        <v>3.53</v>
      </c>
      <c r="H251" s="147">
        <v>2.4700000000000002</v>
      </c>
      <c r="I251" s="147">
        <v>120.045</v>
      </c>
    </row>
    <row r="252" spans="5:9">
      <c r="E252" s="147">
        <v>92.22</v>
      </c>
      <c r="F252" s="147">
        <v>3.52</v>
      </c>
      <c r="H252" s="147">
        <v>2.48</v>
      </c>
      <c r="I252" s="147">
        <v>119.78</v>
      </c>
    </row>
    <row r="253" spans="5:9">
      <c r="E253" s="147">
        <v>92.484999999999999</v>
      </c>
      <c r="F253" s="147">
        <v>3.51</v>
      </c>
      <c r="H253" s="147">
        <v>2.4900000000000002</v>
      </c>
      <c r="I253" s="147">
        <v>119.515</v>
      </c>
    </row>
    <row r="254" spans="5:9">
      <c r="E254" s="147">
        <v>92.75</v>
      </c>
      <c r="F254" s="147">
        <v>3.5</v>
      </c>
      <c r="H254" s="147">
        <v>2.5</v>
      </c>
      <c r="I254" s="147">
        <v>119.25</v>
      </c>
    </row>
    <row r="255" spans="5:9">
      <c r="E255" s="147">
        <v>93.015000000000001</v>
      </c>
      <c r="F255" s="147">
        <v>3.49</v>
      </c>
      <c r="H255" s="147">
        <v>2.5099999999999998</v>
      </c>
      <c r="I255" s="147">
        <v>118.985</v>
      </c>
    </row>
    <row r="256" spans="5:9">
      <c r="E256" s="147">
        <v>93.28</v>
      </c>
      <c r="F256" s="147">
        <v>3.48</v>
      </c>
      <c r="H256" s="147">
        <v>2.52</v>
      </c>
      <c r="I256" s="147">
        <v>118.72</v>
      </c>
    </row>
    <row r="257" spans="5:9">
      <c r="E257" s="147">
        <v>93.545000000000002</v>
      </c>
      <c r="F257" s="147">
        <v>3.47</v>
      </c>
      <c r="H257" s="147">
        <v>2.5299999999999998</v>
      </c>
      <c r="I257" s="147">
        <v>118.455</v>
      </c>
    </row>
    <row r="258" spans="5:9">
      <c r="E258" s="147">
        <v>93.81</v>
      </c>
      <c r="F258" s="147">
        <v>3.46</v>
      </c>
      <c r="H258" s="147">
        <v>2.54</v>
      </c>
      <c r="I258" s="147">
        <v>118.19</v>
      </c>
    </row>
    <row r="259" spans="5:9">
      <c r="E259" s="147">
        <v>94.074999999999989</v>
      </c>
      <c r="F259" s="147">
        <v>3.45</v>
      </c>
      <c r="H259" s="147">
        <v>2.5499999999999998</v>
      </c>
      <c r="I259" s="147">
        <v>117.92500000000001</v>
      </c>
    </row>
    <row r="260" spans="5:9">
      <c r="E260" s="147">
        <v>94.34</v>
      </c>
      <c r="F260" s="147">
        <v>3.44</v>
      </c>
      <c r="H260" s="147">
        <v>2.56</v>
      </c>
      <c r="I260" s="147">
        <v>117.66</v>
      </c>
    </row>
    <row r="261" spans="5:9">
      <c r="E261" s="147">
        <v>94.60499999999999</v>
      </c>
      <c r="F261" s="147">
        <v>3.43</v>
      </c>
      <c r="H261" s="147">
        <v>2.57</v>
      </c>
      <c r="I261" s="147">
        <v>117.39500000000001</v>
      </c>
    </row>
    <row r="262" spans="5:9">
      <c r="E262" s="147">
        <v>94.87</v>
      </c>
      <c r="F262" s="147">
        <v>3.42</v>
      </c>
      <c r="H262" s="147">
        <v>2.58</v>
      </c>
      <c r="I262" s="147">
        <v>117.13</v>
      </c>
    </row>
    <row r="263" spans="5:9">
      <c r="E263" s="147">
        <v>95.134999999999991</v>
      </c>
      <c r="F263" s="147">
        <v>3.41</v>
      </c>
      <c r="H263" s="147">
        <v>2.59</v>
      </c>
      <c r="I263" s="147">
        <v>116.86500000000001</v>
      </c>
    </row>
    <row r="264" spans="5:9">
      <c r="E264" s="147">
        <v>95.4</v>
      </c>
      <c r="F264" s="147">
        <v>3.4</v>
      </c>
      <c r="H264" s="147">
        <v>2.6</v>
      </c>
      <c r="I264" s="147">
        <v>116.6</v>
      </c>
    </row>
    <row r="265" spans="5:9">
      <c r="E265" s="147">
        <v>95.664999999999992</v>
      </c>
      <c r="F265" s="147">
        <v>3.39</v>
      </c>
      <c r="H265" s="147">
        <v>2.61</v>
      </c>
      <c r="I265" s="147">
        <v>116.33500000000001</v>
      </c>
    </row>
    <row r="266" spans="5:9">
      <c r="E266" s="147">
        <v>95.93</v>
      </c>
      <c r="F266" s="147">
        <v>3.38</v>
      </c>
      <c r="H266" s="147">
        <v>2.62</v>
      </c>
      <c r="I266" s="147">
        <v>116.07</v>
      </c>
    </row>
    <row r="267" spans="5:9">
      <c r="E267" s="147">
        <v>96.194999999999993</v>
      </c>
      <c r="F267" s="147">
        <v>3.37</v>
      </c>
      <c r="H267" s="147">
        <v>2.63</v>
      </c>
      <c r="I267" s="147">
        <v>115.80500000000001</v>
      </c>
    </row>
    <row r="268" spans="5:9">
      <c r="E268" s="147">
        <v>96.460000000000008</v>
      </c>
      <c r="F268" s="147">
        <v>3.36</v>
      </c>
      <c r="H268" s="147">
        <v>2.64</v>
      </c>
      <c r="I268" s="147">
        <v>115.53999999999999</v>
      </c>
    </row>
    <row r="269" spans="5:9">
      <c r="E269" s="147">
        <v>96.724999999999994</v>
      </c>
      <c r="F269" s="147">
        <v>3.35</v>
      </c>
      <c r="H269" s="147">
        <v>2.65</v>
      </c>
      <c r="I269" s="147">
        <v>115.27500000000001</v>
      </c>
    </row>
    <row r="270" spans="5:9">
      <c r="E270" s="147">
        <v>96.990000000000009</v>
      </c>
      <c r="F270" s="147">
        <v>3.34</v>
      </c>
      <c r="H270" s="147">
        <v>2.66</v>
      </c>
      <c r="I270" s="147">
        <v>115.00999999999999</v>
      </c>
    </row>
    <row r="271" spans="5:9">
      <c r="E271" s="147">
        <v>97.254999999999995</v>
      </c>
      <c r="F271" s="147">
        <v>3.33</v>
      </c>
      <c r="H271" s="147">
        <v>2.67</v>
      </c>
      <c r="I271" s="147">
        <v>114.745</v>
      </c>
    </row>
    <row r="272" spans="5:9">
      <c r="E272" s="147">
        <v>97.52000000000001</v>
      </c>
      <c r="F272" s="147">
        <v>3.32</v>
      </c>
      <c r="H272" s="147">
        <v>2.68</v>
      </c>
      <c r="I272" s="147">
        <v>114.47999999999999</v>
      </c>
    </row>
    <row r="273" spans="5:9">
      <c r="E273" s="147">
        <v>97.784999999999997</v>
      </c>
      <c r="F273" s="147">
        <v>3.31</v>
      </c>
      <c r="H273" s="147">
        <v>2.69</v>
      </c>
      <c r="I273" s="147">
        <v>114.215</v>
      </c>
    </row>
    <row r="274" spans="5:9">
      <c r="E274" s="147">
        <v>98.050000000000011</v>
      </c>
      <c r="F274" s="147">
        <v>3.3</v>
      </c>
      <c r="H274" s="147">
        <v>2.7</v>
      </c>
      <c r="I274" s="147">
        <v>113.94999999999999</v>
      </c>
    </row>
    <row r="275" spans="5:9">
      <c r="E275" s="147">
        <v>98.314999999999998</v>
      </c>
      <c r="F275" s="147">
        <v>3.29</v>
      </c>
      <c r="H275" s="147">
        <v>2.71</v>
      </c>
      <c r="I275" s="147">
        <v>113.685</v>
      </c>
    </row>
    <row r="276" spans="5:9">
      <c r="E276" s="147">
        <v>98.58</v>
      </c>
      <c r="F276" s="147">
        <v>3.28</v>
      </c>
      <c r="H276" s="147">
        <v>2.72</v>
      </c>
      <c r="I276" s="147">
        <v>113.42</v>
      </c>
    </row>
    <row r="277" spans="5:9">
      <c r="E277" s="147">
        <v>98.844999999999999</v>
      </c>
      <c r="F277" s="147">
        <v>3.27</v>
      </c>
      <c r="H277" s="147">
        <v>2.73</v>
      </c>
      <c r="I277" s="147">
        <v>113.155</v>
      </c>
    </row>
    <row r="278" spans="5:9">
      <c r="E278" s="147">
        <v>99.11</v>
      </c>
      <c r="F278" s="147">
        <v>3.26</v>
      </c>
      <c r="H278" s="147">
        <v>2.74</v>
      </c>
      <c r="I278" s="147">
        <v>112.89</v>
      </c>
    </row>
    <row r="279" spans="5:9">
      <c r="E279" s="147">
        <v>99.375</v>
      </c>
      <c r="F279" s="147">
        <v>3.25</v>
      </c>
      <c r="H279" s="147">
        <v>2.75</v>
      </c>
      <c r="I279" s="147">
        <v>112.625</v>
      </c>
    </row>
    <row r="280" spans="5:9">
      <c r="E280" s="147">
        <v>99.64</v>
      </c>
      <c r="F280" s="147">
        <v>3.24</v>
      </c>
      <c r="H280" s="147">
        <v>2.76</v>
      </c>
      <c r="I280" s="147">
        <v>112.36</v>
      </c>
    </row>
    <row r="281" spans="5:9">
      <c r="E281" s="147">
        <v>99.905000000000001</v>
      </c>
      <c r="F281" s="147">
        <v>3.23</v>
      </c>
      <c r="H281" s="147">
        <v>2.77</v>
      </c>
      <c r="I281" s="147">
        <v>112.095</v>
      </c>
    </row>
    <row r="282" spans="5:9">
      <c r="E282" s="147">
        <v>100.17</v>
      </c>
      <c r="F282" s="147">
        <v>3.22</v>
      </c>
      <c r="H282" s="147">
        <v>2.78</v>
      </c>
      <c r="I282" s="147">
        <v>111.83</v>
      </c>
    </row>
    <row r="283" spans="5:9">
      <c r="E283" s="147">
        <v>100.435</v>
      </c>
      <c r="F283" s="147">
        <v>3.21</v>
      </c>
      <c r="H283" s="147">
        <v>2.79</v>
      </c>
      <c r="I283" s="147">
        <v>111.565</v>
      </c>
    </row>
    <row r="284" spans="5:9">
      <c r="E284" s="147">
        <v>100.69999999999999</v>
      </c>
      <c r="F284" s="147">
        <v>3.2</v>
      </c>
      <c r="H284" s="147">
        <v>2.8</v>
      </c>
      <c r="I284" s="147">
        <v>111.30000000000001</v>
      </c>
    </row>
    <row r="285" spans="5:9">
      <c r="E285" s="147">
        <v>100.965</v>
      </c>
      <c r="F285" s="147">
        <v>3.19</v>
      </c>
      <c r="H285" s="147">
        <v>2.81</v>
      </c>
      <c r="I285" s="147">
        <v>111.035</v>
      </c>
    </row>
    <row r="286" spans="5:9">
      <c r="E286" s="147">
        <v>101.22999999999999</v>
      </c>
      <c r="F286" s="147">
        <v>3.18</v>
      </c>
      <c r="H286" s="147">
        <v>2.82</v>
      </c>
      <c r="I286" s="147">
        <v>110.77000000000001</v>
      </c>
    </row>
    <row r="287" spans="5:9">
      <c r="E287" s="147">
        <v>101.495</v>
      </c>
      <c r="F287" s="147">
        <v>3.17</v>
      </c>
      <c r="H287" s="147">
        <v>2.83</v>
      </c>
      <c r="I287" s="147">
        <v>110.505</v>
      </c>
    </row>
    <row r="288" spans="5:9">
      <c r="E288" s="147">
        <v>101.75999999999999</v>
      </c>
      <c r="F288" s="147">
        <v>3.16</v>
      </c>
      <c r="H288" s="147">
        <v>2.84</v>
      </c>
      <c r="I288" s="147">
        <v>110.24000000000001</v>
      </c>
    </row>
    <row r="289" spans="5:9">
      <c r="E289" s="147">
        <v>102.02500000000001</v>
      </c>
      <c r="F289" s="147">
        <v>3.15</v>
      </c>
      <c r="H289" s="147">
        <v>2.85</v>
      </c>
      <c r="I289" s="147">
        <v>109.97499999999999</v>
      </c>
    </row>
    <row r="290" spans="5:9">
      <c r="E290" s="147">
        <v>102.28999999999999</v>
      </c>
      <c r="F290" s="147">
        <v>3.14</v>
      </c>
      <c r="H290" s="147">
        <v>2.86</v>
      </c>
      <c r="I290" s="147">
        <v>109.71000000000001</v>
      </c>
    </row>
    <row r="291" spans="5:9">
      <c r="E291" s="147">
        <v>102.55500000000001</v>
      </c>
      <c r="F291" s="147">
        <v>3.13</v>
      </c>
      <c r="H291" s="147">
        <v>2.87</v>
      </c>
      <c r="I291" s="147">
        <v>109.44499999999999</v>
      </c>
    </row>
    <row r="292" spans="5:9">
      <c r="E292" s="147">
        <v>102.82</v>
      </c>
      <c r="F292" s="147">
        <v>3.12</v>
      </c>
      <c r="H292" s="147">
        <v>2.88</v>
      </c>
      <c r="I292" s="147">
        <v>109.18</v>
      </c>
    </row>
    <row r="293" spans="5:9">
      <c r="E293" s="147">
        <v>103.08500000000001</v>
      </c>
      <c r="F293" s="147">
        <v>3.11</v>
      </c>
      <c r="H293" s="147">
        <v>2.89</v>
      </c>
      <c r="I293" s="147">
        <v>108.91499999999999</v>
      </c>
    </row>
    <row r="294" spans="5:9">
      <c r="E294" s="147">
        <v>103.35</v>
      </c>
      <c r="F294" s="147">
        <v>3.1</v>
      </c>
      <c r="H294" s="147">
        <v>2.9</v>
      </c>
      <c r="I294" s="147">
        <v>108.65</v>
      </c>
    </row>
    <row r="295" spans="5:9">
      <c r="E295" s="147">
        <v>103.61500000000001</v>
      </c>
      <c r="F295" s="147">
        <v>3.09</v>
      </c>
      <c r="H295" s="147">
        <v>2.91</v>
      </c>
      <c r="I295" s="147">
        <v>108.38499999999999</v>
      </c>
    </row>
    <row r="296" spans="5:9">
      <c r="E296" s="147">
        <v>103.88</v>
      </c>
      <c r="F296" s="147">
        <v>3.08</v>
      </c>
      <c r="H296" s="147">
        <v>2.92</v>
      </c>
      <c r="I296" s="147">
        <v>108.12</v>
      </c>
    </row>
    <row r="297" spans="5:9">
      <c r="E297" s="147">
        <v>104.14500000000001</v>
      </c>
      <c r="F297" s="147">
        <v>3.07</v>
      </c>
      <c r="H297" s="147">
        <v>2.93</v>
      </c>
      <c r="I297" s="147">
        <v>107.85499999999999</v>
      </c>
    </row>
    <row r="298" spans="5:9">
      <c r="E298" s="147">
        <v>104.41</v>
      </c>
      <c r="F298" s="147">
        <v>3.06</v>
      </c>
      <c r="H298" s="147">
        <v>2.94</v>
      </c>
      <c r="I298" s="147">
        <v>107.59</v>
      </c>
    </row>
    <row r="299" spans="5:9">
      <c r="E299" s="147">
        <v>104.67500000000001</v>
      </c>
      <c r="F299" s="147">
        <v>3.05</v>
      </c>
      <c r="H299" s="147">
        <v>2.95</v>
      </c>
      <c r="I299" s="147">
        <v>107.32499999999999</v>
      </c>
    </row>
    <row r="300" spans="5:9">
      <c r="E300" s="147">
        <v>104.94</v>
      </c>
      <c r="F300" s="147">
        <v>3.04</v>
      </c>
      <c r="H300" s="147">
        <v>2.96</v>
      </c>
      <c r="I300" s="147">
        <v>107.06</v>
      </c>
    </row>
    <row r="301" spans="5:9">
      <c r="E301" s="147">
        <v>105.205</v>
      </c>
      <c r="F301" s="147">
        <v>3.03</v>
      </c>
      <c r="H301" s="147">
        <v>2.97</v>
      </c>
      <c r="I301" s="147">
        <v>106.795</v>
      </c>
    </row>
    <row r="302" spans="5:9">
      <c r="E302" s="147">
        <v>105.47</v>
      </c>
      <c r="F302" s="147">
        <v>3.02</v>
      </c>
      <c r="H302" s="147">
        <v>2.98</v>
      </c>
      <c r="I302" s="147">
        <v>106.53</v>
      </c>
    </row>
    <row r="303" spans="5:9">
      <c r="E303" s="147">
        <v>105.735</v>
      </c>
      <c r="F303" s="147">
        <v>3.01</v>
      </c>
      <c r="H303" s="147">
        <v>2.99</v>
      </c>
      <c r="I303" s="147">
        <v>106.265</v>
      </c>
    </row>
    <row r="304" spans="5:9">
      <c r="E304" s="147">
        <v>106</v>
      </c>
      <c r="F304" s="147">
        <v>3</v>
      </c>
      <c r="H304" s="147">
        <v>3</v>
      </c>
      <c r="I304" s="147">
        <v>106</v>
      </c>
    </row>
    <row r="305" spans="5:9">
      <c r="E305" s="147">
        <v>106.265</v>
      </c>
      <c r="F305" s="147">
        <v>2.99</v>
      </c>
      <c r="H305" s="147">
        <v>3.01</v>
      </c>
      <c r="I305" s="147">
        <v>105.735</v>
      </c>
    </row>
    <row r="306" spans="5:9">
      <c r="E306" s="147">
        <v>106.53</v>
      </c>
      <c r="F306" s="147">
        <v>2.98</v>
      </c>
      <c r="H306" s="147">
        <v>3.02</v>
      </c>
      <c r="I306" s="147">
        <v>105.47</v>
      </c>
    </row>
    <row r="307" spans="5:9">
      <c r="E307" s="147">
        <v>106.795</v>
      </c>
      <c r="F307" s="147">
        <v>2.97</v>
      </c>
      <c r="H307" s="147">
        <v>3.03</v>
      </c>
      <c r="I307" s="147">
        <v>105.205</v>
      </c>
    </row>
    <row r="308" spans="5:9">
      <c r="E308" s="147">
        <v>107.06</v>
      </c>
      <c r="F308" s="147">
        <v>2.96</v>
      </c>
      <c r="H308" s="147">
        <v>3.04</v>
      </c>
      <c r="I308" s="147">
        <v>104.94</v>
      </c>
    </row>
    <row r="309" spans="5:9">
      <c r="E309" s="147">
        <v>107.32499999999999</v>
      </c>
      <c r="F309" s="147">
        <v>2.95</v>
      </c>
      <c r="H309" s="147">
        <v>3.05</v>
      </c>
      <c r="I309" s="147">
        <v>104.67500000000001</v>
      </c>
    </row>
    <row r="310" spans="5:9">
      <c r="E310" s="147">
        <v>107.59</v>
      </c>
      <c r="F310" s="147">
        <v>2.94</v>
      </c>
      <c r="H310" s="147">
        <v>3.06</v>
      </c>
      <c r="I310" s="147">
        <v>104.41</v>
      </c>
    </row>
    <row r="311" spans="5:9">
      <c r="E311" s="147">
        <v>107.85499999999999</v>
      </c>
      <c r="F311" s="147">
        <v>2.93</v>
      </c>
      <c r="H311" s="147">
        <v>3.07</v>
      </c>
      <c r="I311" s="147">
        <v>104.14500000000001</v>
      </c>
    </row>
    <row r="312" spans="5:9">
      <c r="E312" s="147">
        <v>108.12</v>
      </c>
      <c r="F312" s="147">
        <v>2.92</v>
      </c>
      <c r="H312" s="147">
        <v>3.08</v>
      </c>
      <c r="I312" s="147">
        <v>103.88</v>
      </c>
    </row>
    <row r="313" spans="5:9">
      <c r="E313" s="147">
        <v>108.38499999999999</v>
      </c>
      <c r="F313" s="147">
        <v>2.91</v>
      </c>
      <c r="H313" s="147">
        <v>3.09</v>
      </c>
      <c r="I313" s="147">
        <v>103.61500000000001</v>
      </c>
    </row>
    <row r="314" spans="5:9">
      <c r="E314" s="147">
        <v>108.65</v>
      </c>
      <c r="F314" s="147">
        <v>2.9</v>
      </c>
      <c r="H314" s="147">
        <v>3.1</v>
      </c>
      <c r="I314" s="147">
        <v>103.35</v>
      </c>
    </row>
    <row r="315" spans="5:9">
      <c r="E315" s="147">
        <v>108.91499999999999</v>
      </c>
      <c r="F315" s="147">
        <v>2.89</v>
      </c>
      <c r="H315" s="147">
        <v>3.11</v>
      </c>
      <c r="I315" s="147">
        <v>103.08500000000001</v>
      </c>
    </row>
    <row r="316" spans="5:9">
      <c r="E316" s="147">
        <v>109.18</v>
      </c>
      <c r="F316" s="147">
        <v>2.88</v>
      </c>
      <c r="H316" s="147">
        <v>3.12</v>
      </c>
      <c r="I316" s="147">
        <v>102.82</v>
      </c>
    </row>
    <row r="317" spans="5:9">
      <c r="E317" s="147">
        <v>109.44499999999999</v>
      </c>
      <c r="F317" s="147">
        <v>2.87</v>
      </c>
      <c r="H317" s="147">
        <v>3.13</v>
      </c>
      <c r="I317" s="147">
        <v>102.55500000000001</v>
      </c>
    </row>
    <row r="318" spans="5:9">
      <c r="E318" s="147">
        <v>109.71000000000001</v>
      </c>
      <c r="F318" s="147">
        <v>2.86</v>
      </c>
      <c r="H318" s="147">
        <v>3.14</v>
      </c>
      <c r="I318" s="147">
        <v>102.28999999999999</v>
      </c>
    </row>
    <row r="319" spans="5:9">
      <c r="E319" s="147">
        <v>109.97499999999999</v>
      </c>
      <c r="F319" s="147">
        <v>2.85</v>
      </c>
      <c r="H319" s="147">
        <v>3.15</v>
      </c>
      <c r="I319" s="147">
        <v>102.02500000000001</v>
      </c>
    </row>
    <row r="320" spans="5:9">
      <c r="E320" s="147">
        <v>110.24000000000001</v>
      </c>
      <c r="F320" s="147">
        <v>2.84</v>
      </c>
      <c r="H320" s="147">
        <v>3.16</v>
      </c>
      <c r="I320" s="147">
        <v>101.75999999999999</v>
      </c>
    </row>
    <row r="321" spans="5:9">
      <c r="E321" s="147">
        <v>110.505</v>
      </c>
      <c r="F321" s="147">
        <v>2.83</v>
      </c>
      <c r="H321" s="147">
        <v>3.17</v>
      </c>
      <c r="I321" s="147">
        <v>101.495</v>
      </c>
    </row>
    <row r="322" spans="5:9">
      <c r="E322" s="147">
        <v>110.77000000000001</v>
      </c>
      <c r="F322" s="147">
        <v>2.82</v>
      </c>
      <c r="H322" s="147">
        <v>3.18</v>
      </c>
      <c r="I322" s="147">
        <v>101.22999999999999</v>
      </c>
    </row>
    <row r="323" spans="5:9">
      <c r="E323" s="147">
        <v>111.035</v>
      </c>
      <c r="F323" s="147">
        <v>2.81</v>
      </c>
      <c r="H323" s="147">
        <v>3.19</v>
      </c>
      <c r="I323" s="147">
        <v>100.965</v>
      </c>
    </row>
    <row r="324" spans="5:9">
      <c r="E324" s="147">
        <v>111.30000000000001</v>
      </c>
      <c r="F324" s="147">
        <v>2.8</v>
      </c>
      <c r="H324" s="147">
        <v>3.2</v>
      </c>
      <c r="I324" s="147">
        <v>100.69999999999999</v>
      </c>
    </row>
    <row r="325" spans="5:9">
      <c r="E325" s="147">
        <v>111.565</v>
      </c>
      <c r="F325" s="147">
        <v>2.79</v>
      </c>
      <c r="H325" s="147">
        <v>3.21</v>
      </c>
      <c r="I325" s="147">
        <v>100.435</v>
      </c>
    </row>
    <row r="326" spans="5:9">
      <c r="E326" s="147">
        <v>111.83</v>
      </c>
      <c r="F326" s="147">
        <v>2.78</v>
      </c>
      <c r="H326" s="147">
        <v>3.22</v>
      </c>
      <c r="I326" s="147">
        <v>100.17</v>
      </c>
    </row>
    <row r="327" spans="5:9">
      <c r="E327" s="147">
        <v>112.095</v>
      </c>
      <c r="F327" s="147">
        <v>2.77</v>
      </c>
      <c r="H327" s="147">
        <v>3.23</v>
      </c>
      <c r="I327" s="147">
        <v>99.905000000000001</v>
      </c>
    </row>
    <row r="328" spans="5:9">
      <c r="E328" s="147">
        <v>112.36</v>
      </c>
      <c r="F328" s="147">
        <v>2.76</v>
      </c>
      <c r="H328" s="147">
        <v>3.24</v>
      </c>
      <c r="I328" s="147">
        <v>99.64</v>
      </c>
    </row>
    <row r="329" spans="5:9">
      <c r="E329" s="147">
        <v>112.625</v>
      </c>
      <c r="F329" s="147">
        <v>2.75</v>
      </c>
      <c r="H329" s="147">
        <v>3.25</v>
      </c>
      <c r="I329" s="147">
        <v>99.375</v>
      </c>
    </row>
    <row r="330" spans="5:9">
      <c r="E330" s="147">
        <v>112.89</v>
      </c>
      <c r="F330" s="147">
        <v>2.74</v>
      </c>
      <c r="H330" s="147">
        <v>3.26</v>
      </c>
      <c r="I330" s="147">
        <v>99.11</v>
      </c>
    </row>
    <row r="331" spans="5:9">
      <c r="E331" s="147">
        <v>113.155</v>
      </c>
      <c r="F331" s="147">
        <v>2.73</v>
      </c>
      <c r="H331" s="147">
        <v>3.27</v>
      </c>
      <c r="I331" s="147">
        <v>98.844999999999999</v>
      </c>
    </row>
    <row r="332" spans="5:9">
      <c r="E332" s="147">
        <v>113.42</v>
      </c>
      <c r="F332" s="147">
        <v>2.72</v>
      </c>
      <c r="H332" s="147">
        <v>3.28</v>
      </c>
      <c r="I332" s="147">
        <v>98.58</v>
      </c>
    </row>
    <row r="333" spans="5:9">
      <c r="E333" s="147">
        <v>113.685</v>
      </c>
      <c r="F333" s="147">
        <v>2.71</v>
      </c>
      <c r="H333" s="147">
        <v>3.29</v>
      </c>
      <c r="I333" s="147">
        <v>98.314999999999998</v>
      </c>
    </row>
    <row r="334" spans="5:9">
      <c r="E334" s="147">
        <v>113.94999999999999</v>
      </c>
      <c r="F334" s="147">
        <v>2.7</v>
      </c>
      <c r="H334" s="147">
        <v>3.3</v>
      </c>
      <c r="I334" s="147">
        <v>98.050000000000011</v>
      </c>
    </row>
    <row r="335" spans="5:9">
      <c r="E335" s="147">
        <v>114.215</v>
      </c>
      <c r="F335" s="147">
        <v>2.69</v>
      </c>
      <c r="H335" s="147">
        <v>3.31</v>
      </c>
      <c r="I335" s="147">
        <v>97.784999999999997</v>
      </c>
    </row>
    <row r="336" spans="5:9">
      <c r="E336" s="147">
        <v>114.47999999999999</v>
      </c>
      <c r="F336" s="147">
        <v>2.68</v>
      </c>
      <c r="H336" s="147">
        <v>3.32</v>
      </c>
      <c r="I336" s="147">
        <v>97.52000000000001</v>
      </c>
    </row>
    <row r="337" spans="5:9">
      <c r="E337" s="147">
        <v>114.745</v>
      </c>
      <c r="F337" s="147">
        <v>2.67</v>
      </c>
      <c r="H337" s="147">
        <v>3.33</v>
      </c>
      <c r="I337" s="147">
        <v>97.254999999999995</v>
      </c>
    </row>
    <row r="338" spans="5:9">
      <c r="E338" s="147">
        <v>115.00999999999999</v>
      </c>
      <c r="F338" s="147">
        <v>2.66</v>
      </c>
      <c r="H338" s="147">
        <v>3.34</v>
      </c>
      <c r="I338" s="147">
        <v>96.990000000000009</v>
      </c>
    </row>
    <row r="339" spans="5:9">
      <c r="E339" s="147">
        <v>115.27500000000001</v>
      </c>
      <c r="F339" s="147">
        <v>2.65</v>
      </c>
      <c r="H339" s="147">
        <v>3.35</v>
      </c>
      <c r="I339" s="147">
        <v>96.724999999999994</v>
      </c>
    </row>
    <row r="340" spans="5:9">
      <c r="E340" s="147">
        <v>115.53999999999999</v>
      </c>
      <c r="F340" s="147">
        <v>2.64</v>
      </c>
      <c r="H340" s="147">
        <v>3.36</v>
      </c>
      <c r="I340" s="147">
        <v>96.460000000000008</v>
      </c>
    </row>
    <row r="341" spans="5:9">
      <c r="E341" s="147">
        <v>115.80500000000001</v>
      </c>
      <c r="F341" s="147">
        <v>2.63</v>
      </c>
      <c r="H341" s="147">
        <v>3.37</v>
      </c>
      <c r="I341" s="147">
        <v>96.194999999999993</v>
      </c>
    </row>
    <row r="342" spans="5:9">
      <c r="E342" s="147">
        <v>116.07</v>
      </c>
      <c r="F342" s="147">
        <v>2.62</v>
      </c>
      <c r="H342" s="147">
        <v>3.38</v>
      </c>
      <c r="I342" s="147">
        <v>95.93</v>
      </c>
    </row>
    <row r="343" spans="5:9">
      <c r="E343" s="147">
        <v>116.33500000000001</v>
      </c>
      <c r="F343" s="147">
        <v>2.61</v>
      </c>
      <c r="H343" s="147">
        <v>3.39</v>
      </c>
      <c r="I343" s="147">
        <v>95.664999999999992</v>
      </c>
    </row>
    <row r="344" spans="5:9">
      <c r="E344" s="147">
        <v>116.6</v>
      </c>
      <c r="F344" s="147">
        <v>2.6</v>
      </c>
      <c r="H344" s="147">
        <v>3.4</v>
      </c>
      <c r="I344" s="147">
        <v>95.4</v>
      </c>
    </row>
    <row r="345" spans="5:9">
      <c r="E345" s="147">
        <v>116.86500000000001</v>
      </c>
      <c r="F345" s="147">
        <v>2.59</v>
      </c>
      <c r="H345" s="147">
        <v>3.41</v>
      </c>
      <c r="I345" s="147">
        <v>95.134999999999991</v>
      </c>
    </row>
    <row r="346" spans="5:9">
      <c r="E346" s="147">
        <v>117.13</v>
      </c>
      <c r="F346" s="147">
        <v>2.58</v>
      </c>
      <c r="H346" s="147">
        <v>3.42</v>
      </c>
      <c r="I346" s="147">
        <v>94.87</v>
      </c>
    </row>
    <row r="347" spans="5:9">
      <c r="E347" s="147">
        <v>117.39500000000001</v>
      </c>
      <c r="F347" s="147">
        <v>2.57</v>
      </c>
      <c r="H347" s="147">
        <v>3.43</v>
      </c>
      <c r="I347" s="147">
        <v>94.60499999999999</v>
      </c>
    </row>
    <row r="348" spans="5:9">
      <c r="E348" s="147">
        <v>117.66</v>
      </c>
      <c r="F348" s="147">
        <v>2.56</v>
      </c>
      <c r="H348" s="147">
        <v>3.44</v>
      </c>
      <c r="I348" s="147">
        <v>94.34</v>
      </c>
    </row>
    <row r="349" spans="5:9">
      <c r="E349" s="147">
        <v>117.92500000000001</v>
      </c>
      <c r="F349" s="147">
        <v>2.5499999999999998</v>
      </c>
      <c r="H349" s="147">
        <v>3.45</v>
      </c>
      <c r="I349" s="147">
        <v>94.074999999999989</v>
      </c>
    </row>
    <row r="350" spans="5:9">
      <c r="E350" s="147">
        <v>118.19</v>
      </c>
      <c r="F350" s="147">
        <v>2.54</v>
      </c>
      <c r="H350" s="147">
        <v>3.46</v>
      </c>
      <c r="I350" s="147">
        <v>93.81</v>
      </c>
    </row>
    <row r="351" spans="5:9">
      <c r="E351" s="147">
        <v>118.455</v>
      </c>
      <c r="F351" s="147">
        <v>2.5299999999999998</v>
      </c>
      <c r="H351" s="147">
        <v>3.47</v>
      </c>
      <c r="I351" s="147">
        <v>93.545000000000002</v>
      </c>
    </row>
    <row r="352" spans="5:9">
      <c r="E352" s="147">
        <v>118.72</v>
      </c>
      <c r="F352" s="147">
        <v>2.52</v>
      </c>
      <c r="H352" s="147">
        <v>3.48</v>
      </c>
      <c r="I352" s="147">
        <v>93.28</v>
      </c>
    </row>
    <row r="353" spans="5:9">
      <c r="E353" s="147">
        <v>118.985</v>
      </c>
      <c r="F353" s="147">
        <v>2.5099999999999998</v>
      </c>
      <c r="H353" s="147">
        <v>3.49</v>
      </c>
      <c r="I353" s="147">
        <v>93.015000000000001</v>
      </c>
    </row>
    <row r="354" spans="5:9">
      <c r="E354" s="147">
        <v>119.25</v>
      </c>
      <c r="F354" s="147">
        <v>2.5</v>
      </c>
      <c r="H354" s="147">
        <v>3.5</v>
      </c>
      <c r="I354" s="147">
        <v>92.75</v>
      </c>
    </row>
    <row r="355" spans="5:9">
      <c r="E355" s="147">
        <v>119.515</v>
      </c>
      <c r="F355" s="147">
        <v>2.4900000000000002</v>
      </c>
      <c r="H355" s="147">
        <v>3.51</v>
      </c>
      <c r="I355" s="147">
        <v>92.484999999999999</v>
      </c>
    </row>
    <row r="356" spans="5:9">
      <c r="E356" s="147">
        <v>119.78</v>
      </c>
      <c r="F356" s="147">
        <v>2.48</v>
      </c>
      <c r="H356" s="147">
        <v>3.52</v>
      </c>
      <c r="I356" s="147">
        <v>92.22</v>
      </c>
    </row>
    <row r="357" spans="5:9">
      <c r="E357" s="147">
        <v>120.045</v>
      </c>
      <c r="F357" s="147">
        <v>2.4700000000000002</v>
      </c>
      <c r="H357" s="147">
        <v>3.53</v>
      </c>
      <c r="I357" s="147">
        <v>91.954999999999998</v>
      </c>
    </row>
    <row r="358" spans="5:9">
      <c r="E358" s="147">
        <v>120.31</v>
      </c>
      <c r="F358" s="147">
        <v>2.46</v>
      </c>
      <c r="H358" s="147">
        <v>3.54</v>
      </c>
      <c r="I358" s="147">
        <v>91.69</v>
      </c>
    </row>
    <row r="359" spans="5:9">
      <c r="E359" s="147">
        <v>120.57499999999999</v>
      </c>
      <c r="F359" s="147">
        <v>2.4500000000000002</v>
      </c>
      <c r="H359" s="147">
        <v>3.55</v>
      </c>
      <c r="I359" s="147">
        <v>91.425000000000011</v>
      </c>
    </row>
    <row r="360" spans="5:9">
      <c r="E360" s="147">
        <v>120.84</v>
      </c>
      <c r="F360" s="147">
        <v>2.44</v>
      </c>
      <c r="H360" s="147">
        <v>3.56</v>
      </c>
      <c r="I360" s="147">
        <v>91.16</v>
      </c>
    </row>
    <row r="361" spans="5:9">
      <c r="E361" s="147">
        <v>121.10499999999999</v>
      </c>
      <c r="F361" s="147">
        <v>2.4300000000000002</v>
      </c>
      <c r="H361" s="147">
        <v>3.57</v>
      </c>
      <c r="I361" s="147">
        <v>90.89500000000001</v>
      </c>
    </row>
    <row r="362" spans="5:9">
      <c r="E362" s="147">
        <v>121.37</v>
      </c>
      <c r="F362" s="147">
        <v>2.42</v>
      </c>
      <c r="H362" s="147">
        <v>3.58</v>
      </c>
      <c r="I362" s="147">
        <v>90.63</v>
      </c>
    </row>
    <row r="363" spans="5:9">
      <c r="E363" s="147">
        <v>121.63499999999999</v>
      </c>
      <c r="F363" s="147">
        <v>2.41</v>
      </c>
      <c r="H363" s="147">
        <v>3.59</v>
      </c>
      <c r="I363" s="147">
        <v>90.365000000000009</v>
      </c>
    </row>
    <row r="364" spans="5:9">
      <c r="E364" s="147">
        <v>121.9</v>
      </c>
      <c r="F364" s="147">
        <v>2.4</v>
      </c>
      <c r="H364" s="147">
        <v>3.6</v>
      </c>
      <c r="I364" s="147">
        <v>90.1</v>
      </c>
    </row>
    <row r="365" spans="5:9">
      <c r="E365" s="147">
        <v>122.16499999999999</v>
      </c>
      <c r="F365" s="147">
        <v>2.39</v>
      </c>
      <c r="H365" s="147">
        <v>3.61</v>
      </c>
      <c r="I365" s="147">
        <v>89.835000000000008</v>
      </c>
    </row>
    <row r="366" spans="5:9">
      <c r="E366" s="147">
        <v>122.43</v>
      </c>
      <c r="F366" s="147">
        <v>2.38</v>
      </c>
      <c r="H366" s="147">
        <v>3.62</v>
      </c>
      <c r="I366" s="147">
        <v>89.57</v>
      </c>
    </row>
    <row r="367" spans="5:9">
      <c r="E367" s="147">
        <v>122.69499999999999</v>
      </c>
      <c r="F367" s="147">
        <v>2.37</v>
      </c>
      <c r="H367" s="147">
        <v>3.63</v>
      </c>
      <c r="I367" s="147">
        <v>89.305000000000007</v>
      </c>
    </row>
    <row r="368" spans="5:9">
      <c r="E368" s="147">
        <v>122.96000000000001</v>
      </c>
      <c r="F368" s="147">
        <v>2.36</v>
      </c>
      <c r="H368" s="147">
        <v>3.64</v>
      </c>
      <c r="I368" s="147">
        <v>89.039999999999992</v>
      </c>
    </row>
    <row r="369" spans="5:9">
      <c r="E369" s="147">
        <v>123.22499999999999</v>
      </c>
      <c r="F369" s="147">
        <v>2.35</v>
      </c>
      <c r="H369" s="147">
        <v>3.65</v>
      </c>
      <c r="I369" s="147">
        <v>88.775000000000006</v>
      </c>
    </row>
    <row r="370" spans="5:9">
      <c r="E370" s="147">
        <v>123.49000000000001</v>
      </c>
      <c r="F370" s="147">
        <v>2.34</v>
      </c>
      <c r="H370" s="147">
        <v>3.66</v>
      </c>
      <c r="I370" s="147">
        <v>88.509999999999991</v>
      </c>
    </row>
    <row r="371" spans="5:9">
      <c r="E371" s="147">
        <v>123.755</v>
      </c>
      <c r="F371" s="147">
        <v>2.33</v>
      </c>
      <c r="H371" s="147">
        <v>3.67</v>
      </c>
      <c r="I371" s="147">
        <v>88.245000000000005</v>
      </c>
    </row>
    <row r="372" spans="5:9">
      <c r="E372" s="147">
        <v>124.02000000000001</v>
      </c>
      <c r="F372" s="147">
        <v>2.3199999999999998</v>
      </c>
      <c r="H372" s="147">
        <v>3.68</v>
      </c>
      <c r="I372" s="147">
        <v>87.97999999999999</v>
      </c>
    </row>
    <row r="373" spans="5:9">
      <c r="E373" s="147">
        <v>124.285</v>
      </c>
      <c r="F373" s="147">
        <v>2.31</v>
      </c>
      <c r="H373" s="147">
        <v>3.69</v>
      </c>
      <c r="I373" s="147">
        <v>87.715000000000003</v>
      </c>
    </row>
    <row r="374" spans="5:9">
      <c r="E374" s="147">
        <v>124.55000000000001</v>
      </c>
      <c r="F374" s="147">
        <v>2.2999999999999998</v>
      </c>
      <c r="H374" s="147">
        <v>3.7</v>
      </c>
      <c r="I374" s="147">
        <v>87.449999999999989</v>
      </c>
    </row>
    <row r="375" spans="5:9">
      <c r="E375" s="147">
        <v>124.815</v>
      </c>
      <c r="F375" s="147">
        <v>2.29</v>
      </c>
      <c r="H375" s="147">
        <v>3.71</v>
      </c>
      <c r="I375" s="147">
        <v>87.185000000000002</v>
      </c>
    </row>
    <row r="376" spans="5:9">
      <c r="E376" s="147">
        <v>125.08000000000001</v>
      </c>
      <c r="F376" s="147">
        <v>2.2799999999999998</v>
      </c>
      <c r="H376" s="147">
        <v>3.72</v>
      </c>
      <c r="I376" s="147">
        <v>86.92</v>
      </c>
    </row>
    <row r="377" spans="5:9">
      <c r="E377" s="147">
        <v>125.345</v>
      </c>
      <c r="F377" s="147">
        <v>2.27</v>
      </c>
      <c r="H377" s="147">
        <v>3.73</v>
      </c>
      <c r="I377" s="147">
        <v>86.655000000000001</v>
      </c>
    </row>
    <row r="378" spans="5:9">
      <c r="E378" s="147">
        <v>125.61000000000001</v>
      </c>
      <c r="F378" s="147">
        <v>2.2599999999999998</v>
      </c>
      <c r="H378" s="147">
        <v>3.74</v>
      </c>
      <c r="I378" s="147">
        <v>86.39</v>
      </c>
    </row>
    <row r="379" spans="5:9">
      <c r="E379" s="147">
        <v>125.875</v>
      </c>
      <c r="F379" s="147">
        <v>2.25</v>
      </c>
      <c r="H379" s="147">
        <v>3.75</v>
      </c>
      <c r="I379" s="147">
        <v>86.125</v>
      </c>
    </row>
    <row r="380" spans="5:9">
      <c r="E380" s="147">
        <v>126.13999999999999</v>
      </c>
      <c r="F380" s="147">
        <v>2.2400000000000002</v>
      </c>
      <c r="H380" s="147">
        <v>3.76</v>
      </c>
      <c r="I380" s="147">
        <v>85.86</v>
      </c>
    </row>
    <row r="381" spans="5:9">
      <c r="E381" s="147">
        <v>126.405</v>
      </c>
      <c r="F381" s="147">
        <v>2.23</v>
      </c>
      <c r="H381" s="147">
        <v>3.77</v>
      </c>
      <c r="I381" s="147">
        <v>85.594999999999999</v>
      </c>
    </row>
    <row r="382" spans="5:9">
      <c r="E382" s="147">
        <v>126.66999999999999</v>
      </c>
      <c r="F382" s="147">
        <v>2.2200000000000002</v>
      </c>
      <c r="H382" s="147">
        <v>3.78</v>
      </c>
      <c r="I382" s="147">
        <v>85.33</v>
      </c>
    </row>
    <row r="383" spans="5:9">
      <c r="E383" s="147">
        <v>126.935</v>
      </c>
      <c r="F383" s="147">
        <v>2.21</v>
      </c>
      <c r="H383" s="147">
        <v>3.79</v>
      </c>
      <c r="I383" s="147">
        <v>85.064999999999998</v>
      </c>
    </row>
    <row r="384" spans="5:9">
      <c r="E384" s="147">
        <v>127.19999999999999</v>
      </c>
      <c r="F384" s="147">
        <v>2.2000000000000002</v>
      </c>
      <c r="H384" s="147">
        <v>3.8</v>
      </c>
      <c r="I384" s="147">
        <v>84.800000000000011</v>
      </c>
    </row>
    <row r="385" spans="5:9">
      <c r="E385" s="147">
        <v>127.465</v>
      </c>
      <c r="F385" s="147">
        <v>2.19</v>
      </c>
      <c r="H385" s="147">
        <v>3.81</v>
      </c>
      <c r="I385" s="147">
        <v>84.534999999999997</v>
      </c>
    </row>
    <row r="386" spans="5:9">
      <c r="E386" s="147">
        <v>127.72999999999999</v>
      </c>
      <c r="F386" s="147">
        <v>2.1800000000000002</v>
      </c>
      <c r="H386" s="147">
        <v>3.82</v>
      </c>
      <c r="I386" s="147">
        <v>84.27000000000001</v>
      </c>
    </row>
    <row r="387" spans="5:9">
      <c r="E387" s="147">
        <v>127.995</v>
      </c>
      <c r="F387" s="147">
        <v>2.17</v>
      </c>
      <c r="H387" s="147">
        <v>3.83</v>
      </c>
      <c r="I387" s="147">
        <v>84.004999999999995</v>
      </c>
    </row>
    <row r="388" spans="5:9">
      <c r="E388" s="147">
        <v>128.26</v>
      </c>
      <c r="F388" s="147">
        <v>2.16</v>
      </c>
      <c r="H388" s="147">
        <v>3.84</v>
      </c>
      <c r="I388" s="147">
        <v>83.740000000000009</v>
      </c>
    </row>
    <row r="389" spans="5:9">
      <c r="E389" s="147">
        <v>128.52500000000001</v>
      </c>
      <c r="F389" s="147">
        <v>2.15</v>
      </c>
      <c r="H389" s="147">
        <v>3.85</v>
      </c>
      <c r="I389" s="147">
        <v>83.474999999999994</v>
      </c>
    </row>
    <row r="390" spans="5:9">
      <c r="E390" s="147">
        <v>128.79</v>
      </c>
      <c r="F390" s="147">
        <v>2.14</v>
      </c>
      <c r="H390" s="147">
        <v>3.86</v>
      </c>
      <c r="I390" s="147">
        <v>83.210000000000008</v>
      </c>
    </row>
    <row r="391" spans="5:9">
      <c r="E391" s="147">
        <v>129.05500000000001</v>
      </c>
      <c r="F391" s="147">
        <v>2.13</v>
      </c>
      <c r="H391" s="147">
        <v>3.87</v>
      </c>
      <c r="I391" s="147">
        <v>82.944999999999993</v>
      </c>
    </row>
    <row r="392" spans="5:9">
      <c r="E392" s="147">
        <v>129.32</v>
      </c>
      <c r="F392" s="147">
        <v>2.12</v>
      </c>
      <c r="H392" s="147">
        <v>3.88</v>
      </c>
      <c r="I392" s="147">
        <v>82.68</v>
      </c>
    </row>
    <row r="393" spans="5:9">
      <c r="E393" s="147">
        <v>129.58500000000001</v>
      </c>
      <c r="F393" s="147">
        <v>2.11</v>
      </c>
      <c r="H393" s="147">
        <v>3.89</v>
      </c>
      <c r="I393" s="147">
        <v>82.414999999999992</v>
      </c>
    </row>
    <row r="394" spans="5:9">
      <c r="E394" s="147">
        <v>129.85</v>
      </c>
      <c r="F394" s="147">
        <v>2.1</v>
      </c>
      <c r="H394" s="147">
        <v>3.9</v>
      </c>
      <c r="I394" s="147">
        <v>82.15</v>
      </c>
    </row>
    <row r="395" spans="5:9">
      <c r="E395" s="147">
        <v>130.11500000000001</v>
      </c>
      <c r="F395" s="147">
        <v>2.09</v>
      </c>
      <c r="H395" s="147">
        <v>3.91</v>
      </c>
      <c r="I395" s="147">
        <v>81.884999999999991</v>
      </c>
    </row>
    <row r="396" spans="5:9">
      <c r="E396" s="147">
        <v>130.38</v>
      </c>
      <c r="F396" s="147">
        <v>2.08</v>
      </c>
      <c r="H396" s="147">
        <v>3.92</v>
      </c>
      <c r="I396" s="147">
        <v>81.62</v>
      </c>
    </row>
    <row r="397" spans="5:9">
      <c r="E397" s="147">
        <v>130.64500000000001</v>
      </c>
      <c r="F397" s="147">
        <v>2.0699999999999998</v>
      </c>
      <c r="H397" s="147">
        <v>3.93</v>
      </c>
      <c r="I397" s="147">
        <v>81.35499999999999</v>
      </c>
    </row>
    <row r="398" spans="5:9">
      <c r="E398" s="147">
        <v>130.91</v>
      </c>
      <c r="F398" s="147">
        <v>2.06</v>
      </c>
      <c r="H398" s="147">
        <v>3.94</v>
      </c>
      <c r="I398" s="147">
        <v>81.09</v>
      </c>
    </row>
    <row r="399" spans="5:9">
      <c r="E399" s="147">
        <v>131.17500000000001</v>
      </c>
      <c r="F399" s="147">
        <v>2.0499999999999998</v>
      </c>
      <c r="H399" s="147">
        <v>3.95</v>
      </c>
      <c r="I399" s="147">
        <v>80.824999999999989</v>
      </c>
    </row>
    <row r="400" spans="5:9">
      <c r="E400" s="147">
        <v>131.44</v>
      </c>
      <c r="F400" s="147">
        <v>2.04</v>
      </c>
      <c r="H400" s="147">
        <v>3.96</v>
      </c>
      <c r="I400" s="147">
        <v>80.56</v>
      </c>
    </row>
    <row r="401" spans="5:9">
      <c r="E401" s="147">
        <v>131.70500000000001</v>
      </c>
      <c r="F401" s="147">
        <v>2.0299999999999998</v>
      </c>
      <c r="H401" s="147">
        <v>3.97</v>
      </c>
      <c r="I401" s="147">
        <v>80.295000000000002</v>
      </c>
    </row>
    <row r="402" spans="5:9">
      <c r="E402" s="147">
        <v>131.97</v>
      </c>
      <c r="F402" s="147">
        <v>2.02</v>
      </c>
      <c r="H402" s="147">
        <v>3.98</v>
      </c>
      <c r="I402" s="147">
        <v>80.03</v>
      </c>
    </row>
    <row r="403" spans="5:9">
      <c r="E403" s="147">
        <v>132.23500000000001</v>
      </c>
      <c r="F403" s="147">
        <v>2.0099999999999998</v>
      </c>
      <c r="H403" s="147">
        <v>3.99</v>
      </c>
      <c r="I403" s="147">
        <v>79.765000000000001</v>
      </c>
    </row>
    <row r="404" spans="5:9">
      <c r="E404" s="147">
        <v>132.5</v>
      </c>
      <c r="F404" s="147">
        <v>2</v>
      </c>
      <c r="H404" s="147">
        <v>4</v>
      </c>
      <c r="I404" s="147">
        <v>79.5</v>
      </c>
    </row>
    <row r="405" spans="5:9">
      <c r="E405" s="147">
        <v>132.76499999999999</v>
      </c>
      <c r="F405" s="147">
        <v>1.99</v>
      </c>
      <c r="H405" s="147">
        <v>4.01</v>
      </c>
      <c r="I405" s="147">
        <v>79.234999999999999</v>
      </c>
    </row>
    <row r="406" spans="5:9">
      <c r="E406" s="147">
        <v>133.03</v>
      </c>
      <c r="F406" s="147">
        <v>1.98</v>
      </c>
      <c r="H406" s="147">
        <v>4.0199999999999996</v>
      </c>
      <c r="I406" s="147">
        <v>78.970000000000013</v>
      </c>
    </row>
    <row r="407" spans="5:9">
      <c r="E407" s="147">
        <v>133.29500000000002</v>
      </c>
      <c r="F407" s="147">
        <v>1.97</v>
      </c>
      <c r="H407" s="147">
        <v>4.03</v>
      </c>
      <c r="I407" s="147">
        <v>78.704999999999998</v>
      </c>
    </row>
    <row r="408" spans="5:9">
      <c r="E408" s="147">
        <v>133.56</v>
      </c>
      <c r="F408" s="147">
        <v>1.96</v>
      </c>
      <c r="H408" s="147">
        <v>4.04</v>
      </c>
      <c r="I408" s="147">
        <v>78.44</v>
      </c>
    </row>
    <row r="409" spans="5:9">
      <c r="E409" s="147">
        <v>133.82499999999999</v>
      </c>
      <c r="F409" s="147">
        <v>1.95</v>
      </c>
      <c r="H409" s="147">
        <v>4.05</v>
      </c>
      <c r="I409" s="147">
        <v>78.175000000000011</v>
      </c>
    </row>
    <row r="410" spans="5:9">
      <c r="E410" s="147">
        <v>134.09</v>
      </c>
      <c r="F410" s="147">
        <v>1.94</v>
      </c>
      <c r="H410" s="147">
        <v>4.0599999999999996</v>
      </c>
      <c r="I410" s="147">
        <v>77.910000000000011</v>
      </c>
    </row>
    <row r="411" spans="5:9">
      <c r="E411" s="147">
        <v>134.35500000000002</v>
      </c>
      <c r="F411" s="147">
        <v>1.93</v>
      </c>
      <c r="H411" s="147">
        <v>4.07</v>
      </c>
      <c r="I411" s="147">
        <v>77.644999999999996</v>
      </c>
    </row>
    <row r="412" spans="5:9">
      <c r="E412" s="147">
        <v>134.62</v>
      </c>
      <c r="F412" s="147">
        <v>1.92</v>
      </c>
      <c r="H412" s="147">
        <v>4.08</v>
      </c>
      <c r="I412" s="147">
        <v>77.38</v>
      </c>
    </row>
    <row r="413" spans="5:9">
      <c r="E413" s="147">
        <v>134.88499999999999</v>
      </c>
      <c r="F413" s="147">
        <v>1.91</v>
      </c>
      <c r="H413" s="147">
        <v>4.09</v>
      </c>
      <c r="I413" s="147">
        <v>77.115000000000009</v>
      </c>
    </row>
    <row r="414" spans="5:9">
      <c r="E414" s="147">
        <v>135.15</v>
      </c>
      <c r="F414" s="147">
        <v>1.9</v>
      </c>
      <c r="H414" s="147">
        <v>4.0999999999999996</v>
      </c>
      <c r="I414" s="147">
        <v>76.850000000000009</v>
      </c>
    </row>
    <row r="415" spans="5:9">
      <c r="E415" s="147">
        <v>135.41499999999999</v>
      </c>
      <c r="F415" s="147">
        <v>1.89</v>
      </c>
      <c r="H415" s="147">
        <v>4.1100000000000003</v>
      </c>
      <c r="I415" s="147">
        <v>76.584999999999994</v>
      </c>
    </row>
    <row r="416" spans="5:9">
      <c r="E416" s="147">
        <v>135.68</v>
      </c>
      <c r="F416" s="147">
        <v>1.88</v>
      </c>
      <c r="H416" s="147">
        <v>4.12</v>
      </c>
      <c r="I416" s="147">
        <v>76.319999999999993</v>
      </c>
    </row>
    <row r="417" spans="5:9">
      <c r="E417" s="147">
        <v>135.94499999999999</v>
      </c>
      <c r="F417" s="147">
        <v>1.87</v>
      </c>
      <c r="H417" s="147">
        <v>4.13</v>
      </c>
      <c r="I417" s="147">
        <v>76.055000000000007</v>
      </c>
    </row>
    <row r="418" spans="5:9">
      <c r="E418" s="147">
        <v>136.21</v>
      </c>
      <c r="F418" s="147">
        <v>1.86</v>
      </c>
      <c r="H418" s="147">
        <v>4.1399999999999997</v>
      </c>
      <c r="I418" s="147">
        <v>75.790000000000006</v>
      </c>
    </row>
    <row r="419" spans="5:9">
      <c r="E419" s="147">
        <v>136.47499999999999</v>
      </c>
      <c r="F419" s="147">
        <v>1.85</v>
      </c>
      <c r="H419" s="147">
        <v>4.1500000000000004</v>
      </c>
      <c r="I419" s="147">
        <v>75.524999999999991</v>
      </c>
    </row>
    <row r="420" spans="5:9">
      <c r="E420" s="147">
        <v>136.74</v>
      </c>
      <c r="F420" s="147">
        <v>1.84</v>
      </c>
      <c r="H420" s="147">
        <v>4.16</v>
      </c>
      <c r="I420" s="147">
        <v>75.259999999999991</v>
      </c>
    </row>
    <row r="421" spans="5:9">
      <c r="E421" s="147">
        <v>137.005</v>
      </c>
      <c r="F421" s="147">
        <v>1.83</v>
      </c>
      <c r="H421" s="147">
        <v>4.17</v>
      </c>
      <c r="I421" s="147">
        <v>74.995000000000005</v>
      </c>
    </row>
    <row r="422" spans="5:9">
      <c r="E422" s="147">
        <v>137.26999999999998</v>
      </c>
      <c r="F422" s="147">
        <v>1.82</v>
      </c>
      <c r="H422" s="147">
        <v>4.18</v>
      </c>
      <c r="I422" s="147">
        <v>74.73</v>
      </c>
    </row>
    <row r="423" spans="5:9">
      <c r="E423" s="147">
        <v>137.535</v>
      </c>
      <c r="F423" s="147">
        <v>1.81</v>
      </c>
      <c r="H423" s="147">
        <v>4.1900000000000004</v>
      </c>
      <c r="I423" s="147">
        <v>74.464999999999989</v>
      </c>
    </row>
    <row r="424" spans="5:9">
      <c r="E424" s="147">
        <v>137.80000000000001</v>
      </c>
      <c r="F424" s="147">
        <v>1.8</v>
      </c>
      <c r="H424" s="147">
        <v>4.2</v>
      </c>
      <c r="I424" s="147">
        <v>74.199999999999989</v>
      </c>
    </row>
    <row r="425" spans="5:9">
      <c r="E425" s="147">
        <v>138.065</v>
      </c>
      <c r="F425" s="147">
        <v>1.79</v>
      </c>
      <c r="H425" s="147">
        <v>4.21</v>
      </c>
      <c r="I425" s="147">
        <v>73.935000000000002</v>
      </c>
    </row>
    <row r="426" spans="5:9">
      <c r="E426" s="147">
        <v>138.32999999999998</v>
      </c>
      <c r="F426" s="147">
        <v>1.78</v>
      </c>
      <c r="H426" s="147">
        <v>4.22</v>
      </c>
      <c r="I426" s="147">
        <v>73.67</v>
      </c>
    </row>
    <row r="427" spans="5:9">
      <c r="E427" s="147">
        <v>138.595</v>
      </c>
      <c r="F427" s="147">
        <v>1.77</v>
      </c>
      <c r="H427" s="147">
        <v>4.2300000000000004</v>
      </c>
      <c r="I427" s="147">
        <v>73.404999999999987</v>
      </c>
    </row>
    <row r="428" spans="5:9">
      <c r="E428" s="147">
        <v>138.86000000000001</v>
      </c>
      <c r="F428" s="147">
        <v>1.76</v>
      </c>
      <c r="H428" s="147">
        <v>4.24</v>
      </c>
      <c r="I428" s="147">
        <v>73.14</v>
      </c>
    </row>
    <row r="429" spans="5:9">
      <c r="E429" s="147">
        <v>139.125</v>
      </c>
      <c r="F429" s="147">
        <v>1.75</v>
      </c>
      <c r="H429" s="147">
        <v>4.25</v>
      </c>
      <c r="I429" s="147">
        <v>72.875</v>
      </c>
    </row>
    <row r="430" spans="5:9">
      <c r="E430" s="147">
        <v>139.38999999999999</v>
      </c>
      <c r="F430" s="147">
        <v>1.74</v>
      </c>
      <c r="H430" s="147">
        <v>4.26</v>
      </c>
      <c r="I430" s="147">
        <v>72.61</v>
      </c>
    </row>
    <row r="431" spans="5:9">
      <c r="E431" s="147">
        <v>139.655</v>
      </c>
      <c r="F431" s="147">
        <v>1.73</v>
      </c>
      <c r="H431" s="147">
        <v>4.2699999999999996</v>
      </c>
      <c r="I431" s="147">
        <v>72.345000000000013</v>
      </c>
    </row>
    <row r="432" spans="5:9">
      <c r="E432" s="147">
        <v>139.92000000000002</v>
      </c>
      <c r="F432" s="147">
        <v>1.72</v>
      </c>
      <c r="H432" s="147">
        <v>4.28</v>
      </c>
      <c r="I432" s="147">
        <v>72.08</v>
      </c>
    </row>
    <row r="433" spans="5:9">
      <c r="E433" s="147">
        <v>140.185</v>
      </c>
      <c r="F433" s="147">
        <v>1.71</v>
      </c>
      <c r="H433" s="147">
        <v>4.29</v>
      </c>
      <c r="I433" s="147">
        <v>71.814999999999998</v>
      </c>
    </row>
    <row r="434" spans="5:9">
      <c r="E434" s="147">
        <v>140.44999999999999</v>
      </c>
      <c r="F434" s="147">
        <v>1.7</v>
      </c>
      <c r="H434" s="147">
        <v>4.3</v>
      </c>
      <c r="I434" s="147">
        <v>71.550000000000011</v>
      </c>
    </row>
    <row r="435" spans="5:9">
      <c r="E435" s="147">
        <v>140.715</v>
      </c>
      <c r="F435" s="147">
        <v>1.69</v>
      </c>
      <c r="H435" s="147">
        <v>4.3099999999999996</v>
      </c>
      <c r="I435" s="147">
        <v>71.285000000000011</v>
      </c>
    </row>
    <row r="436" spans="5:9">
      <c r="E436" s="147">
        <v>140.98000000000002</v>
      </c>
      <c r="F436" s="147">
        <v>1.68</v>
      </c>
      <c r="H436" s="147">
        <v>4.32</v>
      </c>
      <c r="I436" s="147">
        <v>71.02</v>
      </c>
    </row>
    <row r="437" spans="5:9">
      <c r="E437" s="147">
        <v>141.245</v>
      </c>
      <c r="F437" s="147">
        <v>1.67</v>
      </c>
      <c r="H437" s="147">
        <v>4.33</v>
      </c>
      <c r="I437" s="147">
        <v>70.754999999999995</v>
      </c>
    </row>
    <row r="438" spans="5:9">
      <c r="E438" s="147">
        <v>141.51</v>
      </c>
      <c r="F438" s="147">
        <v>1.66</v>
      </c>
      <c r="H438" s="147">
        <v>4.34</v>
      </c>
      <c r="I438" s="147">
        <v>70.490000000000009</v>
      </c>
    </row>
    <row r="439" spans="5:9">
      <c r="E439" s="147">
        <v>141.77500000000001</v>
      </c>
      <c r="F439" s="147">
        <v>1.65</v>
      </c>
      <c r="H439" s="147">
        <v>4.3499999999999996</v>
      </c>
      <c r="I439" s="147">
        <v>70.225000000000009</v>
      </c>
    </row>
    <row r="440" spans="5:9">
      <c r="E440" s="147">
        <v>142.04</v>
      </c>
      <c r="F440" s="147">
        <v>1.64</v>
      </c>
      <c r="H440" s="147">
        <v>4.3600000000000003</v>
      </c>
      <c r="I440" s="147">
        <v>69.959999999999994</v>
      </c>
    </row>
    <row r="441" spans="5:9">
      <c r="E441" s="147">
        <v>142.30500000000001</v>
      </c>
      <c r="F441" s="147">
        <v>1.63</v>
      </c>
      <c r="H441" s="147">
        <v>4.37</v>
      </c>
      <c r="I441" s="147">
        <v>69.694999999999993</v>
      </c>
    </row>
    <row r="442" spans="5:9">
      <c r="E442" s="147">
        <v>142.57</v>
      </c>
      <c r="F442" s="147">
        <v>1.62</v>
      </c>
      <c r="H442" s="147">
        <v>4.38</v>
      </c>
      <c r="I442" s="147">
        <v>69.430000000000007</v>
      </c>
    </row>
    <row r="443" spans="5:9">
      <c r="E443" s="147">
        <v>142.83500000000001</v>
      </c>
      <c r="F443" s="147">
        <v>1.61</v>
      </c>
      <c r="H443" s="147">
        <v>4.3899999999999997</v>
      </c>
      <c r="I443" s="147">
        <v>69.165000000000006</v>
      </c>
    </row>
    <row r="444" spans="5:9">
      <c r="E444" s="147">
        <v>143.1</v>
      </c>
      <c r="F444" s="147">
        <v>1.6</v>
      </c>
      <c r="H444" s="147">
        <v>4.4000000000000004</v>
      </c>
      <c r="I444" s="147">
        <v>68.899999999999991</v>
      </c>
    </row>
    <row r="445" spans="5:9">
      <c r="E445" s="147">
        <v>143.36500000000001</v>
      </c>
      <c r="F445" s="147">
        <v>1.59</v>
      </c>
      <c r="H445" s="147">
        <v>4.41</v>
      </c>
      <c r="I445" s="147">
        <v>68.634999999999991</v>
      </c>
    </row>
    <row r="446" spans="5:9">
      <c r="E446" s="147">
        <v>143.63</v>
      </c>
      <c r="F446" s="147">
        <v>1.58</v>
      </c>
      <c r="H446" s="147">
        <v>4.42</v>
      </c>
      <c r="I446" s="147">
        <v>68.37</v>
      </c>
    </row>
    <row r="447" spans="5:9">
      <c r="E447" s="147">
        <v>143.89499999999998</v>
      </c>
      <c r="F447" s="147">
        <v>1.57</v>
      </c>
      <c r="H447" s="147">
        <v>4.43</v>
      </c>
      <c r="I447" s="147">
        <v>68.105000000000004</v>
      </c>
    </row>
    <row r="448" spans="5:9">
      <c r="E448" s="147">
        <v>144.16</v>
      </c>
      <c r="F448" s="147">
        <v>1.56</v>
      </c>
      <c r="H448" s="147">
        <v>4.4400000000000004</v>
      </c>
      <c r="I448" s="147">
        <v>67.839999999999989</v>
      </c>
    </row>
    <row r="449" spans="5:9">
      <c r="E449" s="147">
        <v>144.42500000000001</v>
      </c>
      <c r="F449" s="147">
        <v>1.55</v>
      </c>
      <c r="H449" s="147">
        <v>4.45</v>
      </c>
      <c r="I449" s="147">
        <v>67.574999999999989</v>
      </c>
    </row>
    <row r="450" spans="5:9">
      <c r="E450" s="147">
        <v>144.69</v>
      </c>
      <c r="F450" s="147">
        <v>1.54</v>
      </c>
      <c r="H450" s="147">
        <v>4.46</v>
      </c>
      <c r="I450" s="147">
        <v>67.31</v>
      </c>
    </row>
    <row r="451" spans="5:9">
      <c r="E451" s="147">
        <v>144.95499999999998</v>
      </c>
      <c r="F451" s="147">
        <v>1.53</v>
      </c>
      <c r="H451" s="147">
        <v>4.47</v>
      </c>
      <c r="I451" s="147">
        <v>67.045000000000002</v>
      </c>
    </row>
    <row r="452" spans="5:9">
      <c r="E452" s="147">
        <v>145.22</v>
      </c>
      <c r="F452" s="147">
        <v>1.52</v>
      </c>
      <c r="H452" s="147">
        <v>4.4800000000000004</v>
      </c>
      <c r="I452" s="147">
        <v>66.779999999999987</v>
      </c>
    </row>
    <row r="453" spans="5:9">
      <c r="E453" s="147">
        <v>145.48500000000001</v>
      </c>
      <c r="F453" s="147">
        <v>1.51</v>
      </c>
      <c r="H453" s="147">
        <v>4.49</v>
      </c>
      <c r="I453" s="147">
        <v>66.515000000000001</v>
      </c>
    </row>
    <row r="454" spans="5:9">
      <c r="E454" s="147">
        <v>145.75</v>
      </c>
      <c r="F454" s="147">
        <v>1.5</v>
      </c>
      <c r="H454" s="147">
        <v>4.5</v>
      </c>
      <c r="I454" s="147">
        <v>66.25</v>
      </c>
    </row>
    <row r="455" spans="5:9">
      <c r="E455" s="147">
        <v>146.01499999999999</v>
      </c>
      <c r="F455" s="147">
        <v>1.49</v>
      </c>
      <c r="H455" s="147">
        <v>4.51</v>
      </c>
      <c r="I455" s="147">
        <v>65.984999999999999</v>
      </c>
    </row>
    <row r="456" spans="5:9">
      <c r="E456" s="147">
        <v>146.28</v>
      </c>
      <c r="F456" s="147">
        <v>1.48</v>
      </c>
      <c r="H456" s="147">
        <v>4.5199999999999996</v>
      </c>
      <c r="I456" s="147">
        <v>65.720000000000013</v>
      </c>
    </row>
    <row r="457" spans="5:9">
      <c r="E457" s="147">
        <v>146.54500000000002</v>
      </c>
      <c r="F457" s="147">
        <v>1.47</v>
      </c>
      <c r="H457" s="147">
        <v>4.53</v>
      </c>
      <c r="I457" s="147">
        <v>65.454999999999998</v>
      </c>
    </row>
    <row r="458" spans="5:9">
      <c r="E458" s="147">
        <v>146.81</v>
      </c>
      <c r="F458" s="147">
        <v>1.46</v>
      </c>
      <c r="H458" s="147">
        <v>4.54</v>
      </c>
      <c r="I458" s="147">
        <v>65.19</v>
      </c>
    </row>
    <row r="459" spans="5:9">
      <c r="E459" s="147">
        <v>147.07499999999999</v>
      </c>
      <c r="F459" s="147">
        <v>1.45</v>
      </c>
      <c r="H459" s="147">
        <v>4.55</v>
      </c>
      <c r="I459" s="147">
        <v>64.925000000000011</v>
      </c>
    </row>
    <row r="460" spans="5:9">
      <c r="E460" s="147">
        <v>147.34</v>
      </c>
      <c r="F460" s="147">
        <v>1.44</v>
      </c>
      <c r="H460" s="147">
        <v>4.5599999999999996</v>
      </c>
      <c r="I460" s="147">
        <v>64.660000000000011</v>
      </c>
    </row>
    <row r="461" spans="5:9">
      <c r="E461" s="147">
        <v>147.60500000000002</v>
      </c>
      <c r="F461" s="147">
        <v>1.43</v>
      </c>
      <c r="H461" s="147">
        <v>4.57</v>
      </c>
      <c r="I461" s="147">
        <v>64.394999999999996</v>
      </c>
    </row>
    <row r="462" spans="5:9">
      <c r="E462" s="147">
        <v>147.87</v>
      </c>
      <c r="F462" s="147">
        <v>1.42</v>
      </c>
      <c r="H462" s="147">
        <v>4.58</v>
      </c>
      <c r="I462" s="147">
        <v>64.13</v>
      </c>
    </row>
    <row r="463" spans="5:9">
      <c r="E463" s="147">
        <v>148.13499999999999</v>
      </c>
      <c r="F463" s="147">
        <v>1.41</v>
      </c>
      <c r="H463" s="147">
        <v>4.59</v>
      </c>
      <c r="I463" s="147">
        <v>63.865000000000009</v>
      </c>
    </row>
    <row r="464" spans="5:9">
      <c r="E464" s="147">
        <v>148.4</v>
      </c>
      <c r="F464" s="147">
        <v>1.4</v>
      </c>
      <c r="H464" s="147">
        <v>4.5999999999999996</v>
      </c>
      <c r="I464" s="147">
        <v>63.600000000000009</v>
      </c>
    </row>
    <row r="465" spans="5:9">
      <c r="E465" s="147">
        <v>148.66499999999999</v>
      </c>
      <c r="F465" s="147">
        <v>1.39</v>
      </c>
      <c r="H465" s="147">
        <v>4.6100000000000003</v>
      </c>
      <c r="I465" s="147">
        <v>63.334999999999994</v>
      </c>
    </row>
    <row r="466" spans="5:9">
      <c r="E466" s="147">
        <v>148.93</v>
      </c>
      <c r="F466" s="147">
        <v>1.38</v>
      </c>
      <c r="H466" s="147">
        <v>4.62</v>
      </c>
      <c r="I466" s="147">
        <v>63.069999999999993</v>
      </c>
    </row>
    <row r="467" spans="5:9">
      <c r="E467" s="147">
        <v>149.19499999999999</v>
      </c>
      <c r="F467" s="147">
        <v>1.37</v>
      </c>
      <c r="H467" s="147">
        <v>4.63</v>
      </c>
      <c r="I467" s="147">
        <v>62.805000000000007</v>
      </c>
    </row>
    <row r="468" spans="5:9">
      <c r="E468" s="147">
        <v>149.46</v>
      </c>
      <c r="F468" s="147">
        <v>1.36</v>
      </c>
      <c r="H468" s="147">
        <v>4.6399999999999997</v>
      </c>
      <c r="I468" s="147">
        <v>62.540000000000006</v>
      </c>
    </row>
    <row r="469" spans="5:9">
      <c r="E469" s="147">
        <v>149.72499999999999</v>
      </c>
      <c r="F469" s="147">
        <v>1.35</v>
      </c>
      <c r="H469" s="147">
        <v>4.6500000000000004</v>
      </c>
      <c r="I469" s="147">
        <v>62.274999999999991</v>
      </c>
    </row>
    <row r="470" spans="5:9">
      <c r="E470" s="147">
        <v>149.99</v>
      </c>
      <c r="F470" s="147">
        <v>1.34</v>
      </c>
      <c r="H470" s="147">
        <v>4.66</v>
      </c>
      <c r="I470" s="147">
        <v>62.009999999999991</v>
      </c>
    </row>
    <row r="471" spans="5:9">
      <c r="E471" s="147">
        <v>150.255</v>
      </c>
      <c r="F471" s="147">
        <v>1.33</v>
      </c>
      <c r="H471" s="147">
        <v>4.67</v>
      </c>
      <c r="I471" s="147">
        <v>61.745000000000005</v>
      </c>
    </row>
    <row r="472" spans="5:9">
      <c r="E472" s="147">
        <v>150.51999999999998</v>
      </c>
      <c r="F472" s="147">
        <v>1.32</v>
      </c>
      <c r="H472" s="147">
        <v>4.68</v>
      </c>
      <c r="I472" s="147">
        <v>61.480000000000004</v>
      </c>
    </row>
    <row r="473" spans="5:9">
      <c r="E473" s="147">
        <v>150.785</v>
      </c>
      <c r="F473" s="147">
        <v>1.31</v>
      </c>
      <c r="H473" s="147">
        <v>4.6900000000000004</v>
      </c>
      <c r="I473" s="147">
        <v>61.214999999999989</v>
      </c>
    </row>
    <row r="474" spans="5:9">
      <c r="E474" s="147">
        <v>151.05000000000001</v>
      </c>
      <c r="F474" s="147">
        <v>1.3</v>
      </c>
      <c r="H474" s="147">
        <v>4.7</v>
      </c>
      <c r="I474" s="147">
        <v>60.949999999999989</v>
      </c>
    </row>
    <row r="475" spans="5:9">
      <c r="E475" s="147">
        <v>151.315</v>
      </c>
      <c r="F475" s="147">
        <v>1.29</v>
      </c>
      <c r="H475" s="147">
        <v>4.71</v>
      </c>
      <c r="I475" s="147">
        <v>60.685000000000002</v>
      </c>
    </row>
    <row r="476" spans="5:9">
      <c r="E476" s="147">
        <v>151.57999999999998</v>
      </c>
      <c r="F476" s="147">
        <v>1.28</v>
      </c>
      <c r="H476" s="147">
        <v>4.72</v>
      </c>
      <c r="I476" s="147">
        <v>60.42</v>
      </c>
    </row>
    <row r="477" spans="5:9">
      <c r="E477" s="147">
        <v>151.845</v>
      </c>
      <c r="F477" s="147">
        <v>1.27</v>
      </c>
      <c r="H477" s="147">
        <v>4.7300000000000004</v>
      </c>
      <c r="I477" s="147">
        <v>60.154999999999987</v>
      </c>
    </row>
    <row r="478" spans="5:9">
      <c r="E478" s="147">
        <v>152.11000000000001</v>
      </c>
      <c r="F478" s="147">
        <v>1.26</v>
      </c>
      <c r="H478" s="147">
        <v>4.74</v>
      </c>
      <c r="I478" s="147">
        <v>59.89</v>
      </c>
    </row>
    <row r="479" spans="5:9">
      <c r="E479" s="147">
        <v>152.375</v>
      </c>
      <c r="F479" s="147">
        <v>1.25</v>
      </c>
      <c r="H479" s="147">
        <v>4.75</v>
      </c>
      <c r="I479" s="147">
        <v>59.625</v>
      </c>
    </row>
    <row r="480" spans="5:9">
      <c r="E480" s="147">
        <v>152.63999999999999</v>
      </c>
      <c r="F480" s="147">
        <v>1.24</v>
      </c>
      <c r="H480" s="147">
        <v>4.76</v>
      </c>
      <c r="I480" s="147">
        <v>59.36</v>
      </c>
    </row>
    <row r="481" spans="5:9">
      <c r="E481" s="147">
        <v>152.905</v>
      </c>
      <c r="F481" s="147">
        <v>1.23</v>
      </c>
      <c r="H481" s="147">
        <v>4.7699999999999996</v>
      </c>
      <c r="I481" s="147">
        <v>59.095000000000013</v>
      </c>
    </row>
    <row r="482" spans="5:9">
      <c r="E482" s="147">
        <v>153.17000000000002</v>
      </c>
      <c r="F482" s="147">
        <v>1.22</v>
      </c>
      <c r="H482" s="147">
        <v>4.78</v>
      </c>
      <c r="I482" s="147">
        <v>58.83</v>
      </c>
    </row>
    <row r="483" spans="5:9">
      <c r="E483" s="147">
        <v>153.435</v>
      </c>
      <c r="F483" s="147">
        <v>1.21</v>
      </c>
      <c r="H483" s="147">
        <v>4.79</v>
      </c>
      <c r="I483" s="147">
        <v>58.564999999999998</v>
      </c>
    </row>
    <row r="484" spans="5:9">
      <c r="E484" s="147">
        <v>153.69999999999999</v>
      </c>
      <c r="F484" s="147">
        <v>1.2</v>
      </c>
      <c r="H484" s="147">
        <v>4.8</v>
      </c>
      <c r="I484" s="147">
        <v>58.300000000000011</v>
      </c>
    </row>
    <row r="485" spans="5:9">
      <c r="E485" s="147">
        <v>153.965</v>
      </c>
      <c r="F485" s="147">
        <v>1.19</v>
      </c>
      <c r="H485" s="147">
        <v>4.8099999999999996</v>
      </c>
      <c r="I485" s="147">
        <v>58.035000000000011</v>
      </c>
    </row>
    <row r="486" spans="5:9">
      <c r="E486" s="147">
        <v>154.22999999999999</v>
      </c>
      <c r="F486" s="147">
        <v>1.18</v>
      </c>
      <c r="H486" s="147">
        <v>4.82</v>
      </c>
      <c r="I486" s="147">
        <v>57.769999999999996</v>
      </c>
    </row>
    <row r="487" spans="5:9">
      <c r="E487" s="147">
        <v>154.495</v>
      </c>
      <c r="F487" s="147">
        <v>1.17</v>
      </c>
      <c r="H487" s="147">
        <v>4.83</v>
      </c>
      <c r="I487" s="147">
        <v>57.504999999999995</v>
      </c>
    </row>
    <row r="488" spans="5:9">
      <c r="E488" s="147">
        <v>154.76</v>
      </c>
      <c r="F488" s="147">
        <v>1.1599999999999999</v>
      </c>
      <c r="H488" s="147">
        <v>4.84</v>
      </c>
      <c r="I488" s="147">
        <v>57.240000000000009</v>
      </c>
    </row>
    <row r="489" spans="5:9">
      <c r="E489" s="147">
        <v>155.02500000000001</v>
      </c>
      <c r="F489" s="147">
        <v>1.1499999999999999</v>
      </c>
      <c r="H489" s="147">
        <v>4.8499999999999996</v>
      </c>
      <c r="I489" s="147">
        <v>56.975000000000023</v>
      </c>
    </row>
    <row r="490" spans="5:9">
      <c r="E490" s="147">
        <v>155.29</v>
      </c>
      <c r="F490" s="147">
        <v>1.1399999999999999</v>
      </c>
      <c r="H490" s="147">
        <v>4.8600000000000003</v>
      </c>
      <c r="I490" s="147">
        <v>56.70999999999998</v>
      </c>
    </row>
    <row r="491" spans="5:9">
      <c r="E491" s="147">
        <v>155.55500000000001</v>
      </c>
      <c r="F491" s="147">
        <v>1.1299999999999999</v>
      </c>
      <c r="H491" s="147">
        <v>4.87</v>
      </c>
      <c r="I491" s="147">
        <v>56.444999999999993</v>
      </c>
    </row>
    <row r="492" spans="5:9">
      <c r="E492" s="147">
        <v>155.82</v>
      </c>
      <c r="F492" s="147">
        <v>1.1200000000000001</v>
      </c>
      <c r="H492" s="147">
        <v>4.88</v>
      </c>
      <c r="I492" s="147">
        <v>56.180000000000007</v>
      </c>
    </row>
    <row r="493" spans="5:9">
      <c r="E493" s="147">
        <v>156.08500000000001</v>
      </c>
      <c r="F493" s="147">
        <v>1.1100000000000001</v>
      </c>
      <c r="H493" s="147">
        <v>4.8899999999999997</v>
      </c>
      <c r="I493" s="147">
        <v>55.91500000000002</v>
      </c>
    </row>
    <row r="494" spans="5:9">
      <c r="E494" s="147">
        <v>156.35</v>
      </c>
      <c r="F494" s="147">
        <v>1.1000000000000001</v>
      </c>
      <c r="H494" s="147">
        <v>4.9000000000000004</v>
      </c>
      <c r="I494" s="147">
        <v>55.649999999999977</v>
      </c>
    </row>
    <row r="495" spans="5:9">
      <c r="E495" s="147">
        <v>156.61500000000001</v>
      </c>
      <c r="F495" s="147">
        <v>1.0900000000000001</v>
      </c>
      <c r="H495" s="147">
        <v>4.91</v>
      </c>
      <c r="I495" s="147">
        <v>55.384999999999991</v>
      </c>
    </row>
    <row r="496" spans="5:9">
      <c r="E496" s="147">
        <v>156.88</v>
      </c>
      <c r="F496" s="147">
        <v>1.08</v>
      </c>
      <c r="H496" s="147">
        <v>4.92</v>
      </c>
      <c r="I496" s="147">
        <v>55.120000000000005</v>
      </c>
    </row>
    <row r="497" spans="5:9">
      <c r="E497" s="147">
        <v>157.14500000000001</v>
      </c>
      <c r="F497" s="147">
        <v>1.07</v>
      </c>
      <c r="H497" s="147">
        <v>4.93</v>
      </c>
      <c r="I497" s="147">
        <v>54.855000000000018</v>
      </c>
    </row>
    <row r="498" spans="5:9">
      <c r="E498" s="147">
        <v>157.41</v>
      </c>
      <c r="F498" s="147">
        <v>1.06</v>
      </c>
      <c r="H498" s="147">
        <v>4.9400000000000004</v>
      </c>
      <c r="I498" s="147">
        <v>54.59</v>
      </c>
    </row>
    <row r="499" spans="5:9">
      <c r="E499" s="147">
        <v>157.67500000000001</v>
      </c>
      <c r="F499" s="147">
        <v>1.05</v>
      </c>
      <c r="H499" s="147">
        <v>4.95</v>
      </c>
      <c r="I499" s="147">
        <v>54.324999999999989</v>
      </c>
    </row>
    <row r="500" spans="5:9">
      <c r="E500" s="147">
        <v>157.94</v>
      </c>
      <c r="F500" s="147">
        <v>1.04</v>
      </c>
      <c r="H500" s="147">
        <v>4.96</v>
      </c>
      <c r="I500" s="147">
        <v>54.06</v>
      </c>
    </row>
    <row r="501" spans="5:9">
      <c r="E501" s="147">
        <v>158.20499999999998</v>
      </c>
      <c r="F501" s="147">
        <v>1.03</v>
      </c>
      <c r="H501" s="147">
        <v>4.97</v>
      </c>
      <c r="I501" s="147">
        <v>53.795000000000016</v>
      </c>
    </row>
    <row r="502" spans="5:9">
      <c r="E502" s="147">
        <v>158.47</v>
      </c>
      <c r="F502" s="147">
        <v>1.02</v>
      </c>
      <c r="H502" s="147">
        <v>4.9800000000000004</v>
      </c>
      <c r="I502" s="147">
        <v>53.53</v>
      </c>
    </row>
    <row r="503" spans="5:9">
      <c r="E503" s="147">
        <v>158.73500000000001</v>
      </c>
      <c r="F503" s="147">
        <v>1.01</v>
      </c>
      <c r="H503" s="147">
        <v>4.99</v>
      </c>
      <c r="I503" s="147">
        <v>53.264999999999986</v>
      </c>
    </row>
    <row r="504" spans="5:9">
      <c r="E504" s="147">
        <v>159</v>
      </c>
      <c r="F504" s="147">
        <v>1</v>
      </c>
      <c r="H504" s="147">
        <v>5</v>
      </c>
      <c r="I504" s="147">
        <v>53</v>
      </c>
    </row>
    <row r="505" spans="5:9">
      <c r="E505" s="147">
        <v>159.26499999999999</v>
      </c>
      <c r="F505" s="147">
        <v>0.99</v>
      </c>
      <c r="H505" s="147">
        <v>5.01</v>
      </c>
      <c r="I505" s="147">
        <v>52.735000000000014</v>
      </c>
    </row>
    <row r="506" spans="5:9">
      <c r="E506" s="147">
        <v>159.53</v>
      </c>
      <c r="F506" s="147">
        <v>0.98</v>
      </c>
      <c r="H506" s="147">
        <v>5.0199999999999996</v>
      </c>
      <c r="I506" s="147">
        <v>52.47</v>
      </c>
    </row>
    <row r="507" spans="5:9">
      <c r="E507" s="147">
        <v>159.79500000000002</v>
      </c>
      <c r="F507" s="147">
        <v>0.97</v>
      </c>
      <c r="H507" s="147">
        <v>5.03</v>
      </c>
      <c r="I507" s="147">
        <v>52.204999999999984</v>
      </c>
    </row>
    <row r="508" spans="5:9">
      <c r="E508" s="147">
        <v>160.06</v>
      </c>
      <c r="F508" s="147">
        <v>0.96</v>
      </c>
      <c r="H508" s="147">
        <v>5.04</v>
      </c>
      <c r="I508" s="147">
        <v>51.94</v>
      </c>
    </row>
    <row r="509" spans="5:9">
      <c r="E509" s="147">
        <v>160.32499999999999</v>
      </c>
      <c r="F509" s="147">
        <v>0.95</v>
      </c>
      <c r="H509" s="147">
        <v>5.05</v>
      </c>
      <c r="I509" s="147">
        <v>51.675000000000011</v>
      </c>
    </row>
    <row r="510" spans="5:9">
      <c r="E510" s="147">
        <v>160.59</v>
      </c>
      <c r="F510" s="147">
        <v>0.94</v>
      </c>
      <c r="H510" s="147">
        <v>5.0599999999999996</v>
      </c>
      <c r="I510" s="147">
        <v>51.41</v>
      </c>
    </row>
    <row r="511" spans="5:9">
      <c r="E511" s="147">
        <v>160.85499999999999</v>
      </c>
      <c r="F511" s="147">
        <v>0.93</v>
      </c>
      <c r="H511" s="147">
        <v>5.07</v>
      </c>
      <c r="I511" s="147">
        <v>51.144999999999982</v>
      </c>
    </row>
    <row r="512" spans="5:9">
      <c r="E512" s="147">
        <v>161.12</v>
      </c>
      <c r="F512" s="147">
        <v>0.92</v>
      </c>
      <c r="H512" s="147">
        <v>5.08</v>
      </c>
      <c r="I512" s="147">
        <v>50.879999999999995</v>
      </c>
    </row>
    <row r="513" spans="5:9">
      <c r="E513" s="147">
        <v>161.38499999999999</v>
      </c>
      <c r="F513" s="147">
        <v>0.91</v>
      </c>
      <c r="H513" s="147">
        <v>5.09</v>
      </c>
      <c r="I513" s="147">
        <v>50.615000000000009</v>
      </c>
    </row>
    <row r="514" spans="5:9">
      <c r="E514" s="147">
        <v>161.65</v>
      </c>
      <c r="F514" s="147">
        <v>0.9</v>
      </c>
      <c r="H514" s="147">
        <v>5.0999999999999996</v>
      </c>
      <c r="I514" s="147">
        <v>50.350000000000023</v>
      </c>
    </row>
    <row r="515" spans="5:9">
      <c r="E515" s="147">
        <v>161.91499999999999</v>
      </c>
      <c r="F515" s="147">
        <v>0.89</v>
      </c>
      <c r="H515" s="147">
        <v>5.1100000000000003</v>
      </c>
      <c r="I515" s="147">
        <v>50.08499999999998</v>
      </c>
    </row>
    <row r="516" spans="5:9">
      <c r="E516" s="147">
        <v>162.18</v>
      </c>
      <c r="F516" s="147">
        <v>0.88</v>
      </c>
      <c r="H516" s="147">
        <v>5.12</v>
      </c>
      <c r="I516" s="147">
        <v>49.819999999999993</v>
      </c>
    </row>
    <row r="517" spans="5:9">
      <c r="E517" s="147">
        <v>162.44499999999999</v>
      </c>
      <c r="F517" s="147">
        <v>0.87</v>
      </c>
      <c r="H517" s="147">
        <v>5.13</v>
      </c>
      <c r="I517" s="147">
        <v>49.555000000000007</v>
      </c>
    </row>
    <row r="518" spans="5:9">
      <c r="E518" s="147">
        <v>162.71</v>
      </c>
      <c r="F518" s="147">
        <v>0.86</v>
      </c>
      <c r="H518" s="147">
        <v>5.14</v>
      </c>
      <c r="I518" s="147">
        <v>49.29000000000002</v>
      </c>
    </row>
    <row r="519" spans="5:9">
      <c r="E519" s="147">
        <v>162.97499999999999</v>
      </c>
      <c r="F519" s="147">
        <v>0.85</v>
      </c>
      <c r="H519" s="147">
        <v>5.15</v>
      </c>
      <c r="I519" s="147">
        <v>49.024999999999977</v>
      </c>
    </row>
    <row r="520" spans="5:9">
      <c r="E520" s="147">
        <v>163.24</v>
      </c>
      <c r="F520" s="147">
        <v>0.84</v>
      </c>
      <c r="H520" s="147">
        <v>5.16</v>
      </c>
      <c r="I520" s="147">
        <v>48.759999999999991</v>
      </c>
    </row>
    <row r="521" spans="5:9">
      <c r="E521" s="147">
        <v>163.505</v>
      </c>
      <c r="F521" s="147">
        <v>0.83</v>
      </c>
      <c r="H521" s="147">
        <v>5.17</v>
      </c>
      <c r="I521" s="147">
        <v>48.495000000000005</v>
      </c>
    </row>
    <row r="522" spans="5:9">
      <c r="E522" s="147">
        <v>163.77000000000001</v>
      </c>
      <c r="F522" s="147">
        <v>0.82</v>
      </c>
      <c r="H522" s="147">
        <v>5.18</v>
      </c>
      <c r="I522" s="147">
        <v>48.230000000000018</v>
      </c>
    </row>
    <row r="523" spans="5:9">
      <c r="E523" s="147">
        <v>164.035</v>
      </c>
      <c r="F523" s="147">
        <v>0.81</v>
      </c>
      <c r="H523" s="147">
        <v>5.19</v>
      </c>
      <c r="I523" s="147">
        <v>47.965000000000003</v>
      </c>
    </row>
    <row r="524" spans="5:9">
      <c r="E524" s="147">
        <v>164.3</v>
      </c>
      <c r="F524" s="147">
        <v>0.8</v>
      </c>
      <c r="H524" s="147">
        <v>5.2</v>
      </c>
      <c r="I524" s="147">
        <v>47.699999999999989</v>
      </c>
    </row>
    <row r="525" spans="5:9">
      <c r="E525" s="147">
        <v>164.565</v>
      </c>
      <c r="F525" s="147">
        <v>0.79</v>
      </c>
      <c r="H525" s="147">
        <v>5.21</v>
      </c>
      <c r="I525" s="147">
        <v>47.435000000000002</v>
      </c>
    </row>
    <row r="526" spans="5:9">
      <c r="E526" s="147">
        <v>164.82999999999998</v>
      </c>
      <c r="F526" s="147">
        <v>0.78</v>
      </c>
      <c r="H526" s="147">
        <v>5.22</v>
      </c>
      <c r="I526" s="147">
        <v>47.170000000000016</v>
      </c>
    </row>
    <row r="527" spans="5:9">
      <c r="E527" s="147">
        <v>165.095</v>
      </c>
      <c r="F527" s="147">
        <v>0.77</v>
      </c>
      <c r="H527" s="147">
        <v>5.23</v>
      </c>
      <c r="I527" s="147">
        <v>46.905000000000001</v>
      </c>
    </row>
    <row r="528" spans="5:9">
      <c r="E528" s="147">
        <v>165.36</v>
      </c>
      <c r="F528" s="147">
        <v>0.76</v>
      </c>
      <c r="H528" s="147">
        <v>5.24</v>
      </c>
      <c r="I528" s="147">
        <v>46.639999999999986</v>
      </c>
    </row>
    <row r="529" spans="5:9">
      <c r="E529" s="147">
        <v>165.625</v>
      </c>
      <c r="F529" s="147">
        <v>0.75</v>
      </c>
      <c r="H529" s="147">
        <v>5.25</v>
      </c>
      <c r="I529" s="147">
        <v>46.375</v>
      </c>
    </row>
    <row r="530" spans="5:9">
      <c r="E530" s="147">
        <v>165.89</v>
      </c>
      <c r="F530" s="147">
        <v>0.74</v>
      </c>
      <c r="H530" s="147">
        <v>5.26</v>
      </c>
      <c r="I530" s="147">
        <v>46.110000000000014</v>
      </c>
    </row>
    <row r="531" spans="5:9">
      <c r="E531" s="147">
        <v>166.155</v>
      </c>
      <c r="F531" s="147">
        <v>0.73</v>
      </c>
      <c r="H531" s="147">
        <v>5.27</v>
      </c>
      <c r="I531" s="147">
        <v>45.844999999999999</v>
      </c>
    </row>
    <row r="532" spans="5:9">
      <c r="E532" s="147">
        <v>166.42000000000002</v>
      </c>
      <c r="F532" s="147">
        <v>0.72</v>
      </c>
      <c r="H532" s="147">
        <v>5.28</v>
      </c>
      <c r="I532" s="147">
        <v>45.579999999999984</v>
      </c>
    </row>
    <row r="533" spans="5:9">
      <c r="E533" s="147">
        <v>166.685</v>
      </c>
      <c r="F533" s="147">
        <v>0.71</v>
      </c>
      <c r="H533" s="147">
        <v>5.29</v>
      </c>
      <c r="I533" s="147">
        <v>45.314999999999998</v>
      </c>
    </row>
    <row r="534" spans="5:9">
      <c r="E534" s="147">
        <v>166.95</v>
      </c>
      <c r="F534" s="147">
        <v>0.7</v>
      </c>
      <c r="H534" s="147">
        <v>5.3</v>
      </c>
      <c r="I534" s="147">
        <v>45.050000000000011</v>
      </c>
    </row>
    <row r="535" spans="5:9">
      <c r="E535" s="147">
        <v>167.215</v>
      </c>
      <c r="F535" s="147">
        <v>0.69</v>
      </c>
      <c r="H535" s="147">
        <v>5.31</v>
      </c>
      <c r="I535" s="147">
        <v>44.784999999999997</v>
      </c>
    </row>
    <row r="536" spans="5:9">
      <c r="E536" s="147">
        <v>167.48</v>
      </c>
      <c r="F536" s="147">
        <v>0.68</v>
      </c>
      <c r="H536" s="147">
        <v>5.32</v>
      </c>
      <c r="I536" s="147">
        <v>44.519999999999982</v>
      </c>
    </row>
    <row r="537" spans="5:9">
      <c r="E537" s="147">
        <v>167.745</v>
      </c>
      <c r="F537" s="147">
        <v>0.67</v>
      </c>
      <c r="H537" s="147">
        <v>5.33</v>
      </c>
      <c r="I537" s="147">
        <v>44.254999999999995</v>
      </c>
    </row>
    <row r="538" spans="5:9">
      <c r="E538" s="147">
        <v>168.01</v>
      </c>
      <c r="F538" s="147">
        <v>0.66</v>
      </c>
      <c r="H538" s="147">
        <v>5.34</v>
      </c>
      <c r="I538" s="147">
        <v>43.990000000000009</v>
      </c>
    </row>
    <row r="539" spans="5:9">
      <c r="E539" s="147">
        <v>168.27500000000001</v>
      </c>
      <c r="F539" s="147">
        <v>0.65</v>
      </c>
      <c r="H539" s="147">
        <v>5.35</v>
      </c>
      <c r="I539" s="147">
        <v>43.725000000000023</v>
      </c>
    </row>
    <row r="540" spans="5:9">
      <c r="E540" s="147">
        <v>168.54</v>
      </c>
      <c r="F540" s="147">
        <v>0.64</v>
      </c>
      <c r="H540" s="147">
        <v>5.36</v>
      </c>
      <c r="I540" s="147">
        <v>43.45999999999998</v>
      </c>
    </row>
    <row r="541" spans="5:9">
      <c r="E541" s="147">
        <v>168.80500000000001</v>
      </c>
      <c r="F541" s="147">
        <v>0.63</v>
      </c>
      <c r="H541" s="147">
        <v>5.37</v>
      </c>
      <c r="I541" s="147">
        <v>43.194999999999993</v>
      </c>
    </row>
    <row r="542" spans="5:9">
      <c r="E542" s="147">
        <v>169.07</v>
      </c>
      <c r="F542" s="147">
        <v>0.62</v>
      </c>
      <c r="H542" s="147">
        <v>5.38</v>
      </c>
      <c r="I542" s="147">
        <v>42.930000000000007</v>
      </c>
    </row>
    <row r="543" spans="5:9">
      <c r="E543" s="147">
        <v>169.33500000000001</v>
      </c>
      <c r="F543" s="147">
        <v>0.61</v>
      </c>
      <c r="H543" s="147">
        <v>5.39</v>
      </c>
      <c r="I543" s="147">
        <v>42.66500000000002</v>
      </c>
    </row>
    <row r="544" spans="5:9">
      <c r="E544" s="147">
        <v>169.6</v>
      </c>
      <c r="F544" s="147">
        <v>0.6</v>
      </c>
      <c r="H544" s="147">
        <v>5.4</v>
      </c>
      <c r="I544" s="147">
        <v>42.399999999999977</v>
      </c>
    </row>
    <row r="545" spans="5:9">
      <c r="E545" s="147">
        <v>169.86500000000001</v>
      </c>
      <c r="F545" s="147">
        <v>0.59</v>
      </c>
      <c r="H545" s="147">
        <v>5.41</v>
      </c>
      <c r="I545" s="147">
        <v>42.134999999999991</v>
      </c>
    </row>
    <row r="546" spans="5:9">
      <c r="E546" s="147">
        <v>170.13</v>
      </c>
      <c r="F546" s="147">
        <v>0.57999999999999996</v>
      </c>
      <c r="H546" s="147">
        <v>5.42</v>
      </c>
      <c r="I546" s="147">
        <v>41.870000000000005</v>
      </c>
    </row>
    <row r="547" spans="5:9">
      <c r="E547" s="147">
        <v>170.39500000000001</v>
      </c>
      <c r="F547" s="147">
        <v>0.56999999999999995</v>
      </c>
      <c r="H547" s="147">
        <v>5.43</v>
      </c>
      <c r="I547" s="147">
        <v>41.605000000000018</v>
      </c>
    </row>
    <row r="548" spans="5:9">
      <c r="E548" s="147">
        <v>170.66</v>
      </c>
      <c r="F548" s="147">
        <v>0.56000000000000005</v>
      </c>
      <c r="H548" s="147">
        <v>5.44</v>
      </c>
      <c r="I548" s="147">
        <v>41.34</v>
      </c>
    </row>
    <row r="549" spans="5:9">
      <c r="E549" s="147">
        <v>170.92500000000001</v>
      </c>
      <c r="F549" s="147">
        <v>0.55000000000000004</v>
      </c>
      <c r="H549" s="147">
        <v>5.45</v>
      </c>
      <c r="I549" s="147">
        <v>41.074999999999989</v>
      </c>
    </row>
    <row r="550" spans="5:9">
      <c r="E550" s="147">
        <v>171.19</v>
      </c>
      <c r="F550" s="147">
        <v>0.54</v>
      </c>
      <c r="H550" s="147">
        <v>5.46</v>
      </c>
      <c r="I550" s="147">
        <v>40.81</v>
      </c>
    </row>
    <row r="551" spans="5:9">
      <c r="E551" s="147">
        <v>171.45500000000001</v>
      </c>
      <c r="F551" s="147">
        <v>0.53</v>
      </c>
      <c r="H551" s="147">
        <v>5.47</v>
      </c>
      <c r="I551" s="147">
        <v>40.545000000000016</v>
      </c>
    </row>
    <row r="552" spans="5:9">
      <c r="E552" s="147">
        <v>171.72</v>
      </c>
      <c r="F552" s="147">
        <v>0.52</v>
      </c>
      <c r="H552" s="147">
        <v>5.48</v>
      </c>
      <c r="I552" s="147">
        <v>40.28</v>
      </c>
    </row>
    <row r="553" spans="5:9">
      <c r="E553" s="147">
        <v>171.98500000000001</v>
      </c>
      <c r="F553" s="147">
        <v>0.51</v>
      </c>
      <c r="H553" s="147">
        <v>5.49</v>
      </c>
      <c r="I553" s="147">
        <v>40.014999999999986</v>
      </c>
    </row>
    <row r="554" spans="5:9">
      <c r="E554" s="147">
        <v>172.25</v>
      </c>
      <c r="F554" s="147">
        <v>0.5</v>
      </c>
      <c r="H554" s="147">
        <v>5.5</v>
      </c>
      <c r="I554" s="147">
        <v>39.75</v>
      </c>
    </row>
    <row r="555" spans="5:9">
      <c r="E555" s="147">
        <v>172.51499999999999</v>
      </c>
      <c r="F555" s="147">
        <v>0.49</v>
      </c>
      <c r="H555" s="147">
        <v>5.51</v>
      </c>
      <c r="I555" s="147">
        <v>39.485000000000014</v>
      </c>
    </row>
    <row r="556" spans="5:9">
      <c r="E556" s="147">
        <v>172.78</v>
      </c>
      <c r="F556" s="147">
        <v>0.48</v>
      </c>
      <c r="H556" s="147">
        <v>5.52</v>
      </c>
      <c r="I556" s="147">
        <v>39.22</v>
      </c>
    </row>
    <row r="557" spans="5:9">
      <c r="E557" s="147">
        <v>173.04499999999999</v>
      </c>
      <c r="F557" s="147">
        <v>0.47</v>
      </c>
      <c r="H557" s="147">
        <v>5.53</v>
      </c>
      <c r="I557" s="147">
        <v>38.954999999999984</v>
      </c>
    </row>
    <row r="558" spans="5:9">
      <c r="E558" s="147">
        <v>173.31</v>
      </c>
      <c r="F558" s="147">
        <v>0.46</v>
      </c>
      <c r="H558" s="147">
        <v>5.54</v>
      </c>
      <c r="I558" s="147">
        <v>38.69</v>
      </c>
    </row>
    <row r="559" spans="5:9">
      <c r="E559" s="147">
        <v>173.57499999999999</v>
      </c>
      <c r="F559" s="147">
        <v>0.45</v>
      </c>
      <c r="H559" s="147">
        <v>5.55</v>
      </c>
      <c r="I559" s="147">
        <v>38.425000000000011</v>
      </c>
    </row>
    <row r="560" spans="5:9">
      <c r="E560" s="147">
        <v>173.84</v>
      </c>
      <c r="F560" s="147">
        <v>0.44</v>
      </c>
      <c r="H560" s="147">
        <v>5.56</v>
      </c>
      <c r="I560" s="147">
        <v>38.159999999999997</v>
      </c>
    </row>
    <row r="561" spans="5:9">
      <c r="E561" s="147">
        <v>174.10499999999999</v>
      </c>
      <c r="F561" s="147">
        <v>0.43</v>
      </c>
      <c r="H561" s="147">
        <v>5.57</v>
      </c>
      <c r="I561" s="147">
        <v>37.894999999999982</v>
      </c>
    </row>
    <row r="562" spans="5:9">
      <c r="E562" s="147">
        <v>174.37</v>
      </c>
      <c r="F562" s="147">
        <v>0.42</v>
      </c>
      <c r="H562" s="147">
        <v>5.58</v>
      </c>
      <c r="I562" s="147">
        <v>37.629999999999995</v>
      </c>
    </row>
    <row r="563" spans="5:9">
      <c r="E563" s="147">
        <v>174.63499999999999</v>
      </c>
      <c r="F563" s="147">
        <v>0.41</v>
      </c>
      <c r="H563" s="147">
        <v>5.59</v>
      </c>
      <c r="I563" s="147">
        <v>37.365000000000009</v>
      </c>
    </row>
    <row r="564" spans="5:9">
      <c r="E564" s="147">
        <v>174.9</v>
      </c>
      <c r="F564" s="147">
        <v>0.4</v>
      </c>
      <c r="H564" s="147">
        <v>5.6</v>
      </c>
      <c r="I564" s="147">
        <v>37.100000000000023</v>
      </c>
    </row>
    <row r="565" spans="5:9">
      <c r="E565" s="147">
        <v>175.16499999999999</v>
      </c>
      <c r="F565" s="147">
        <v>0.39</v>
      </c>
      <c r="H565" s="147">
        <v>5.61</v>
      </c>
      <c r="I565" s="147">
        <v>36.83499999999998</v>
      </c>
    </row>
    <row r="566" spans="5:9">
      <c r="E566" s="147">
        <v>175.43</v>
      </c>
      <c r="F566" s="147">
        <v>0.38</v>
      </c>
      <c r="H566" s="147">
        <v>5.62</v>
      </c>
      <c r="I566" s="147">
        <v>36.569999999999993</v>
      </c>
    </row>
    <row r="567" spans="5:9">
      <c r="E567" s="147">
        <v>175.69499999999999</v>
      </c>
      <c r="F567" s="147">
        <v>0.37</v>
      </c>
      <c r="H567" s="147">
        <v>5.63</v>
      </c>
      <c r="I567" s="147">
        <v>36.305000000000007</v>
      </c>
    </row>
    <row r="568" spans="5:9">
      <c r="E568" s="147">
        <v>175.96</v>
      </c>
      <c r="F568" s="147">
        <v>0.36</v>
      </c>
      <c r="H568" s="147">
        <v>5.64</v>
      </c>
      <c r="I568" s="147">
        <v>36.04000000000002</v>
      </c>
    </row>
    <row r="569" spans="5:9">
      <c r="E569" s="147">
        <v>176.22499999999999</v>
      </c>
      <c r="F569" s="147">
        <v>0.35</v>
      </c>
      <c r="H569" s="147">
        <v>5.65</v>
      </c>
      <c r="I569" s="147">
        <v>35.774999999999977</v>
      </c>
    </row>
    <row r="570" spans="5:9">
      <c r="E570" s="147">
        <v>176.49</v>
      </c>
      <c r="F570" s="147">
        <v>0.34</v>
      </c>
      <c r="H570" s="147">
        <v>5.66</v>
      </c>
      <c r="I570" s="147">
        <v>35.509999999999991</v>
      </c>
    </row>
    <row r="571" spans="5:9">
      <c r="E571" s="147">
        <v>176.755</v>
      </c>
      <c r="F571" s="147">
        <v>0.33</v>
      </c>
      <c r="H571" s="147">
        <v>5.67</v>
      </c>
      <c r="I571" s="147">
        <v>35.245000000000005</v>
      </c>
    </row>
    <row r="572" spans="5:9">
      <c r="E572" s="147">
        <v>177.02</v>
      </c>
      <c r="F572" s="147">
        <v>0.32</v>
      </c>
      <c r="H572" s="147">
        <v>5.68</v>
      </c>
      <c r="I572" s="147">
        <v>34.980000000000018</v>
      </c>
    </row>
    <row r="573" spans="5:9">
      <c r="E573" s="147">
        <v>177.285</v>
      </c>
      <c r="F573" s="147">
        <v>0.31</v>
      </c>
      <c r="H573" s="147">
        <v>5.69</v>
      </c>
      <c r="I573" s="147">
        <v>34.715000000000003</v>
      </c>
    </row>
    <row r="574" spans="5:9">
      <c r="E574" s="147">
        <v>177.55</v>
      </c>
      <c r="F574" s="147">
        <v>0.3</v>
      </c>
      <c r="H574" s="147">
        <v>5.7</v>
      </c>
      <c r="I574" s="147">
        <v>34.449999999999989</v>
      </c>
    </row>
    <row r="575" spans="5:9">
      <c r="E575" s="147">
        <v>177.815</v>
      </c>
      <c r="F575" s="147">
        <v>0.28999999999999998</v>
      </c>
      <c r="H575" s="147">
        <v>5.71</v>
      </c>
      <c r="I575" s="147">
        <v>34.185000000000002</v>
      </c>
    </row>
    <row r="576" spans="5:9">
      <c r="E576" s="147">
        <v>178.08</v>
      </c>
      <c r="F576" s="147">
        <v>0.28000000000000003</v>
      </c>
      <c r="H576" s="147">
        <v>5.72</v>
      </c>
      <c r="I576" s="147">
        <v>33.920000000000016</v>
      </c>
    </row>
    <row r="577" spans="5:9">
      <c r="E577" s="147">
        <v>178.345</v>
      </c>
      <c r="F577" s="147">
        <v>0.27</v>
      </c>
      <c r="H577" s="147">
        <v>5.73</v>
      </c>
      <c r="I577" s="147">
        <v>33.655000000000001</v>
      </c>
    </row>
    <row r="578" spans="5:9">
      <c r="E578" s="147">
        <v>178.61</v>
      </c>
      <c r="F578" s="147">
        <v>0.26</v>
      </c>
      <c r="H578" s="147">
        <v>5.74</v>
      </c>
      <c r="I578" s="147">
        <v>33.389999999999986</v>
      </c>
    </row>
    <row r="579" spans="5:9">
      <c r="E579" s="147">
        <v>178.875</v>
      </c>
      <c r="F579" s="147">
        <v>0.25</v>
      </c>
      <c r="H579" s="147">
        <v>5.75</v>
      </c>
      <c r="I579" s="147">
        <v>33.125</v>
      </c>
    </row>
    <row r="580" spans="5:9">
      <c r="E580" s="147">
        <v>179.14</v>
      </c>
      <c r="F580" s="147">
        <v>0.24</v>
      </c>
      <c r="H580" s="147">
        <v>5.76</v>
      </c>
      <c r="I580" s="147">
        <v>32.860000000000014</v>
      </c>
    </row>
    <row r="581" spans="5:9">
      <c r="E581" s="147">
        <v>179.405</v>
      </c>
      <c r="F581" s="147">
        <v>0.23</v>
      </c>
      <c r="H581" s="147">
        <v>5.77</v>
      </c>
      <c r="I581" s="147">
        <v>32.594999999999999</v>
      </c>
    </row>
    <row r="582" spans="5:9">
      <c r="E582" s="147">
        <v>179.67</v>
      </c>
      <c r="F582" s="147">
        <v>0.22</v>
      </c>
      <c r="H582" s="147">
        <v>5.78</v>
      </c>
      <c r="I582" s="147">
        <v>32.329999999999984</v>
      </c>
    </row>
    <row r="583" spans="5:9">
      <c r="E583" s="147">
        <v>179.935</v>
      </c>
      <c r="F583" s="147">
        <v>0.21</v>
      </c>
      <c r="H583" s="147">
        <v>5.79</v>
      </c>
      <c r="I583" s="147">
        <v>32.064999999999998</v>
      </c>
    </row>
    <row r="584" spans="5:9">
      <c r="E584" s="147">
        <v>180.2</v>
      </c>
      <c r="F584" s="147">
        <v>0.2</v>
      </c>
      <c r="H584" s="147">
        <v>5.8</v>
      </c>
      <c r="I584" s="147">
        <v>31.800000000000011</v>
      </c>
    </row>
    <row r="585" spans="5:9">
      <c r="E585" s="147">
        <v>180.465</v>
      </c>
      <c r="F585" s="147">
        <v>0.19</v>
      </c>
      <c r="H585" s="147">
        <v>5.81</v>
      </c>
      <c r="I585" s="147">
        <v>31.534999999999997</v>
      </c>
    </row>
    <row r="586" spans="5:9">
      <c r="E586" s="147">
        <v>180.73</v>
      </c>
      <c r="F586" s="147">
        <v>0.18</v>
      </c>
      <c r="H586" s="147">
        <v>5.82</v>
      </c>
      <c r="I586" s="147">
        <v>31.269999999999982</v>
      </c>
    </row>
    <row r="587" spans="5:9">
      <c r="E587" s="147">
        <v>180.995</v>
      </c>
      <c r="F587" s="147">
        <v>0.17</v>
      </c>
      <c r="H587" s="147">
        <v>5.83</v>
      </c>
      <c r="I587" s="147">
        <v>31.004999999999995</v>
      </c>
    </row>
    <row r="588" spans="5:9">
      <c r="E588" s="147">
        <v>181.26</v>
      </c>
      <c r="F588" s="147">
        <v>0.16</v>
      </c>
      <c r="H588" s="147">
        <v>5.84</v>
      </c>
      <c r="I588" s="147">
        <v>30.740000000000009</v>
      </c>
    </row>
    <row r="589" spans="5:9">
      <c r="E589" s="147">
        <v>181.52500000000001</v>
      </c>
      <c r="F589" s="147">
        <v>0.15</v>
      </c>
      <c r="H589" s="147">
        <v>5.85</v>
      </c>
      <c r="I589" s="147">
        <v>30.475000000000023</v>
      </c>
    </row>
    <row r="590" spans="5:9">
      <c r="E590" s="147">
        <v>181.79</v>
      </c>
      <c r="F590" s="147">
        <v>0.14000000000000001</v>
      </c>
      <c r="H590" s="147">
        <v>5.86</v>
      </c>
      <c r="I590" s="147">
        <v>30.20999999999998</v>
      </c>
    </row>
    <row r="591" spans="5:9">
      <c r="E591" s="147">
        <v>182.05500000000001</v>
      </c>
      <c r="F591" s="147">
        <v>0.13</v>
      </c>
      <c r="H591" s="147">
        <v>5.87</v>
      </c>
      <c r="I591" s="147">
        <v>29.944999999999993</v>
      </c>
    </row>
    <row r="592" spans="5:9">
      <c r="E592" s="147">
        <v>182.32</v>
      </c>
      <c r="F592" s="147">
        <v>0.12</v>
      </c>
      <c r="H592" s="147">
        <v>5.88</v>
      </c>
      <c r="I592" s="147">
        <v>29.680000000000007</v>
      </c>
    </row>
    <row r="593" spans="5:9">
      <c r="E593" s="147">
        <v>182.58500000000001</v>
      </c>
      <c r="F593" s="147">
        <v>0.11</v>
      </c>
      <c r="H593" s="147">
        <v>5.89</v>
      </c>
      <c r="I593" s="147">
        <v>29.41500000000002</v>
      </c>
    </row>
    <row r="594" spans="5:9">
      <c r="E594" s="147">
        <v>182.85</v>
      </c>
      <c r="F594" s="147">
        <v>0.1</v>
      </c>
      <c r="H594" s="147">
        <v>5.9</v>
      </c>
      <c r="I594" s="147">
        <v>29.149999999999977</v>
      </c>
    </row>
    <row r="595" spans="5:9">
      <c r="E595" s="147">
        <v>183.11500000000001</v>
      </c>
      <c r="F595" s="147">
        <v>0.09</v>
      </c>
      <c r="H595" s="147">
        <v>5.91</v>
      </c>
      <c r="I595" s="147">
        <v>28.884999999999991</v>
      </c>
    </row>
    <row r="596" spans="5:9">
      <c r="E596" s="147">
        <v>183.38</v>
      </c>
      <c r="F596" s="147">
        <v>0.08</v>
      </c>
      <c r="H596" s="147">
        <v>5.92</v>
      </c>
      <c r="I596" s="147">
        <v>28.620000000000005</v>
      </c>
    </row>
    <row r="597" spans="5:9">
      <c r="E597" s="147">
        <v>183.64500000000001</v>
      </c>
      <c r="F597" s="147">
        <v>7.0000000000000007E-2</v>
      </c>
      <c r="H597" s="147">
        <v>5.93</v>
      </c>
      <c r="I597" s="147">
        <v>28.355000000000018</v>
      </c>
    </row>
    <row r="598" spans="5:9">
      <c r="E598" s="147">
        <v>183.91</v>
      </c>
      <c r="F598" s="147">
        <v>0.06</v>
      </c>
      <c r="H598" s="147">
        <v>5.94</v>
      </c>
      <c r="I598" s="147">
        <v>28.090000000000003</v>
      </c>
    </row>
    <row r="599" spans="5:9">
      <c r="E599" s="147">
        <v>184.17500000000001</v>
      </c>
      <c r="F599" s="147">
        <v>0.05</v>
      </c>
      <c r="H599" s="147">
        <v>5.95</v>
      </c>
      <c r="I599" s="147">
        <v>27.824999999999989</v>
      </c>
    </row>
    <row r="600" spans="5:9">
      <c r="E600" s="147">
        <v>184.44</v>
      </c>
      <c r="F600" s="147">
        <v>0.04</v>
      </c>
      <c r="H600" s="147">
        <v>5.96</v>
      </c>
      <c r="I600" s="147">
        <v>27.560000000000002</v>
      </c>
    </row>
    <row r="601" spans="5:9">
      <c r="E601" s="147">
        <v>184.70500000000001</v>
      </c>
      <c r="F601" s="147">
        <v>0.03</v>
      </c>
      <c r="H601" s="147">
        <v>5.97</v>
      </c>
      <c r="I601" s="147">
        <v>27.295000000000016</v>
      </c>
    </row>
    <row r="602" spans="5:9">
      <c r="E602" s="147">
        <v>184.97</v>
      </c>
      <c r="F602" s="147">
        <v>0.02</v>
      </c>
      <c r="H602" s="147">
        <v>5.98</v>
      </c>
      <c r="I602" s="147">
        <v>27.03</v>
      </c>
    </row>
    <row r="603" spans="5:9">
      <c r="E603" s="147">
        <v>185.23500000000001</v>
      </c>
      <c r="F603" s="147">
        <v>0.01</v>
      </c>
      <c r="H603" s="147">
        <v>5.99</v>
      </c>
      <c r="I603" s="147">
        <v>26.764999999999986</v>
      </c>
    </row>
    <row r="604" spans="5:9">
      <c r="E604" s="147">
        <v>185.5</v>
      </c>
      <c r="F604" s="147">
        <v>0</v>
      </c>
      <c r="H604" s="147">
        <v>6</v>
      </c>
      <c r="I604" s="147">
        <v>26.5</v>
      </c>
    </row>
  </sheetData>
  <phoneticPr fontId="7" type="noConversion"/>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ABEA34-1813-4752-8850-2314D8F5BD6F}">
  <sheetPr>
    <pageSetUpPr fitToPage="1"/>
  </sheetPr>
  <dimension ref="A1:FJ133"/>
  <sheetViews>
    <sheetView showGridLines="0" zoomScale="70" zoomScaleNormal="70" zoomScaleSheetLayoutView="100" workbookViewId="0">
      <selection activeCell="D12" sqref="D12:D13"/>
    </sheetView>
  </sheetViews>
  <sheetFormatPr defaultColWidth="9.140625" defaultRowHeight="12.75"/>
  <cols>
    <col min="1" max="1" width="3.28515625" style="174" customWidth="1"/>
    <col min="2" max="2" width="19" style="174" customWidth="1"/>
    <col min="3" max="3" width="7.42578125" style="174" customWidth="1"/>
    <col min="4" max="4" width="14.85546875" style="174" customWidth="1"/>
    <col min="5" max="5" width="21.85546875" style="174" customWidth="1"/>
    <col min="6" max="6" width="13.42578125" style="174" bestFit="1" customWidth="1"/>
    <col min="7" max="7" width="0.5703125" style="174" customWidth="1"/>
    <col min="8" max="8" width="10.85546875" style="174" customWidth="1"/>
    <col min="9" max="9" width="10.28515625" style="174" customWidth="1"/>
    <col min="10" max="10" width="47.5703125" style="174" customWidth="1"/>
    <col min="11" max="11" width="23.28515625" style="174" customWidth="1"/>
    <col min="12" max="12" width="16.7109375" style="174" bestFit="1" customWidth="1"/>
    <col min="13" max="256" width="9.140625" style="174"/>
    <col min="257" max="257" width="3.28515625" style="174" customWidth="1"/>
    <col min="258" max="258" width="19" style="174" customWidth="1"/>
    <col min="259" max="259" width="7.42578125" style="174" customWidth="1"/>
    <col min="260" max="260" width="14.85546875" style="174" customWidth="1"/>
    <col min="261" max="261" width="21.85546875" style="174" customWidth="1"/>
    <col min="262" max="262" width="13.42578125" style="174" bestFit="1" customWidth="1"/>
    <col min="263" max="263" width="0.5703125" style="174" customWidth="1"/>
    <col min="264" max="264" width="10.85546875" style="174" customWidth="1"/>
    <col min="265" max="265" width="10.28515625" style="174" customWidth="1"/>
    <col min="266" max="266" width="47.5703125" style="174" customWidth="1"/>
    <col min="267" max="267" width="23.28515625" style="174" customWidth="1"/>
    <col min="268" max="268" width="16.7109375" style="174" bestFit="1" customWidth="1"/>
    <col min="269" max="512" width="9.140625" style="174"/>
    <col min="513" max="513" width="3.28515625" style="174" customWidth="1"/>
    <col min="514" max="514" width="19" style="174" customWidth="1"/>
    <col min="515" max="515" width="7.42578125" style="174" customWidth="1"/>
    <col min="516" max="516" width="14.85546875" style="174" customWidth="1"/>
    <col min="517" max="517" width="21.85546875" style="174" customWidth="1"/>
    <col min="518" max="518" width="13.42578125" style="174" bestFit="1" customWidth="1"/>
    <col min="519" max="519" width="0.5703125" style="174" customWidth="1"/>
    <col min="520" max="520" width="10.85546875" style="174" customWidth="1"/>
    <col min="521" max="521" width="10.28515625" style="174" customWidth="1"/>
    <col min="522" max="522" width="47.5703125" style="174" customWidth="1"/>
    <col min="523" max="523" width="23.28515625" style="174" customWidth="1"/>
    <col min="524" max="524" width="16.7109375" style="174" bestFit="1" customWidth="1"/>
    <col min="525" max="768" width="9.140625" style="174"/>
    <col min="769" max="769" width="3.28515625" style="174" customWidth="1"/>
    <col min="770" max="770" width="19" style="174" customWidth="1"/>
    <col min="771" max="771" width="7.42578125" style="174" customWidth="1"/>
    <col min="772" max="772" width="14.85546875" style="174" customWidth="1"/>
    <col min="773" max="773" width="21.85546875" style="174" customWidth="1"/>
    <col min="774" max="774" width="13.42578125" style="174" bestFit="1" customWidth="1"/>
    <col min="775" max="775" width="0.5703125" style="174" customWidth="1"/>
    <col min="776" max="776" width="10.85546875" style="174" customWidth="1"/>
    <col min="777" max="777" width="10.28515625" style="174" customWidth="1"/>
    <col min="778" max="778" width="47.5703125" style="174" customWidth="1"/>
    <col min="779" max="779" width="23.28515625" style="174" customWidth="1"/>
    <col min="780" max="780" width="16.7109375" style="174" bestFit="1" customWidth="1"/>
    <col min="781" max="1024" width="9.140625" style="174"/>
    <col min="1025" max="1025" width="3.28515625" style="174" customWidth="1"/>
    <col min="1026" max="1026" width="19" style="174" customWidth="1"/>
    <col min="1027" max="1027" width="7.42578125" style="174" customWidth="1"/>
    <col min="1028" max="1028" width="14.85546875" style="174" customWidth="1"/>
    <col min="1029" max="1029" width="21.85546875" style="174" customWidth="1"/>
    <col min="1030" max="1030" width="13.42578125" style="174" bestFit="1" customWidth="1"/>
    <col min="1031" max="1031" width="0.5703125" style="174" customWidth="1"/>
    <col min="1032" max="1032" width="10.85546875" style="174" customWidth="1"/>
    <col min="1033" max="1033" width="10.28515625" style="174" customWidth="1"/>
    <col min="1034" max="1034" width="47.5703125" style="174" customWidth="1"/>
    <col min="1035" max="1035" width="23.28515625" style="174" customWidth="1"/>
    <col min="1036" max="1036" width="16.7109375" style="174" bestFit="1" customWidth="1"/>
    <col min="1037" max="1280" width="9.140625" style="174"/>
    <col min="1281" max="1281" width="3.28515625" style="174" customWidth="1"/>
    <col min="1282" max="1282" width="19" style="174" customWidth="1"/>
    <col min="1283" max="1283" width="7.42578125" style="174" customWidth="1"/>
    <col min="1284" max="1284" width="14.85546875" style="174" customWidth="1"/>
    <col min="1285" max="1285" width="21.85546875" style="174" customWidth="1"/>
    <col min="1286" max="1286" width="13.42578125" style="174" bestFit="1" customWidth="1"/>
    <col min="1287" max="1287" width="0.5703125" style="174" customWidth="1"/>
    <col min="1288" max="1288" width="10.85546875" style="174" customWidth="1"/>
    <col min="1289" max="1289" width="10.28515625" style="174" customWidth="1"/>
    <col min="1290" max="1290" width="47.5703125" style="174" customWidth="1"/>
    <col min="1291" max="1291" width="23.28515625" style="174" customWidth="1"/>
    <col min="1292" max="1292" width="16.7109375" style="174" bestFit="1" customWidth="1"/>
    <col min="1293" max="1536" width="9.140625" style="174"/>
    <col min="1537" max="1537" width="3.28515625" style="174" customWidth="1"/>
    <col min="1538" max="1538" width="19" style="174" customWidth="1"/>
    <col min="1539" max="1539" width="7.42578125" style="174" customWidth="1"/>
    <col min="1540" max="1540" width="14.85546875" style="174" customWidth="1"/>
    <col min="1541" max="1541" width="21.85546875" style="174" customWidth="1"/>
    <col min="1542" max="1542" width="13.42578125" style="174" bestFit="1" customWidth="1"/>
    <col min="1543" max="1543" width="0.5703125" style="174" customWidth="1"/>
    <col min="1544" max="1544" width="10.85546875" style="174" customWidth="1"/>
    <col min="1545" max="1545" width="10.28515625" style="174" customWidth="1"/>
    <col min="1546" max="1546" width="47.5703125" style="174" customWidth="1"/>
    <col min="1547" max="1547" width="23.28515625" style="174" customWidth="1"/>
    <col min="1548" max="1548" width="16.7109375" style="174" bestFit="1" customWidth="1"/>
    <col min="1549" max="1792" width="9.140625" style="174"/>
    <col min="1793" max="1793" width="3.28515625" style="174" customWidth="1"/>
    <col min="1794" max="1794" width="19" style="174" customWidth="1"/>
    <col min="1795" max="1795" width="7.42578125" style="174" customWidth="1"/>
    <col min="1796" max="1796" width="14.85546875" style="174" customWidth="1"/>
    <col min="1797" max="1797" width="21.85546875" style="174" customWidth="1"/>
    <col min="1798" max="1798" width="13.42578125" style="174" bestFit="1" customWidth="1"/>
    <col min="1799" max="1799" width="0.5703125" style="174" customWidth="1"/>
    <col min="1800" max="1800" width="10.85546875" style="174" customWidth="1"/>
    <col min="1801" max="1801" width="10.28515625" style="174" customWidth="1"/>
    <col min="1802" max="1802" width="47.5703125" style="174" customWidth="1"/>
    <col min="1803" max="1803" width="23.28515625" style="174" customWidth="1"/>
    <col min="1804" max="1804" width="16.7109375" style="174" bestFit="1" customWidth="1"/>
    <col min="1805" max="2048" width="9.140625" style="174"/>
    <col min="2049" max="2049" width="3.28515625" style="174" customWidth="1"/>
    <col min="2050" max="2050" width="19" style="174" customWidth="1"/>
    <col min="2051" max="2051" width="7.42578125" style="174" customWidth="1"/>
    <col min="2052" max="2052" width="14.85546875" style="174" customWidth="1"/>
    <col min="2053" max="2053" width="21.85546875" style="174" customWidth="1"/>
    <col min="2054" max="2054" width="13.42578125" style="174" bestFit="1" customWidth="1"/>
    <col min="2055" max="2055" width="0.5703125" style="174" customWidth="1"/>
    <col min="2056" max="2056" width="10.85546875" style="174" customWidth="1"/>
    <col min="2057" max="2057" width="10.28515625" style="174" customWidth="1"/>
    <col min="2058" max="2058" width="47.5703125" style="174" customWidth="1"/>
    <col min="2059" max="2059" width="23.28515625" style="174" customWidth="1"/>
    <col min="2060" max="2060" width="16.7109375" style="174" bestFit="1" customWidth="1"/>
    <col min="2061" max="2304" width="9.140625" style="174"/>
    <col min="2305" max="2305" width="3.28515625" style="174" customWidth="1"/>
    <col min="2306" max="2306" width="19" style="174" customWidth="1"/>
    <col min="2307" max="2307" width="7.42578125" style="174" customWidth="1"/>
    <col min="2308" max="2308" width="14.85546875" style="174" customWidth="1"/>
    <col min="2309" max="2309" width="21.85546875" style="174" customWidth="1"/>
    <col min="2310" max="2310" width="13.42578125" style="174" bestFit="1" customWidth="1"/>
    <col min="2311" max="2311" width="0.5703125" style="174" customWidth="1"/>
    <col min="2312" max="2312" width="10.85546875" style="174" customWidth="1"/>
    <col min="2313" max="2313" width="10.28515625" style="174" customWidth="1"/>
    <col min="2314" max="2314" width="47.5703125" style="174" customWidth="1"/>
    <col min="2315" max="2315" width="23.28515625" style="174" customWidth="1"/>
    <col min="2316" max="2316" width="16.7109375" style="174" bestFit="1" customWidth="1"/>
    <col min="2317" max="2560" width="9.140625" style="174"/>
    <col min="2561" max="2561" width="3.28515625" style="174" customWidth="1"/>
    <col min="2562" max="2562" width="19" style="174" customWidth="1"/>
    <col min="2563" max="2563" width="7.42578125" style="174" customWidth="1"/>
    <col min="2564" max="2564" width="14.85546875" style="174" customWidth="1"/>
    <col min="2565" max="2565" width="21.85546875" style="174" customWidth="1"/>
    <col min="2566" max="2566" width="13.42578125" style="174" bestFit="1" customWidth="1"/>
    <col min="2567" max="2567" width="0.5703125" style="174" customWidth="1"/>
    <col min="2568" max="2568" width="10.85546875" style="174" customWidth="1"/>
    <col min="2569" max="2569" width="10.28515625" style="174" customWidth="1"/>
    <col min="2570" max="2570" width="47.5703125" style="174" customWidth="1"/>
    <col min="2571" max="2571" width="23.28515625" style="174" customWidth="1"/>
    <col min="2572" max="2572" width="16.7109375" style="174" bestFit="1" customWidth="1"/>
    <col min="2573" max="2816" width="9.140625" style="174"/>
    <col min="2817" max="2817" width="3.28515625" style="174" customWidth="1"/>
    <col min="2818" max="2818" width="19" style="174" customWidth="1"/>
    <col min="2819" max="2819" width="7.42578125" style="174" customWidth="1"/>
    <col min="2820" max="2820" width="14.85546875" style="174" customWidth="1"/>
    <col min="2821" max="2821" width="21.85546875" style="174" customWidth="1"/>
    <col min="2822" max="2822" width="13.42578125" style="174" bestFit="1" customWidth="1"/>
    <col min="2823" max="2823" width="0.5703125" style="174" customWidth="1"/>
    <col min="2824" max="2824" width="10.85546875" style="174" customWidth="1"/>
    <col min="2825" max="2825" width="10.28515625" style="174" customWidth="1"/>
    <col min="2826" max="2826" width="47.5703125" style="174" customWidth="1"/>
    <col min="2827" max="2827" width="23.28515625" style="174" customWidth="1"/>
    <col min="2828" max="2828" width="16.7109375" style="174" bestFit="1" customWidth="1"/>
    <col min="2829" max="3072" width="9.140625" style="174"/>
    <col min="3073" max="3073" width="3.28515625" style="174" customWidth="1"/>
    <col min="3074" max="3074" width="19" style="174" customWidth="1"/>
    <col min="3075" max="3075" width="7.42578125" style="174" customWidth="1"/>
    <col min="3076" max="3076" width="14.85546875" style="174" customWidth="1"/>
    <col min="3077" max="3077" width="21.85546875" style="174" customWidth="1"/>
    <col min="3078" max="3078" width="13.42578125" style="174" bestFit="1" customWidth="1"/>
    <col min="3079" max="3079" width="0.5703125" style="174" customWidth="1"/>
    <col min="3080" max="3080" width="10.85546875" style="174" customWidth="1"/>
    <col min="3081" max="3081" width="10.28515625" style="174" customWidth="1"/>
    <col min="3082" max="3082" width="47.5703125" style="174" customWidth="1"/>
    <col min="3083" max="3083" width="23.28515625" style="174" customWidth="1"/>
    <col min="3084" max="3084" width="16.7109375" style="174" bestFit="1" customWidth="1"/>
    <col min="3085" max="3328" width="9.140625" style="174"/>
    <col min="3329" max="3329" width="3.28515625" style="174" customWidth="1"/>
    <col min="3330" max="3330" width="19" style="174" customWidth="1"/>
    <col min="3331" max="3331" width="7.42578125" style="174" customWidth="1"/>
    <col min="3332" max="3332" width="14.85546875" style="174" customWidth="1"/>
    <col min="3333" max="3333" width="21.85546875" style="174" customWidth="1"/>
    <col min="3334" max="3334" width="13.42578125" style="174" bestFit="1" customWidth="1"/>
    <col min="3335" max="3335" width="0.5703125" style="174" customWidth="1"/>
    <col min="3336" max="3336" width="10.85546875" style="174" customWidth="1"/>
    <col min="3337" max="3337" width="10.28515625" style="174" customWidth="1"/>
    <col min="3338" max="3338" width="47.5703125" style="174" customWidth="1"/>
    <col min="3339" max="3339" width="23.28515625" style="174" customWidth="1"/>
    <col min="3340" max="3340" width="16.7109375" style="174" bestFit="1" customWidth="1"/>
    <col min="3341" max="3584" width="9.140625" style="174"/>
    <col min="3585" max="3585" width="3.28515625" style="174" customWidth="1"/>
    <col min="3586" max="3586" width="19" style="174" customWidth="1"/>
    <col min="3587" max="3587" width="7.42578125" style="174" customWidth="1"/>
    <col min="3588" max="3588" width="14.85546875" style="174" customWidth="1"/>
    <col min="3589" max="3589" width="21.85546875" style="174" customWidth="1"/>
    <col min="3590" max="3590" width="13.42578125" style="174" bestFit="1" customWidth="1"/>
    <col min="3591" max="3591" width="0.5703125" style="174" customWidth="1"/>
    <col min="3592" max="3592" width="10.85546875" style="174" customWidth="1"/>
    <col min="3593" max="3593" width="10.28515625" style="174" customWidth="1"/>
    <col min="3594" max="3594" width="47.5703125" style="174" customWidth="1"/>
    <col min="3595" max="3595" width="23.28515625" style="174" customWidth="1"/>
    <col min="3596" max="3596" width="16.7109375" style="174" bestFit="1" customWidth="1"/>
    <col min="3597" max="3840" width="9.140625" style="174"/>
    <col min="3841" max="3841" width="3.28515625" style="174" customWidth="1"/>
    <col min="3842" max="3842" width="19" style="174" customWidth="1"/>
    <col min="3843" max="3843" width="7.42578125" style="174" customWidth="1"/>
    <col min="3844" max="3844" width="14.85546875" style="174" customWidth="1"/>
    <col min="3845" max="3845" width="21.85546875" style="174" customWidth="1"/>
    <col min="3846" max="3846" width="13.42578125" style="174" bestFit="1" customWidth="1"/>
    <col min="3847" max="3847" width="0.5703125" style="174" customWidth="1"/>
    <col min="3848" max="3848" width="10.85546875" style="174" customWidth="1"/>
    <col min="3849" max="3849" width="10.28515625" style="174" customWidth="1"/>
    <col min="3850" max="3850" width="47.5703125" style="174" customWidth="1"/>
    <col min="3851" max="3851" width="23.28515625" style="174" customWidth="1"/>
    <col min="3852" max="3852" width="16.7109375" style="174" bestFit="1" customWidth="1"/>
    <col min="3853" max="4096" width="9.140625" style="174"/>
    <col min="4097" max="4097" width="3.28515625" style="174" customWidth="1"/>
    <col min="4098" max="4098" width="19" style="174" customWidth="1"/>
    <col min="4099" max="4099" width="7.42578125" style="174" customWidth="1"/>
    <col min="4100" max="4100" width="14.85546875" style="174" customWidth="1"/>
    <col min="4101" max="4101" width="21.85546875" style="174" customWidth="1"/>
    <col min="4102" max="4102" width="13.42578125" style="174" bestFit="1" customWidth="1"/>
    <col min="4103" max="4103" width="0.5703125" style="174" customWidth="1"/>
    <col min="4104" max="4104" width="10.85546875" style="174" customWidth="1"/>
    <col min="4105" max="4105" width="10.28515625" style="174" customWidth="1"/>
    <col min="4106" max="4106" width="47.5703125" style="174" customWidth="1"/>
    <col min="4107" max="4107" width="23.28515625" style="174" customWidth="1"/>
    <col min="4108" max="4108" width="16.7109375" style="174" bestFit="1" customWidth="1"/>
    <col min="4109" max="4352" width="9.140625" style="174"/>
    <col min="4353" max="4353" width="3.28515625" style="174" customWidth="1"/>
    <col min="4354" max="4354" width="19" style="174" customWidth="1"/>
    <col min="4355" max="4355" width="7.42578125" style="174" customWidth="1"/>
    <col min="4356" max="4356" width="14.85546875" style="174" customWidth="1"/>
    <col min="4357" max="4357" width="21.85546875" style="174" customWidth="1"/>
    <col min="4358" max="4358" width="13.42578125" style="174" bestFit="1" customWidth="1"/>
    <col min="4359" max="4359" width="0.5703125" style="174" customWidth="1"/>
    <col min="4360" max="4360" width="10.85546875" style="174" customWidth="1"/>
    <col min="4361" max="4361" width="10.28515625" style="174" customWidth="1"/>
    <col min="4362" max="4362" width="47.5703125" style="174" customWidth="1"/>
    <col min="4363" max="4363" width="23.28515625" style="174" customWidth="1"/>
    <col min="4364" max="4364" width="16.7109375" style="174" bestFit="1" customWidth="1"/>
    <col min="4365" max="4608" width="9.140625" style="174"/>
    <col min="4609" max="4609" width="3.28515625" style="174" customWidth="1"/>
    <col min="4610" max="4610" width="19" style="174" customWidth="1"/>
    <col min="4611" max="4611" width="7.42578125" style="174" customWidth="1"/>
    <col min="4612" max="4612" width="14.85546875" style="174" customWidth="1"/>
    <col min="4613" max="4613" width="21.85546875" style="174" customWidth="1"/>
    <col min="4614" max="4614" width="13.42578125" style="174" bestFit="1" customWidth="1"/>
    <col min="4615" max="4615" width="0.5703125" style="174" customWidth="1"/>
    <col min="4616" max="4616" width="10.85546875" style="174" customWidth="1"/>
    <col min="4617" max="4617" width="10.28515625" style="174" customWidth="1"/>
    <col min="4618" max="4618" width="47.5703125" style="174" customWidth="1"/>
    <col min="4619" max="4619" width="23.28515625" style="174" customWidth="1"/>
    <col min="4620" max="4620" width="16.7109375" style="174" bestFit="1" customWidth="1"/>
    <col min="4621" max="4864" width="9.140625" style="174"/>
    <col min="4865" max="4865" width="3.28515625" style="174" customWidth="1"/>
    <col min="4866" max="4866" width="19" style="174" customWidth="1"/>
    <col min="4867" max="4867" width="7.42578125" style="174" customWidth="1"/>
    <col min="4868" max="4868" width="14.85546875" style="174" customWidth="1"/>
    <col min="4869" max="4869" width="21.85546875" style="174" customWidth="1"/>
    <col min="4870" max="4870" width="13.42578125" style="174" bestFit="1" customWidth="1"/>
    <col min="4871" max="4871" width="0.5703125" style="174" customWidth="1"/>
    <col min="4872" max="4872" width="10.85546875" style="174" customWidth="1"/>
    <col min="4873" max="4873" width="10.28515625" style="174" customWidth="1"/>
    <col min="4874" max="4874" width="47.5703125" style="174" customWidth="1"/>
    <col min="4875" max="4875" width="23.28515625" style="174" customWidth="1"/>
    <col min="4876" max="4876" width="16.7109375" style="174" bestFit="1" customWidth="1"/>
    <col min="4877" max="5120" width="9.140625" style="174"/>
    <col min="5121" max="5121" width="3.28515625" style="174" customWidth="1"/>
    <col min="5122" max="5122" width="19" style="174" customWidth="1"/>
    <col min="5123" max="5123" width="7.42578125" style="174" customWidth="1"/>
    <col min="5124" max="5124" width="14.85546875" style="174" customWidth="1"/>
    <col min="5125" max="5125" width="21.85546875" style="174" customWidth="1"/>
    <col min="5126" max="5126" width="13.42578125" style="174" bestFit="1" customWidth="1"/>
    <col min="5127" max="5127" width="0.5703125" style="174" customWidth="1"/>
    <col min="5128" max="5128" width="10.85546875" style="174" customWidth="1"/>
    <col min="5129" max="5129" width="10.28515625" style="174" customWidth="1"/>
    <col min="5130" max="5130" width="47.5703125" style="174" customWidth="1"/>
    <col min="5131" max="5131" width="23.28515625" style="174" customWidth="1"/>
    <col min="5132" max="5132" width="16.7109375" style="174" bestFit="1" customWidth="1"/>
    <col min="5133" max="5376" width="9.140625" style="174"/>
    <col min="5377" max="5377" width="3.28515625" style="174" customWidth="1"/>
    <col min="5378" max="5378" width="19" style="174" customWidth="1"/>
    <col min="5379" max="5379" width="7.42578125" style="174" customWidth="1"/>
    <col min="5380" max="5380" width="14.85546875" style="174" customWidth="1"/>
    <col min="5381" max="5381" width="21.85546875" style="174" customWidth="1"/>
    <col min="5382" max="5382" width="13.42578125" style="174" bestFit="1" customWidth="1"/>
    <col min="5383" max="5383" width="0.5703125" style="174" customWidth="1"/>
    <col min="5384" max="5384" width="10.85546875" style="174" customWidth="1"/>
    <col min="5385" max="5385" width="10.28515625" style="174" customWidth="1"/>
    <col min="5386" max="5386" width="47.5703125" style="174" customWidth="1"/>
    <col min="5387" max="5387" width="23.28515625" style="174" customWidth="1"/>
    <col min="5388" max="5388" width="16.7109375" style="174" bestFit="1" customWidth="1"/>
    <col min="5389" max="5632" width="9.140625" style="174"/>
    <col min="5633" max="5633" width="3.28515625" style="174" customWidth="1"/>
    <col min="5634" max="5634" width="19" style="174" customWidth="1"/>
    <col min="5635" max="5635" width="7.42578125" style="174" customWidth="1"/>
    <col min="5636" max="5636" width="14.85546875" style="174" customWidth="1"/>
    <col min="5637" max="5637" width="21.85546875" style="174" customWidth="1"/>
    <col min="5638" max="5638" width="13.42578125" style="174" bestFit="1" customWidth="1"/>
    <col min="5639" max="5639" width="0.5703125" style="174" customWidth="1"/>
    <col min="5640" max="5640" width="10.85546875" style="174" customWidth="1"/>
    <col min="5641" max="5641" width="10.28515625" style="174" customWidth="1"/>
    <col min="5642" max="5642" width="47.5703125" style="174" customWidth="1"/>
    <col min="5643" max="5643" width="23.28515625" style="174" customWidth="1"/>
    <col min="5644" max="5644" width="16.7109375" style="174" bestFit="1" customWidth="1"/>
    <col min="5645" max="5888" width="9.140625" style="174"/>
    <col min="5889" max="5889" width="3.28515625" style="174" customWidth="1"/>
    <col min="5890" max="5890" width="19" style="174" customWidth="1"/>
    <col min="5891" max="5891" width="7.42578125" style="174" customWidth="1"/>
    <col min="5892" max="5892" width="14.85546875" style="174" customWidth="1"/>
    <col min="5893" max="5893" width="21.85546875" style="174" customWidth="1"/>
    <col min="5894" max="5894" width="13.42578125" style="174" bestFit="1" customWidth="1"/>
    <col min="5895" max="5895" width="0.5703125" style="174" customWidth="1"/>
    <col min="5896" max="5896" width="10.85546875" style="174" customWidth="1"/>
    <col min="5897" max="5897" width="10.28515625" style="174" customWidth="1"/>
    <col min="5898" max="5898" width="47.5703125" style="174" customWidth="1"/>
    <col min="5899" max="5899" width="23.28515625" style="174" customWidth="1"/>
    <col min="5900" max="5900" width="16.7109375" style="174" bestFit="1" customWidth="1"/>
    <col min="5901" max="6144" width="9.140625" style="174"/>
    <col min="6145" max="6145" width="3.28515625" style="174" customWidth="1"/>
    <col min="6146" max="6146" width="19" style="174" customWidth="1"/>
    <col min="6147" max="6147" width="7.42578125" style="174" customWidth="1"/>
    <col min="6148" max="6148" width="14.85546875" style="174" customWidth="1"/>
    <col min="6149" max="6149" width="21.85546875" style="174" customWidth="1"/>
    <col min="6150" max="6150" width="13.42578125" style="174" bestFit="1" customWidth="1"/>
    <col min="6151" max="6151" width="0.5703125" style="174" customWidth="1"/>
    <col min="6152" max="6152" width="10.85546875" style="174" customWidth="1"/>
    <col min="6153" max="6153" width="10.28515625" style="174" customWidth="1"/>
    <col min="6154" max="6154" width="47.5703125" style="174" customWidth="1"/>
    <col min="6155" max="6155" width="23.28515625" style="174" customWidth="1"/>
    <col min="6156" max="6156" width="16.7109375" style="174" bestFit="1" customWidth="1"/>
    <col min="6157" max="6400" width="9.140625" style="174"/>
    <col min="6401" max="6401" width="3.28515625" style="174" customWidth="1"/>
    <col min="6402" max="6402" width="19" style="174" customWidth="1"/>
    <col min="6403" max="6403" width="7.42578125" style="174" customWidth="1"/>
    <col min="6404" max="6404" width="14.85546875" style="174" customWidth="1"/>
    <col min="6405" max="6405" width="21.85546875" style="174" customWidth="1"/>
    <col min="6406" max="6406" width="13.42578125" style="174" bestFit="1" customWidth="1"/>
    <col min="6407" max="6407" width="0.5703125" style="174" customWidth="1"/>
    <col min="6408" max="6408" width="10.85546875" style="174" customWidth="1"/>
    <col min="6409" max="6409" width="10.28515625" style="174" customWidth="1"/>
    <col min="6410" max="6410" width="47.5703125" style="174" customWidth="1"/>
    <col min="6411" max="6411" width="23.28515625" style="174" customWidth="1"/>
    <col min="6412" max="6412" width="16.7109375" style="174" bestFit="1" customWidth="1"/>
    <col min="6413" max="6656" width="9.140625" style="174"/>
    <col min="6657" max="6657" width="3.28515625" style="174" customWidth="1"/>
    <col min="6658" max="6658" width="19" style="174" customWidth="1"/>
    <col min="6659" max="6659" width="7.42578125" style="174" customWidth="1"/>
    <col min="6660" max="6660" width="14.85546875" style="174" customWidth="1"/>
    <col min="6661" max="6661" width="21.85546875" style="174" customWidth="1"/>
    <col min="6662" max="6662" width="13.42578125" style="174" bestFit="1" customWidth="1"/>
    <col min="6663" max="6663" width="0.5703125" style="174" customWidth="1"/>
    <col min="6664" max="6664" width="10.85546875" style="174" customWidth="1"/>
    <col min="6665" max="6665" width="10.28515625" style="174" customWidth="1"/>
    <col min="6666" max="6666" width="47.5703125" style="174" customWidth="1"/>
    <col min="6667" max="6667" width="23.28515625" style="174" customWidth="1"/>
    <col min="6668" max="6668" width="16.7109375" style="174" bestFit="1" customWidth="1"/>
    <col min="6669" max="6912" width="9.140625" style="174"/>
    <col min="6913" max="6913" width="3.28515625" style="174" customWidth="1"/>
    <col min="6914" max="6914" width="19" style="174" customWidth="1"/>
    <col min="6915" max="6915" width="7.42578125" style="174" customWidth="1"/>
    <col min="6916" max="6916" width="14.85546875" style="174" customWidth="1"/>
    <col min="6917" max="6917" width="21.85546875" style="174" customWidth="1"/>
    <col min="6918" max="6918" width="13.42578125" style="174" bestFit="1" customWidth="1"/>
    <col min="6919" max="6919" width="0.5703125" style="174" customWidth="1"/>
    <col min="6920" max="6920" width="10.85546875" style="174" customWidth="1"/>
    <col min="6921" max="6921" width="10.28515625" style="174" customWidth="1"/>
    <col min="6922" max="6922" width="47.5703125" style="174" customWidth="1"/>
    <col min="6923" max="6923" width="23.28515625" style="174" customWidth="1"/>
    <col min="6924" max="6924" width="16.7109375" style="174" bestFit="1" customWidth="1"/>
    <col min="6925" max="7168" width="9.140625" style="174"/>
    <col min="7169" max="7169" width="3.28515625" style="174" customWidth="1"/>
    <col min="7170" max="7170" width="19" style="174" customWidth="1"/>
    <col min="7171" max="7171" width="7.42578125" style="174" customWidth="1"/>
    <col min="7172" max="7172" width="14.85546875" style="174" customWidth="1"/>
    <col min="7173" max="7173" width="21.85546875" style="174" customWidth="1"/>
    <col min="7174" max="7174" width="13.42578125" style="174" bestFit="1" customWidth="1"/>
    <col min="7175" max="7175" width="0.5703125" style="174" customWidth="1"/>
    <col min="7176" max="7176" width="10.85546875" style="174" customWidth="1"/>
    <col min="7177" max="7177" width="10.28515625" style="174" customWidth="1"/>
    <col min="7178" max="7178" width="47.5703125" style="174" customWidth="1"/>
    <col min="7179" max="7179" width="23.28515625" style="174" customWidth="1"/>
    <col min="7180" max="7180" width="16.7109375" style="174" bestFit="1" customWidth="1"/>
    <col min="7181" max="7424" width="9.140625" style="174"/>
    <col min="7425" max="7425" width="3.28515625" style="174" customWidth="1"/>
    <col min="7426" max="7426" width="19" style="174" customWidth="1"/>
    <col min="7427" max="7427" width="7.42578125" style="174" customWidth="1"/>
    <col min="7428" max="7428" width="14.85546875" style="174" customWidth="1"/>
    <col min="7429" max="7429" width="21.85546875" style="174" customWidth="1"/>
    <col min="7430" max="7430" width="13.42578125" style="174" bestFit="1" customWidth="1"/>
    <col min="7431" max="7431" width="0.5703125" style="174" customWidth="1"/>
    <col min="7432" max="7432" width="10.85546875" style="174" customWidth="1"/>
    <col min="7433" max="7433" width="10.28515625" style="174" customWidth="1"/>
    <col min="7434" max="7434" width="47.5703125" style="174" customWidth="1"/>
    <col min="7435" max="7435" width="23.28515625" style="174" customWidth="1"/>
    <col min="7436" max="7436" width="16.7109375" style="174" bestFit="1" customWidth="1"/>
    <col min="7437" max="7680" width="9.140625" style="174"/>
    <col min="7681" max="7681" width="3.28515625" style="174" customWidth="1"/>
    <col min="7682" max="7682" width="19" style="174" customWidth="1"/>
    <col min="7683" max="7683" width="7.42578125" style="174" customWidth="1"/>
    <col min="7684" max="7684" width="14.85546875" style="174" customWidth="1"/>
    <col min="7685" max="7685" width="21.85546875" style="174" customWidth="1"/>
    <col min="7686" max="7686" width="13.42578125" style="174" bestFit="1" customWidth="1"/>
    <col min="7687" max="7687" width="0.5703125" style="174" customWidth="1"/>
    <col min="7688" max="7688" width="10.85546875" style="174" customWidth="1"/>
    <col min="7689" max="7689" width="10.28515625" style="174" customWidth="1"/>
    <col min="7690" max="7690" width="47.5703125" style="174" customWidth="1"/>
    <col min="7691" max="7691" width="23.28515625" style="174" customWidth="1"/>
    <col min="7692" max="7692" width="16.7109375" style="174" bestFit="1" customWidth="1"/>
    <col min="7693" max="7936" width="9.140625" style="174"/>
    <col min="7937" max="7937" width="3.28515625" style="174" customWidth="1"/>
    <col min="7938" max="7938" width="19" style="174" customWidth="1"/>
    <col min="7939" max="7939" width="7.42578125" style="174" customWidth="1"/>
    <col min="7940" max="7940" width="14.85546875" style="174" customWidth="1"/>
    <col min="7941" max="7941" width="21.85546875" style="174" customWidth="1"/>
    <col min="7942" max="7942" width="13.42578125" style="174" bestFit="1" customWidth="1"/>
    <col min="7943" max="7943" width="0.5703125" style="174" customWidth="1"/>
    <col min="7944" max="7944" width="10.85546875" style="174" customWidth="1"/>
    <col min="7945" max="7945" width="10.28515625" style="174" customWidth="1"/>
    <col min="7946" max="7946" width="47.5703125" style="174" customWidth="1"/>
    <col min="7947" max="7947" width="23.28515625" style="174" customWidth="1"/>
    <col min="7948" max="7948" width="16.7109375" style="174" bestFit="1" customWidth="1"/>
    <col min="7949" max="8192" width="9.140625" style="174"/>
    <col min="8193" max="8193" width="3.28515625" style="174" customWidth="1"/>
    <col min="8194" max="8194" width="19" style="174" customWidth="1"/>
    <col min="8195" max="8195" width="7.42578125" style="174" customWidth="1"/>
    <col min="8196" max="8196" width="14.85546875" style="174" customWidth="1"/>
    <col min="8197" max="8197" width="21.85546875" style="174" customWidth="1"/>
    <col min="8198" max="8198" width="13.42578125" style="174" bestFit="1" customWidth="1"/>
    <col min="8199" max="8199" width="0.5703125" style="174" customWidth="1"/>
    <col min="8200" max="8200" width="10.85546875" style="174" customWidth="1"/>
    <col min="8201" max="8201" width="10.28515625" style="174" customWidth="1"/>
    <col min="8202" max="8202" width="47.5703125" style="174" customWidth="1"/>
    <col min="8203" max="8203" width="23.28515625" style="174" customWidth="1"/>
    <col min="8204" max="8204" width="16.7109375" style="174" bestFit="1" customWidth="1"/>
    <col min="8205" max="8448" width="9.140625" style="174"/>
    <col min="8449" max="8449" width="3.28515625" style="174" customWidth="1"/>
    <col min="8450" max="8450" width="19" style="174" customWidth="1"/>
    <col min="8451" max="8451" width="7.42578125" style="174" customWidth="1"/>
    <col min="8452" max="8452" width="14.85546875" style="174" customWidth="1"/>
    <col min="8453" max="8453" width="21.85546875" style="174" customWidth="1"/>
    <col min="8454" max="8454" width="13.42578125" style="174" bestFit="1" customWidth="1"/>
    <col min="8455" max="8455" width="0.5703125" style="174" customWidth="1"/>
    <col min="8456" max="8456" width="10.85546875" style="174" customWidth="1"/>
    <col min="8457" max="8457" width="10.28515625" style="174" customWidth="1"/>
    <col min="8458" max="8458" width="47.5703125" style="174" customWidth="1"/>
    <col min="8459" max="8459" width="23.28515625" style="174" customWidth="1"/>
    <col min="8460" max="8460" width="16.7109375" style="174" bestFit="1" customWidth="1"/>
    <col min="8461" max="8704" width="9.140625" style="174"/>
    <col min="8705" max="8705" width="3.28515625" style="174" customWidth="1"/>
    <col min="8706" max="8706" width="19" style="174" customWidth="1"/>
    <col min="8707" max="8707" width="7.42578125" style="174" customWidth="1"/>
    <col min="8708" max="8708" width="14.85546875" style="174" customWidth="1"/>
    <col min="8709" max="8709" width="21.85546875" style="174" customWidth="1"/>
    <col min="8710" max="8710" width="13.42578125" style="174" bestFit="1" customWidth="1"/>
    <col min="8711" max="8711" width="0.5703125" style="174" customWidth="1"/>
    <col min="8712" max="8712" width="10.85546875" style="174" customWidth="1"/>
    <col min="8713" max="8713" width="10.28515625" style="174" customWidth="1"/>
    <col min="8714" max="8714" width="47.5703125" style="174" customWidth="1"/>
    <col min="8715" max="8715" width="23.28515625" style="174" customWidth="1"/>
    <col min="8716" max="8716" width="16.7109375" style="174" bestFit="1" customWidth="1"/>
    <col min="8717" max="8960" width="9.140625" style="174"/>
    <col min="8961" max="8961" width="3.28515625" style="174" customWidth="1"/>
    <col min="8962" max="8962" width="19" style="174" customWidth="1"/>
    <col min="8963" max="8963" width="7.42578125" style="174" customWidth="1"/>
    <col min="8964" max="8964" width="14.85546875" style="174" customWidth="1"/>
    <col min="8965" max="8965" width="21.85546875" style="174" customWidth="1"/>
    <col min="8966" max="8966" width="13.42578125" style="174" bestFit="1" customWidth="1"/>
    <col min="8967" max="8967" width="0.5703125" style="174" customWidth="1"/>
    <col min="8968" max="8968" width="10.85546875" style="174" customWidth="1"/>
    <col min="8969" max="8969" width="10.28515625" style="174" customWidth="1"/>
    <col min="8970" max="8970" width="47.5703125" style="174" customWidth="1"/>
    <col min="8971" max="8971" width="23.28515625" style="174" customWidth="1"/>
    <col min="8972" max="8972" width="16.7109375" style="174" bestFit="1" customWidth="1"/>
    <col min="8973" max="9216" width="9.140625" style="174"/>
    <col min="9217" max="9217" width="3.28515625" style="174" customWidth="1"/>
    <col min="9218" max="9218" width="19" style="174" customWidth="1"/>
    <col min="9219" max="9219" width="7.42578125" style="174" customWidth="1"/>
    <col min="9220" max="9220" width="14.85546875" style="174" customWidth="1"/>
    <col min="9221" max="9221" width="21.85546875" style="174" customWidth="1"/>
    <col min="9222" max="9222" width="13.42578125" style="174" bestFit="1" customWidth="1"/>
    <col min="9223" max="9223" width="0.5703125" style="174" customWidth="1"/>
    <col min="9224" max="9224" width="10.85546875" style="174" customWidth="1"/>
    <col min="9225" max="9225" width="10.28515625" style="174" customWidth="1"/>
    <col min="9226" max="9226" width="47.5703125" style="174" customWidth="1"/>
    <col min="9227" max="9227" width="23.28515625" style="174" customWidth="1"/>
    <col min="9228" max="9228" width="16.7109375" style="174" bestFit="1" customWidth="1"/>
    <col min="9229" max="9472" width="9.140625" style="174"/>
    <col min="9473" max="9473" width="3.28515625" style="174" customWidth="1"/>
    <col min="9474" max="9474" width="19" style="174" customWidth="1"/>
    <col min="9475" max="9475" width="7.42578125" style="174" customWidth="1"/>
    <col min="9476" max="9476" width="14.85546875" style="174" customWidth="1"/>
    <col min="9477" max="9477" width="21.85546875" style="174" customWidth="1"/>
    <col min="9478" max="9478" width="13.42578125" style="174" bestFit="1" customWidth="1"/>
    <col min="9479" max="9479" width="0.5703125" style="174" customWidth="1"/>
    <col min="9480" max="9480" width="10.85546875" style="174" customWidth="1"/>
    <col min="9481" max="9481" width="10.28515625" style="174" customWidth="1"/>
    <col min="9482" max="9482" width="47.5703125" style="174" customWidth="1"/>
    <col min="9483" max="9483" width="23.28515625" style="174" customWidth="1"/>
    <col min="9484" max="9484" width="16.7109375" style="174" bestFit="1" customWidth="1"/>
    <col min="9485" max="9728" width="9.140625" style="174"/>
    <col min="9729" max="9729" width="3.28515625" style="174" customWidth="1"/>
    <col min="9730" max="9730" width="19" style="174" customWidth="1"/>
    <col min="9731" max="9731" width="7.42578125" style="174" customWidth="1"/>
    <col min="9732" max="9732" width="14.85546875" style="174" customWidth="1"/>
    <col min="9733" max="9733" width="21.85546875" style="174" customWidth="1"/>
    <col min="9734" max="9734" width="13.42578125" style="174" bestFit="1" customWidth="1"/>
    <col min="9735" max="9735" width="0.5703125" style="174" customWidth="1"/>
    <col min="9736" max="9736" width="10.85546875" style="174" customWidth="1"/>
    <col min="9737" max="9737" width="10.28515625" style="174" customWidth="1"/>
    <col min="9738" max="9738" width="47.5703125" style="174" customWidth="1"/>
    <col min="9739" max="9739" width="23.28515625" style="174" customWidth="1"/>
    <col min="9740" max="9740" width="16.7109375" style="174" bestFit="1" customWidth="1"/>
    <col min="9741" max="9984" width="9.140625" style="174"/>
    <col min="9985" max="9985" width="3.28515625" style="174" customWidth="1"/>
    <col min="9986" max="9986" width="19" style="174" customWidth="1"/>
    <col min="9987" max="9987" width="7.42578125" style="174" customWidth="1"/>
    <col min="9988" max="9988" width="14.85546875" style="174" customWidth="1"/>
    <col min="9989" max="9989" width="21.85546875" style="174" customWidth="1"/>
    <col min="9990" max="9990" width="13.42578125" style="174" bestFit="1" customWidth="1"/>
    <col min="9991" max="9991" width="0.5703125" style="174" customWidth="1"/>
    <col min="9992" max="9992" width="10.85546875" style="174" customWidth="1"/>
    <col min="9993" max="9993" width="10.28515625" style="174" customWidth="1"/>
    <col min="9994" max="9994" width="47.5703125" style="174" customWidth="1"/>
    <col min="9995" max="9995" width="23.28515625" style="174" customWidth="1"/>
    <col min="9996" max="9996" width="16.7109375" style="174" bestFit="1" customWidth="1"/>
    <col min="9997" max="10240" width="9.140625" style="174"/>
    <col min="10241" max="10241" width="3.28515625" style="174" customWidth="1"/>
    <col min="10242" max="10242" width="19" style="174" customWidth="1"/>
    <col min="10243" max="10243" width="7.42578125" style="174" customWidth="1"/>
    <col min="10244" max="10244" width="14.85546875" style="174" customWidth="1"/>
    <col min="10245" max="10245" width="21.85546875" style="174" customWidth="1"/>
    <col min="10246" max="10246" width="13.42578125" style="174" bestFit="1" customWidth="1"/>
    <col min="10247" max="10247" width="0.5703125" style="174" customWidth="1"/>
    <col min="10248" max="10248" width="10.85546875" style="174" customWidth="1"/>
    <col min="10249" max="10249" width="10.28515625" style="174" customWidth="1"/>
    <col min="10250" max="10250" width="47.5703125" style="174" customWidth="1"/>
    <col min="10251" max="10251" width="23.28515625" style="174" customWidth="1"/>
    <col min="10252" max="10252" width="16.7109375" style="174" bestFit="1" customWidth="1"/>
    <col min="10253" max="10496" width="9.140625" style="174"/>
    <col min="10497" max="10497" width="3.28515625" style="174" customWidth="1"/>
    <col min="10498" max="10498" width="19" style="174" customWidth="1"/>
    <col min="10499" max="10499" width="7.42578125" style="174" customWidth="1"/>
    <col min="10500" max="10500" width="14.85546875" style="174" customWidth="1"/>
    <col min="10501" max="10501" width="21.85546875" style="174" customWidth="1"/>
    <col min="10502" max="10502" width="13.42578125" style="174" bestFit="1" customWidth="1"/>
    <col min="10503" max="10503" width="0.5703125" style="174" customWidth="1"/>
    <col min="10504" max="10504" width="10.85546875" style="174" customWidth="1"/>
    <col min="10505" max="10505" width="10.28515625" style="174" customWidth="1"/>
    <col min="10506" max="10506" width="47.5703125" style="174" customWidth="1"/>
    <col min="10507" max="10507" width="23.28515625" style="174" customWidth="1"/>
    <col min="10508" max="10508" width="16.7109375" style="174" bestFit="1" customWidth="1"/>
    <col min="10509" max="10752" width="9.140625" style="174"/>
    <col min="10753" max="10753" width="3.28515625" style="174" customWidth="1"/>
    <col min="10754" max="10754" width="19" style="174" customWidth="1"/>
    <col min="10755" max="10755" width="7.42578125" style="174" customWidth="1"/>
    <col min="10756" max="10756" width="14.85546875" style="174" customWidth="1"/>
    <col min="10757" max="10757" width="21.85546875" style="174" customWidth="1"/>
    <col min="10758" max="10758" width="13.42578125" style="174" bestFit="1" customWidth="1"/>
    <col min="10759" max="10759" width="0.5703125" style="174" customWidth="1"/>
    <col min="10760" max="10760" width="10.85546875" style="174" customWidth="1"/>
    <col min="10761" max="10761" width="10.28515625" style="174" customWidth="1"/>
    <col min="10762" max="10762" width="47.5703125" style="174" customWidth="1"/>
    <col min="10763" max="10763" width="23.28515625" style="174" customWidth="1"/>
    <col min="10764" max="10764" width="16.7109375" style="174" bestFit="1" customWidth="1"/>
    <col min="10765" max="11008" width="9.140625" style="174"/>
    <col min="11009" max="11009" width="3.28515625" style="174" customWidth="1"/>
    <col min="11010" max="11010" width="19" style="174" customWidth="1"/>
    <col min="11011" max="11011" width="7.42578125" style="174" customWidth="1"/>
    <col min="11012" max="11012" width="14.85546875" style="174" customWidth="1"/>
    <col min="11013" max="11013" width="21.85546875" style="174" customWidth="1"/>
    <col min="11014" max="11014" width="13.42578125" style="174" bestFit="1" customWidth="1"/>
    <col min="11015" max="11015" width="0.5703125" style="174" customWidth="1"/>
    <col min="11016" max="11016" width="10.85546875" style="174" customWidth="1"/>
    <col min="11017" max="11017" width="10.28515625" style="174" customWidth="1"/>
    <col min="11018" max="11018" width="47.5703125" style="174" customWidth="1"/>
    <col min="11019" max="11019" width="23.28515625" style="174" customWidth="1"/>
    <col min="11020" max="11020" width="16.7109375" style="174" bestFit="1" customWidth="1"/>
    <col min="11021" max="11264" width="9.140625" style="174"/>
    <col min="11265" max="11265" width="3.28515625" style="174" customWidth="1"/>
    <col min="11266" max="11266" width="19" style="174" customWidth="1"/>
    <col min="11267" max="11267" width="7.42578125" style="174" customWidth="1"/>
    <col min="11268" max="11268" width="14.85546875" style="174" customWidth="1"/>
    <col min="11269" max="11269" width="21.85546875" style="174" customWidth="1"/>
    <col min="11270" max="11270" width="13.42578125" style="174" bestFit="1" customWidth="1"/>
    <col min="11271" max="11271" width="0.5703125" style="174" customWidth="1"/>
    <col min="11272" max="11272" width="10.85546875" style="174" customWidth="1"/>
    <col min="11273" max="11273" width="10.28515625" style="174" customWidth="1"/>
    <col min="11274" max="11274" width="47.5703125" style="174" customWidth="1"/>
    <col min="11275" max="11275" width="23.28515625" style="174" customWidth="1"/>
    <col min="11276" max="11276" width="16.7109375" style="174" bestFit="1" customWidth="1"/>
    <col min="11277" max="11520" width="9.140625" style="174"/>
    <col min="11521" max="11521" width="3.28515625" style="174" customWidth="1"/>
    <col min="11522" max="11522" width="19" style="174" customWidth="1"/>
    <col min="11523" max="11523" width="7.42578125" style="174" customWidth="1"/>
    <col min="11524" max="11524" width="14.85546875" style="174" customWidth="1"/>
    <col min="11525" max="11525" width="21.85546875" style="174" customWidth="1"/>
    <col min="11526" max="11526" width="13.42578125" style="174" bestFit="1" customWidth="1"/>
    <col min="11527" max="11527" width="0.5703125" style="174" customWidth="1"/>
    <col min="11528" max="11528" width="10.85546875" style="174" customWidth="1"/>
    <col min="11529" max="11529" width="10.28515625" style="174" customWidth="1"/>
    <col min="11530" max="11530" width="47.5703125" style="174" customWidth="1"/>
    <col min="11531" max="11531" width="23.28515625" style="174" customWidth="1"/>
    <col min="11532" max="11532" width="16.7109375" style="174" bestFit="1" customWidth="1"/>
    <col min="11533" max="11776" width="9.140625" style="174"/>
    <col min="11777" max="11777" width="3.28515625" style="174" customWidth="1"/>
    <col min="11778" max="11778" width="19" style="174" customWidth="1"/>
    <col min="11779" max="11779" width="7.42578125" style="174" customWidth="1"/>
    <col min="11780" max="11780" width="14.85546875" style="174" customWidth="1"/>
    <col min="11781" max="11781" width="21.85546875" style="174" customWidth="1"/>
    <col min="11782" max="11782" width="13.42578125" style="174" bestFit="1" customWidth="1"/>
    <col min="11783" max="11783" width="0.5703125" style="174" customWidth="1"/>
    <col min="11784" max="11784" width="10.85546875" style="174" customWidth="1"/>
    <col min="11785" max="11785" width="10.28515625" style="174" customWidth="1"/>
    <col min="11786" max="11786" width="47.5703125" style="174" customWidth="1"/>
    <col min="11787" max="11787" width="23.28515625" style="174" customWidth="1"/>
    <col min="11788" max="11788" width="16.7109375" style="174" bestFit="1" customWidth="1"/>
    <col min="11789" max="12032" width="9.140625" style="174"/>
    <col min="12033" max="12033" width="3.28515625" style="174" customWidth="1"/>
    <col min="12034" max="12034" width="19" style="174" customWidth="1"/>
    <col min="12035" max="12035" width="7.42578125" style="174" customWidth="1"/>
    <col min="12036" max="12036" width="14.85546875" style="174" customWidth="1"/>
    <col min="12037" max="12037" width="21.85546875" style="174" customWidth="1"/>
    <col min="12038" max="12038" width="13.42578125" style="174" bestFit="1" customWidth="1"/>
    <col min="12039" max="12039" width="0.5703125" style="174" customWidth="1"/>
    <col min="12040" max="12040" width="10.85546875" style="174" customWidth="1"/>
    <col min="12041" max="12041" width="10.28515625" style="174" customWidth="1"/>
    <col min="12042" max="12042" width="47.5703125" style="174" customWidth="1"/>
    <col min="12043" max="12043" width="23.28515625" style="174" customWidth="1"/>
    <col min="12044" max="12044" width="16.7109375" style="174" bestFit="1" customWidth="1"/>
    <col min="12045" max="12288" width="9.140625" style="174"/>
    <col min="12289" max="12289" width="3.28515625" style="174" customWidth="1"/>
    <col min="12290" max="12290" width="19" style="174" customWidth="1"/>
    <col min="12291" max="12291" width="7.42578125" style="174" customWidth="1"/>
    <col min="12292" max="12292" width="14.85546875" style="174" customWidth="1"/>
    <col min="12293" max="12293" width="21.85546875" style="174" customWidth="1"/>
    <col min="12294" max="12294" width="13.42578125" style="174" bestFit="1" customWidth="1"/>
    <col min="12295" max="12295" width="0.5703125" style="174" customWidth="1"/>
    <col min="12296" max="12296" width="10.85546875" style="174" customWidth="1"/>
    <col min="12297" max="12297" width="10.28515625" style="174" customWidth="1"/>
    <col min="12298" max="12298" width="47.5703125" style="174" customWidth="1"/>
    <col min="12299" max="12299" width="23.28515625" style="174" customWidth="1"/>
    <col min="12300" max="12300" width="16.7109375" style="174" bestFit="1" customWidth="1"/>
    <col min="12301" max="12544" width="9.140625" style="174"/>
    <col min="12545" max="12545" width="3.28515625" style="174" customWidth="1"/>
    <col min="12546" max="12546" width="19" style="174" customWidth="1"/>
    <col min="12547" max="12547" width="7.42578125" style="174" customWidth="1"/>
    <col min="12548" max="12548" width="14.85546875" style="174" customWidth="1"/>
    <col min="12549" max="12549" width="21.85546875" style="174" customWidth="1"/>
    <col min="12550" max="12550" width="13.42578125" style="174" bestFit="1" customWidth="1"/>
    <col min="12551" max="12551" width="0.5703125" style="174" customWidth="1"/>
    <col min="12552" max="12552" width="10.85546875" style="174" customWidth="1"/>
    <col min="12553" max="12553" width="10.28515625" style="174" customWidth="1"/>
    <col min="12554" max="12554" width="47.5703125" style="174" customWidth="1"/>
    <col min="12555" max="12555" width="23.28515625" style="174" customWidth="1"/>
    <col min="12556" max="12556" width="16.7109375" style="174" bestFit="1" customWidth="1"/>
    <col min="12557" max="12800" width="9.140625" style="174"/>
    <col min="12801" max="12801" width="3.28515625" style="174" customWidth="1"/>
    <col min="12802" max="12802" width="19" style="174" customWidth="1"/>
    <col min="12803" max="12803" width="7.42578125" style="174" customWidth="1"/>
    <col min="12804" max="12804" width="14.85546875" style="174" customWidth="1"/>
    <col min="12805" max="12805" width="21.85546875" style="174" customWidth="1"/>
    <col min="12806" max="12806" width="13.42578125" style="174" bestFit="1" customWidth="1"/>
    <col min="12807" max="12807" width="0.5703125" style="174" customWidth="1"/>
    <col min="12808" max="12808" width="10.85546875" style="174" customWidth="1"/>
    <col min="12809" max="12809" width="10.28515625" style="174" customWidth="1"/>
    <col min="12810" max="12810" width="47.5703125" style="174" customWidth="1"/>
    <col min="12811" max="12811" width="23.28515625" style="174" customWidth="1"/>
    <col min="12812" max="12812" width="16.7109375" style="174" bestFit="1" customWidth="1"/>
    <col min="12813" max="13056" width="9.140625" style="174"/>
    <col min="13057" max="13057" width="3.28515625" style="174" customWidth="1"/>
    <col min="13058" max="13058" width="19" style="174" customWidth="1"/>
    <col min="13059" max="13059" width="7.42578125" style="174" customWidth="1"/>
    <col min="13060" max="13060" width="14.85546875" style="174" customWidth="1"/>
    <col min="13061" max="13061" width="21.85546875" style="174" customWidth="1"/>
    <col min="13062" max="13062" width="13.42578125" style="174" bestFit="1" customWidth="1"/>
    <col min="13063" max="13063" width="0.5703125" style="174" customWidth="1"/>
    <col min="13064" max="13064" width="10.85546875" style="174" customWidth="1"/>
    <col min="13065" max="13065" width="10.28515625" style="174" customWidth="1"/>
    <col min="13066" max="13066" width="47.5703125" style="174" customWidth="1"/>
    <col min="13067" max="13067" width="23.28515625" style="174" customWidth="1"/>
    <col min="13068" max="13068" width="16.7109375" style="174" bestFit="1" customWidth="1"/>
    <col min="13069" max="13312" width="9.140625" style="174"/>
    <col min="13313" max="13313" width="3.28515625" style="174" customWidth="1"/>
    <col min="13314" max="13314" width="19" style="174" customWidth="1"/>
    <col min="13315" max="13315" width="7.42578125" style="174" customWidth="1"/>
    <col min="13316" max="13316" width="14.85546875" style="174" customWidth="1"/>
    <col min="13317" max="13317" width="21.85546875" style="174" customWidth="1"/>
    <col min="13318" max="13318" width="13.42578125" style="174" bestFit="1" customWidth="1"/>
    <col min="13319" max="13319" width="0.5703125" style="174" customWidth="1"/>
    <col min="13320" max="13320" width="10.85546875" style="174" customWidth="1"/>
    <col min="13321" max="13321" width="10.28515625" style="174" customWidth="1"/>
    <col min="13322" max="13322" width="47.5703125" style="174" customWidth="1"/>
    <col min="13323" max="13323" width="23.28515625" style="174" customWidth="1"/>
    <col min="13324" max="13324" width="16.7109375" style="174" bestFit="1" customWidth="1"/>
    <col min="13325" max="13568" width="9.140625" style="174"/>
    <col min="13569" max="13569" width="3.28515625" style="174" customWidth="1"/>
    <col min="13570" max="13570" width="19" style="174" customWidth="1"/>
    <col min="13571" max="13571" width="7.42578125" style="174" customWidth="1"/>
    <col min="13572" max="13572" width="14.85546875" style="174" customWidth="1"/>
    <col min="13573" max="13573" width="21.85546875" style="174" customWidth="1"/>
    <col min="13574" max="13574" width="13.42578125" style="174" bestFit="1" customWidth="1"/>
    <col min="13575" max="13575" width="0.5703125" style="174" customWidth="1"/>
    <col min="13576" max="13576" width="10.85546875" style="174" customWidth="1"/>
    <col min="13577" max="13577" width="10.28515625" style="174" customWidth="1"/>
    <col min="13578" max="13578" width="47.5703125" style="174" customWidth="1"/>
    <col min="13579" max="13579" width="23.28515625" style="174" customWidth="1"/>
    <col min="13580" max="13580" width="16.7109375" style="174" bestFit="1" customWidth="1"/>
    <col min="13581" max="13824" width="9.140625" style="174"/>
    <col min="13825" max="13825" width="3.28515625" style="174" customWidth="1"/>
    <col min="13826" max="13826" width="19" style="174" customWidth="1"/>
    <col min="13827" max="13827" width="7.42578125" style="174" customWidth="1"/>
    <col min="13828" max="13828" width="14.85546875" style="174" customWidth="1"/>
    <col min="13829" max="13829" width="21.85546875" style="174" customWidth="1"/>
    <col min="13830" max="13830" width="13.42578125" style="174" bestFit="1" customWidth="1"/>
    <col min="13831" max="13831" width="0.5703125" style="174" customWidth="1"/>
    <col min="13832" max="13832" width="10.85546875" style="174" customWidth="1"/>
    <col min="13833" max="13833" width="10.28515625" style="174" customWidth="1"/>
    <col min="13834" max="13834" width="47.5703125" style="174" customWidth="1"/>
    <col min="13835" max="13835" width="23.28515625" style="174" customWidth="1"/>
    <col min="13836" max="13836" width="16.7109375" style="174" bestFit="1" customWidth="1"/>
    <col min="13837" max="14080" width="9.140625" style="174"/>
    <col min="14081" max="14081" width="3.28515625" style="174" customWidth="1"/>
    <col min="14082" max="14082" width="19" style="174" customWidth="1"/>
    <col min="14083" max="14083" width="7.42578125" style="174" customWidth="1"/>
    <col min="14084" max="14084" width="14.85546875" style="174" customWidth="1"/>
    <col min="14085" max="14085" width="21.85546875" style="174" customWidth="1"/>
    <col min="14086" max="14086" width="13.42578125" style="174" bestFit="1" customWidth="1"/>
    <col min="14087" max="14087" width="0.5703125" style="174" customWidth="1"/>
    <col min="14088" max="14088" width="10.85546875" style="174" customWidth="1"/>
    <col min="14089" max="14089" width="10.28515625" style="174" customWidth="1"/>
    <col min="14090" max="14090" width="47.5703125" style="174" customWidth="1"/>
    <col min="14091" max="14091" width="23.28515625" style="174" customWidth="1"/>
    <col min="14092" max="14092" width="16.7109375" style="174" bestFit="1" customWidth="1"/>
    <col min="14093" max="14336" width="9.140625" style="174"/>
    <col min="14337" max="14337" width="3.28515625" style="174" customWidth="1"/>
    <col min="14338" max="14338" width="19" style="174" customWidth="1"/>
    <col min="14339" max="14339" width="7.42578125" style="174" customWidth="1"/>
    <col min="14340" max="14340" width="14.85546875" style="174" customWidth="1"/>
    <col min="14341" max="14341" width="21.85546875" style="174" customWidth="1"/>
    <col min="14342" max="14342" width="13.42578125" style="174" bestFit="1" customWidth="1"/>
    <col min="14343" max="14343" width="0.5703125" style="174" customWidth="1"/>
    <col min="14344" max="14344" width="10.85546875" style="174" customWidth="1"/>
    <col min="14345" max="14345" width="10.28515625" style="174" customWidth="1"/>
    <col min="14346" max="14346" width="47.5703125" style="174" customWidth="1"/>
    <col min="14347" max="14347" width="23.28515625" style="174" customWidth="1"/>
    <col min="14348" max="14348" width="16.7109375" style="174" bestFit="1" customWidth="1"/>
    <col min="14349" max="14592" width="9.140625" style="174"/>
    <col min="14593" max="14593" width="3.28515625" style="174" customWidth="1"/>
    <col min="14594" max="14594" width="19" style="174" customWidth="1"/>
    <col min="14595" max="14595" width="7.42578125" style="174" customWidth="1"/>
    <col min="14596" max="14596" width="14.85546875" style="174" customWidth="1"/>
    <col min="14597" max="14597" width="21.85546875" style="174" customWidth="1"/>
    <col min="14598" max="14598" width="13.42578125" style="174" bestFit="1" customWidth="1"/>
    <col min="14599" max="14599" width="0.5703125" style="174" customWidth="1"/>
    <col min="14600" max="14600" width="10.85546875" style="174" customWidth="1"/>
    <col min="14601" max="14601" width="10.28515625" style="174" customWidth="1"/>
    <col min="14602" max="14602" width="47.5703125" style="174" customWidth="1"/>
    <col min="14603" max="14603" width="23.28515625" style="174" customWidth="1"/>
    <col min="14604" max="14604" width="16.7109375" style="174" bestFit="1" customWidth="1"/>
    <col min="14605" max="14848" width="9.140625" style="174"/>
    <col min="14849" max="14849" width="3.28515625" style="174" customWidth="1"/>
    <col min="14850" max="14850" width="19" style="174" customWidth="1"/>
    <col min="14851" max="14851" width="7.42578125" style="174" customWidth="1"/>
    <col min="14852" max="14852" width="14.85546875" style="174" customWidth="1"/>
    <col min="14853" max="14853" width="21.85546875" style="174" customWidth="1"/>
    <col min="14854" max="14854" width="13.42578125" style="174" bestFit="1" customWidth="1"/>
    <col min="14855" max="14855" width="0.5703125" style="174" customWidth="1"/>
    <col min="14856" max="14856" width="10.85546875" style="174" customWidth="1"/>
    <col min="14857" max="14857" width="10.28515625" style="174" customWidth="1"/>
    <col min="14858" max="14858" width="47.5703125" style="174" customWidth="1"/>
    <col min="14859" max="14859" width="23.28515625" style="174" customWidth="1"/>
    <col min="14860" max="14860" width="16.7109375" style="174" bestFit="1" customWidth="1"/>
    <col min="14861" max="15104" width="9.140625" style="174"/>
    <col min="15105" max="15105" width="3.28515625" style="174" customWidth="1"/>
    <col min="15106" max="15106" width="19" style="174" customWidth="1"/>
    <col min="15107" max="15107" width="7.42578125" style="174" customWidth="1"/>
    <col min="15108" max="15108" width="14.85546875" style="174" customWidth="1"/>
    <col min="15109" max="15109" width="21.85546875" style="174" customWidth="1"/>
    <col min="15110" max="15110" width="13.42578125" style="174" bestFit="1" customWidth="1"/>
    <col min="15111" max="15111" width="0.5703125" style="174" customWidth="1"/>
    <col min="15112" max="15112" width="10.85546875" style="174" customWidth="1"/>
    <col min="15113" max="15113" width="10.28515625" style="174" customWidth="1"/>
    <col min="15114" max="15114" width="47.5703125" style="174" customWidth="1"/>
    <col min="15115" max="15115" width="23.28515625" style="174" customWidth="1"/>
    <col min="15116" max="15116" width="16.7109375" style="174" bestFit="1" customWidth="1"/>
    <col min="15117" max="15360" width="9.140625" style="174"/>
    <col min="15361" max="15361" width="3.28515625" style="174" customWidth="1"/>
    <col min="15362" max="15362" width="19" style="174" customWidth="1"/>
    <col min="15363" max="15363" width="7.42578125" style="174" customWidth="1"/>
    <col min="15364" max="15364" width="14.85546875" style="174" customWidth="1"/>
    <col min="15365" max="15365" width="21.85546875" style="174" customWidth="1"/>
    <col min="15366" max="15366" width="13.42578125" style="174" bestFit="1" customWidth="1"/>
    <col min="15367" max="15367" width="0.5703125" style="174" customWidth="1"/>
    <col min="15368" max="15368" width="10.85546875" style="174" customWidth="1"/>
    <col min="15369" max="15369" width="10.28515625" style="174" customWidth="1"/>
    <col min="15370" max="15370" width="47.5703125" style="174" customWidth="1"/>
    <col min="15371" max="15371" width="23.28515625" style="174" customWidth="1"/>
    <col min="15372" max="15372" width="16.7109375" style="174" bestFit="1" customWidth="1"/>
    <col min="15373" max="15616" width="9.140625" style="174"/>
    <col min="15617" max="15617" width="3.28515625" style="174" customWidth="1"/>
    <col min="15618" max="15618" width="19" style="174" customWidth="1"/>
    <col min="15619" max="15619" width="7.42578125" style="174" customWidth="1"/>
    <col min="15620" max="15620" width="14.85546875" style="174" customWidth="1"/>
    <col min="15621" max="15621" width="21.85546875" style="174" customWidth="1"/>
    <col min="15622" max="15622" width="13.42578125" style="174" bestFit="1" customWidth="1"/>
    <col min="15623" max="15623" width="0.5703125" style="174" customWidth="1"/>
    <col min="15624" max="15624" width="10.85546875" style="174" customWidth="1"/>
    <col min="15625" max="15625" width="10.28515625" style="174" customWidth="1"/>
    <col min="15626" max="15626" width="47.5703125" style="174" customWidth="1"/>
    <col min="15627" max="15627" width="23.28515625" style="174" customWidth="1"/>
    <col min="15628" max="15628" width="16.7109375" style="174" bestFit="1" customWidth="1"/>
    <col min="15629" max="15872" width="9.140625" style="174"/>
    <col min="15873" max="15873" width="3.28515625" style="174" customWidth="1"/>
    <col min="15874" max="15874" width="19" style="174" customWidth="1"/>
    <col min="15875" max="15875" width="7.42578125" style="174" customWidth="1"/>
    <col min="15876" max="15876" width="14.85546875" style="174" customWidth="1"/>
    <col min="15877" max="15877" width="21.85546875" style="174" customWidth="1"/>
    <col min="15878" max="15878" width="13.42578125" style="174" bestFit="1" customWidth="1"/>
    <col min="15879" max="15879" width="0.5703125" style="174" customWidth="1"/>
    <col min="15880" max="15880" width="10.85546875" style="174" customWidth="1"/>
    <col min="15881" max="15881" width="10.28515625" style="174" customWidth="1"/>
    <col min="15882" max="15882" width="47.5703125" style="174" customWidth="1"/>
    <col min="15883" max="15883" width="23.28515625" style="174" customWidth="1"/>
    <col min="15884" max="15884" width="16.7109375" style="174" bestFit="1" customWidth="1"/>
    <col min="15885" max="16128" width="9.140625" style="174"/>
    <col min="16129" max="16129" width="3.28515625" style="174" customWidth="1"/>
    <col min="16130" max="16130" width="19" style="174" customWidth="1"/>
    <col min="16131" max="16131" width="7.42578125" style="174" customWidth="1"/>
    <col min="16132" max="16132" width="14.85546875" style="174" customWidth="1"/>
    <col min="16133" max="16133" width="21.85546875" style="174" customWidth="1"/>
    <col min="16134" max="16134" width="13.42578125" style="174" bestFit="1" customWidth="1"/>
    <col min="16135" max="16135" width="0.5703125" style="174" customWidth="1"/>
    <col min="16136" max="16136" width="10.85546875" style="174" customWidth="1"/>
    <col min="16137" max="16137" width="10.28515625" style="174" customWidth="1"/>
    <col min="16138" max="16138" width="47.5703125" style="174" customWidth="1"/>
    <col min="16139" max="16139" width="23.28515625" style="174" customWidth="1"/>
    <col min="16140" max="16140" width="16.7109375" style="174" bestFit="1" customWidth="1"/>
    <col min="16141" max="16384" width="9.140625" style="174"/>
  </cols>
  <sheetData>
    <row r="1" spans="1:166" s="173" customFormat="1" ht="63" customHeight="1"/>
    <row r="2" spans="1:166" s="173" customFormat="1" ht="15" customHeight="1">
      <c r="A2" s="174"/>
      <c r="B2" s="175"/>
      <c r="C2" s="175"/>
      <c r="D2" s="175"/>
      <c r="E2" s="175"/>
      <c r="F2" s="175"/>
      <c r="G2" s="175"/>
      <c r="H2" s="175"/>
    </row>
    <row r="3" spans="1:166" s="173" customFormat="1" ht="53.45" customHeight="1">
      <c r="A3" s="174"/>
      <c r="B3" s="176"/>
      <c r="C3" s="177"/>
      <c r="D3" s="178"/>
      <c r="E3" s="178" t="s">
        <v>134</v>
      </c>
      <c r="F3" s="369" t="s">
        <v>135</v>
      </c>
      <c r="G3" s="369"/>
      <c r="H3" s="369"/>
    </row>
    <row r="4" spans="1:166" s="173" customFormat="1" ht="81" customHeight="1">
      <c r="A4" s="174"/>
      <c r="B4" s="370" t="s">
        <v>136</v>
      </c>
      <c r="C4" s="370"/>
      <c r="D4" s="370"/>
      <c r="E4" s="370"/>
      <c r="F4" s="370"/>
      <c r="G4" s="370"/>
      <c r="H4" s="370"/>
    </row>
    <row r="5" spans="1:166" s="173" customFormat="1" ht="44.25" customHeight="1">
      <c r="A5" s="179"/>
      <c r="B5" s="180" t="s">
        <v>3</v>
      </c>
      <c r="C5" s="181">
        <v>6.2</v>
      </c>
      <c r="D5" s="180" t="s">
        <v>4</v>
      </c>
      <c r="E5" s="182">
        <v>44317</v>
      </c>
      <c r="F5" s="183"/>
      <c r="G5" s="174"/>
      <c r="I5" s="184"/>
      <c r="J5" s="185"/>
      <c r="K5" s="185"/>
    </row>
    <row r="7" spans="1:166" ht="108" customHeight="1">
      <c r="B7" s="371" t="s">
        <v>137</v>
      </c>
      <c r="C7" s="371"/>
      <c r="D7" s="371"/>
      <c r="E7" s="371"/>
      <c r="F7" s="371"/>
      <c r="G7" s="371"/>
      <c r="H7" s="371"/>
      <c r="I7" s="186"/>
    </row>
    <row r="9" spans="1:166" ht="10.5" customHeight="1">
      <c r="B9" s="187"/>
      <c r="C9" s="187"/>
      <c r="D9" s="187"/>
      <c r="E9" s="187"/>
      <c r="F9" s="187"/>
      <c r="G9" s="187"/>
      <c r="H9" s="187"/>
      <c r="I9" s="187"/>
      <c r="J9" s="186"/>
    </row>
    <row r="10" spans="1:166" ht="17.25" customHeight="1">
      <c r="B10" s="188" t="s">
        <v>138</v>
      </c>
      <c r="C10" s="183"/>
      <c r="D10" s="183"/>
      <c r="E10" s="183"/>
      <c r="F10" s="183"/>
      <c r="G10" s="183"/>
    </row>
    <row r="11" spans="1:166" ht="9.9499999999999993" customHeight="1">
      <c r="B11" s="189"/>
      <c r="C11" s="183"/>
      <c r="D11" s="183"/>
      <c r="E11" s="183"/>
      <c r="F11" s="183"/>
      <c r="G11" s="183"/>
    </row>
    <row r="12" spans="1:166" ht="15.95" customHeight="1">
      <c r="B12" s="189"/>
      <c r="C12" s="183"/>
      <c r="D12" s="372"/>
      <c r="E12" s="374" t="s">
        <v>27</v>
      </c>
      <c r="F12" s="183"/>
      <c r="G12" s="183"/>
      <c r="H12" s="183"/>
      <c r="I12" s="183"/>
      <c r="J12" s="183"/>
      <c r="K12" s="183"/>
      <c r="L12" s="183"/>
      <c r="M12" s="183"/>
      <c r="N12" s="183"/>
      <c r="O12" s="183"/>
      <c r="P12" s="183"/>
      <c r="Q12" s="183"/>
      <c r="R12" s="183"/>
      <c r="S12" s="183"/>
      <c r="T12" s="183"/>
      <c r="U12" s="183"/>
      <c r="V12" s="183"/>
      <c r="W12" s="183"/>
      <c r="X12" s="183"/>
      <c r="Y12" s="183"/>
      <c r="Z12" s="183"/>
      <c r="AA12" s="183"/>
      <c r="AB12" s="183"/>
      <c r="AC12" s="183"/>
      <c r="AD12" s="183"/>
      <c r="AE12" s="183"/>
      <c r="AF12" s="183"/>
      <c r="AG12" s="183"/>
      <c r="AH12" s="183"/>
      <c r="AI12" s="183"/>
      <c r="AJ12" s="183"/>
      <c r="AK12" s="183"/>
      <c r="AL12" s="183"/>
      <c r="AM12" s="183"/>
      <c r="AN12" s="183"/>
      <c r="AO12" s="183"/>
      <c r="AP12" s="183"/>
      <c r="AQ12" s="183"/>
      <c r="AR12" s="183"/>
      <c r="AS12" s="183"/>
      <c r="AT12" s="183"/>
      <c r="AU12" s="183"/>
      <c r="AV12" s="183"/>
      <c r="AW12" s="183"/>
      <c r="AX12" s="183"/>
      <c r="AY12" s="183"/>
      <c r="AZ12" s="183"/>
      <c r="BA12" s="183"/>
      <c r="BB12" s="183"/>
      <c r="BC12" s="183"/>
      <c r="BD12" s="183"/>
      <c r="BE12" s="183"/>
      <c r="BF12" s="183"/>
      <c r="BG12" s="183"/>
      <c r="BH12" s="183"/>
      <c r="BI12" s="183"/>
      <c r="BJ12" s="183"/>
      <c r="BK12" s="183"/>
      <c r="BL12" s="183"/>
      <c r="BM12" s="183"/>
      <c r="BN12" s="183"/>
      <c r="BO12" s="183"/>
      <c r="BP12" s="183"/>
      <c r="BQ12" s="183"/>
      <c r="BR12" s="183"/>
      <c r="BS12" s="183"/>
      <c r="BT12" s="183"/>
      <c r="BU12" s="183"/>
      <c r="BV12" s="183"/>
      <c r="BW12" s="183"/>
      <c r="BX12" s="183"/>
      <c r="BY12" s="183"/>
      <c r="BZ12" s="183"/>
      <c r="CA12" s="183"/>
      <c r="CB12" s="183"/>
      <c r="CC12" s="183"/>
      <c r="CD12" s="183"/>
      <c r="CE12" s="183"/>
      <c r="CF12" s="183"/>
      <c r="CG12" s="183"/>
      <c r="CH12" s="183"/>
      <c r="CI12" s="183"/>
      <c r="CJ12" s="183"/>
      <c r="CK12" s="183"/>
      <c r="CL12" s="183"/>
      <c r="CM12" s="183"/>
      <c r="CN12" s="183"/>
      <c r="CO12" s="183"/>
      <c r="CP12" s="183"/>
      <c r="CQ12" s="183"/>
      <c r="CR12" s="183"/>
      <c r="CS12" s="183"/>
      <c r="CT12" s="183"/>
      <c r="CU12" s="183"/>
      <c r="CV12" s="183"/>
      <c r="CW12" s="183"/>
      <c r="CX12" s="183"/>
      <c r="CY12" s="183"/>
      <c r="CZ12" s="183"/>
      <c r="DA12" s="183"/>
      <c r="DB12" s="183"/>
      <c r="DC12" s="183"/>
      <c r="DD12" s="183"/>
      <c r="DE12" s="183"/>
      <c r="DF12" s="183"/>
      <c r="DG12" s="183"/>
      <c r="DH12" s="183"/>
      <c r="DI12" s="183"/>
      <c r="DJ12" s="183"/>
      <c r="DK12" s="183"/>
      <c r="DL12" s="183"/>
      <c r="DM12" s="183"/>
      <c r="DN12" s="183"/>
      <c r="DO12" s="183"/>
      <c r="DP12" s="183"/>
      <c r="DQ12" s="183"/>
      <c r="DR12" s="183"/>
      <c r="DS12" s="183"/>
      <c r="DT12" s="183"/>
      <c r="DU12" s="183"/>
      <c r="DV12" s="183"/>
      <c r="DW12" s="183"/>
      <c r="DX12" s="183"/>
      <c r="DY12" s="183"/>
      <c r="DZ12" s="183"/>
      <c r="EA12" s="183"/>
      <c r="EB12" s="183"/>
      <c r="EC12" s="183"/>
      <c r="ED12" s="183"/>
      <c r="EE12" s="183"/>
      <c r="EF12" s="183"/>
      <c r="EG12" s="183"/>
      <c r="EH12" s="183"/>
      <c r="EI12" s="183"/>
      <c r="EJ12" s="183"/>
      <c r="EK12" s="183"/>
      <c r="EL12" s="183"/>
      <c r="EM12" s="183"/>
      <c r="EN12" s="183"/>
      <c r="EO12" s="183"/>
      <c r="EP12" s="183"/>
      <c r="EQ12" s="183"/>
      <c r="ER12" s="183"/>
      <c r="ES12" s="183"/>
      <c r="ET12" s="183"/>
      <c r="EU12" s="183"/>
      <c r="EV12" s="183"/>
      <c r="EW12" s="183"/>
      <c r="EX12" s="183"/>
      <c r="EY12" s="183"/>
      <c r="EZ12" s="183"/>
      <c r="FA12" s="183"/>
      <c r="FB12" s="183"/>
      <c r="FC12" s="183"/>
      <c r="FD12" s="183"/>
      <c r="FE12" s="183"/>
      <c r="FF12" s="183"/>
      <c r="FG12" s="183"/>
      <c r="FH12" s="183"/>
      <c r="FI12" s="183"/>
      <c r="FJ12" s="183"/>
    </row>
    <row r="13" spans="1:166" ht="15.95" customHeight="1">
      <c r="B13" s="189"/>
      <c r="C13" s="183"/>
      <c r="D13" s="373"/>
      <c r="E13" s="374"/>
      <c r="F13" s="183"/>
      <c r="G13" s="183"/>
      <c r="H13" s="183"/>
      <c r="I13" s="183"/>
      <c r="J13" s="183"/>
      <c r="K13" s="183"/>
      <c r="L13" s="183"/>
      <c r="M13" s="183"/>
      <c r="N13" s="183"/>
      <c r="O13" s="183"/>
      <c r="P13" s="183"/>
      <c r="Q13" s="183"/>
      <c r="R13" s="183"/>
      <c r="S13" s="183"/>
      <c r="T13" s="183"/>
      <c r="U13" s="183"/>
      <c r="V13" s="183"/>
      <c r="W13" s="183"/>
      <c r="X13" s="183"/>
      <c r="Y13" s="183"/>
      <c r="Z13" s="183"/>
      <c r="AA13" s="183"/>
      <c r="AB13" s="183"/>
      <c r="AC13" s="183"/>
      <c r="AD13" s="183"/>
      <c r="AE13" s="183"/>
      <c r="AF13" s="183"/>
      <c r="AG13" s="183"/>
      <c r="AH13" s="183"/>
      <c r="AI13" s="183"/>
      <c r="AJ13" s="183"/>
      <c r="AK13" s="183"/>
      <c r="AL13" s="183"/>
      <c r="AM13" s="183"/>
      <c r="AN13" s="183"/>
      <c r="AO13" s="183"/>
      <c r="AP13" s="183"/>
      <c r="AQ13" s="183"/>
      <c r="AR13" s="183"/>
      <c r="AS13" s="183"/>
      <c r="AT13" s="183"/>
      <c r="AU13" s="183"/>
      <c r="AV13" s="183"/>
      <c r="AW13" s="183"/>
      <c r="AX13" s="183"/>
      <c r="AY13" s="183"/>
      <c r="AZ13" s="183"/>
      <c r="BA13" s="183"/>
      <c r="BB13" s="183"/>
      <c r="BC13" s="183"/>
      <c r="BD13" s="183"/>
      <c r="BE13" s="183"/>
      <c r="BF13" s="183"/>
      <c r="BG13" s="183"/>
      <c r="BH13" s="183"/>
      <c r="BI13" s="183"/>
      <c r="BJ13" s="183"/>
      <c r="BK13" s="183"/>
      <c r="BL13" s="183"/>
      <c r="BM13" s="183"/>
      <c r="BN13" s="183"/>
      <c r="BO13" s="183"/>
      <c r="BP13" s="183"/>
      <c r="BQ13" s="183"/>
      <c r="BR13" s="183"/>
      <c r="BS13" s="183"/>
      <c r="BT13" s="183"/>
      <c r="BU13" s="183"/>
      <c r="BV13" s="183"/>
      <c r="BW13" s="183"/>
      <c r="BX13" s="183"/>
      <c r="BY13" s="183"/>
      <c r="BZ13" s="183"/>
      <c r="CA13" s="183"/>
      <c r="CB13" s="183"/>
      <c r="CC13" s="183"/>
      <c r="CD13" s="183"/>
      <c r="CE13" s="183"/>
      <c r="CF13" s="183"/>
      <c r="CG13" s="183"/>
      <c r="CH13" s="183"/>
      <c r="CI13" s="183"/>
      <c r="CJ13" s="183"/>
      <c r="CK13" s="183"/>
      <c r="CL13" s="183"/>
      <c r="CM13" s="183"/>
      <c r="CN13" s="183"/>
      <c r="CO13" s="183"/>
      <c r="CP13" s="183"/>
      <c r="CQ13" s="183"/>
      <c r="CR13" s="183"/>
      <c r="CS13" s="183"/>
      <c r="CT13" s="183"/>
      <c r="CU13" s="183"/>
      <c r="CV13" s="183"/>
      <c r="CW13" s="183"/>
      <c r="CX13" s="183"/>
      <c r="CY13" s="183"/>
      <c r="CZ13" s="183"/>
      <c r="DA13" s="183"/>
      <c r="DB13" s="183"/>
      <c r="DC13" s="183"/>
      <c r="DD13" s="183"/>
      <c r="DE13" s="183"/>
      <c r="DF13" s="183"/>
      <c r="DG13" s="183"/>
      <c r="DH13" s="183"/>
      <c r="DI13" s="183"/>
      <c r="DJ13" s="183"/>
      <c r="DK13" s="183"/>
      <c r="DL13" s="183"/>
      <c r="DM13" s="183"/>
      <c r="DN13" s="183"/>
      <c r="DO13" s="183"/>
      <c r="DP13" s="183"/>
      <c r="DQ13" s="183"/>
      <c r="DR13" s="183"/>
      <c r="DS13" s="183"/>
      <c r="DT13" s="183"/>
      <c r="DU13" s="183"/>
      <c r="DV13" s="183"/>
      <c r="DW13" s="183"/>
      <c r="DX13" s="183"/>
      <c r="DY13" s="183"/>
      <c r="DZ13" s="183"/>
      <c r="EA13" s="183"/>
      <c r="EB13" s="183"/>
      <c r="EC13" s="183"/>
      <c r="ED13" s="183"/>
      <c r="EE13" s="183"/>
      <c r="EF13" s="183"/>
      <c r="EG13" s="183"/>
      <c r="EH13" s="183"/>
      <c r="EI13" s="183"/>
      <c r="EJ13" s="183"/>
      <c r="EK13" s="183"/>
      <c r="EL13" s="183"/>
      <c r="EM13" s="183"/>
      <c r="EN13" s="183"/>
      <c r="EO13" s="183"/>
      <c r="EP13" s="183"/>
      <c r="EQ13" s="183"/>
      <c r="ER13" s="183"/>
      <c r="ES13" s="183"/>
      <c r="ET13" s="183"/>
      <c r="EU13" s="183"/>
      <c r="EV13" s="183"/>
      <c r="EW13" s="183"/>
      <c r="EX13" s="183"/>
      <c r="EY13" s="183"/>
      <c r="EZ13" s="183"/>
      <c r="FA13" s="183"/>
      <c r="FB13" s="183"/>
      <c r="FC13" s="183"/>
      <c r="FD13" s="183"/>
      <c r="FE13" s="183"/>
      <c r="FF13" s="183"/>
      <c r="FG13" s="183"/>
      <c r="FH13" s="183"/>
      <c r="FI13" s="183"/>
      <c r="FJ13" s="183"/>
    </row>
    <row r="14" spans="1:166" ht="17.25" customHeight="1">
      <c r="B14" s="190" t="str">
        <f>IF(MOD(D12,1)&lt;=0,"",IF(MOD(D12,1)=0.5,"","ERROR: Rating must be in 0.5 star increment"))</f>
        <v/>
      </c>
      <c r="C14" s="183"/>
      <c r="D14" s="191"/>
      <c r="E14" s="183"/>
      <c r="F14" s="183"/>
      <c r="G14" s="183"/>
    </row>
    <row r="15" spans="1:166" ht="3.75" customHeight="1">
      <c r="B15" s="192"/>
      <c r="C15" s="192"/>
      <c r="D15" s="193"/>
      <c r="E15" s="191"/>
      <c r="F15" s="192"/>
      <c r="G15" s="192"/>
    </row>
    <row r="16" spans="1:166" ht="15.95" customHeight="1">
      <c r="B16" s="189"/>
      <c r="C16" s="189"/>
      <c r="D16" s="372"/>
      <c r="E16" s="374" t="s">
        <v>27</v>
      </c>
      <c r="F16" s="189"/>
      <c r="G16" s="189"/>
    </row>
    <row r="17" spans="1:10" ht="15.95" customHeight="1">
      <c r="B17" s="189"/>
      <c r="C17" s="189"/>
      <c r="D17" s="373"/>
      <c r="E17" s="374"/>
      <c r="F17" s="189"/>
      <c r="G17" s="189"/>
    </row>
    <row r="18" spans="1:10" ht="13.5" customHeight="1">
      <c r="B18" s="190" t="str">
        <f>IF(MOD(D16,1)&lt;=0,"",IF(MOD(D16,1)=0.5,"","ERROR: Rating must be in 0.5 star increment"))</f>
        <v/>
      </c>
      <c r="D18" s="194"/>
      <c r="H18" s="195"/>
      <c r="I18" s="196"/>
    </row>
    <row r="19" spans="1:10" ht="15" customHeight="1">
      <c r="B19" s="190"/>
      <c r="H19" s="195"/>
      <c r="I19" s="196"/>
    </row>
    <row r="20" spans="1:10" ht="17.25" customHeight="1">
      <c r="B20" s="375" t="s">
        <v>139</v>
      </c>
      <c r="C20" s="375"/>
      <c r="D20" s="375"/>
      <c r="E20" s="375"/>
      <c r="F20" s="375"/>
      <c r="G20" s="375"/>
      <c r="H20" s="376"/>
      <c r="I20" s="376"/>
      <c r="J20" s="376"/>
    </row>
    <row r="21" spans="1:10" ht="9.9499999999999993" customHeight="1">
      <c r="B21" s="197"/>
      <c r="C21" s="197"/>
      <c r="D21" s="197"/>
      <c r="E21" s="197"/>
      <c r="F21" s="197"/>
      <c r="G21" s="197"/>
      <c r="H21" s="186"/>
      <c r="I21" s="186"/>
      <c r="J21" s="186"/>
    </row>
    <row r="22" spans="1:10" s="198" customFormat="1" ht="20.100000000000001" customHeight="1">
      <c r="B22" s="199" t="s">
        <v>7</v>
      </c>
      <c r="C22" s="200"/>
      <c r="D22" s="200"/>
      <c r="E22" s="200"/>
      <c r="F22" s="201"/>
      <c r="G22" s="202"/>
      <c r="H22" s="377"/>
      <c r="I22" s="378"/>
    </row>
    <row r="23" spans="1:10" s="198" customFormat="1" ht="20.100000000000001" customHeight="1">
      <c r="B23" s="203" t="s">
        <v>140</v>
      </c>
      <c r="C23" s="204"/>
      <c r="D23" s="204"/>
      <c r="E23" s="204"/>
      <c r="F23" s="205"/>
      <c r="G23" s="206"/>
      <c r="H23" s="367"/>
      <c r="I23" s="368"/>
    </row>
    <row r="24" spans="1:10" s="198" customFormat="1" ht="20.100000000000001" customHeight="1">
      <c r="B24" s="203" t="s">
        <v>141</v>
      </c>
      <c r="C24" s="207"/>
      <c r="D24" s="207"/>
      <c r="E24" s="207"/>
      <c r="F24" s="208"/>
      <c r="G24" s="209"/>
      <c r="H24" s="367"/>
      <c r="I24" s="368"/>
    </row>
    <row r="25" spans="1:10" s="198" customFormat="1" ht="20.100000000000001" customHeight="1">
      <c r="B25" s="210" t="s">
        <v>142</v>
      </c>
      <c r="C25" s="204"/>
      <c r="D25" s="204"/>
      <c r="E25" s="204"/>
      <c r="F25" s="205"/>
      <c r="G25" s="206"/>
      <c r="H25" s="367"/>
      <c r="I25" s="368"/>
    </row>
    <row r="26" spans="1:10" s="198" customFormat="1" ht="20.100000000000001" customHeight="1">
      <c r="B26" s="210" t="s">
        <v>143</v>
      </c>
      <c r="C26" s="204"/>
      <c r="D26" s="204"/>
      <c r="E26" s="204"/>
      <c r="F26" s="205"/>
      <c r="G26" s="206"/>
      <c r="H26" s="367"/>
      <c r="I26" s="368"/>
    </row>
    <row r="27" spans="1:10" s="198" customFormat="1" ht="20.100000000000001" customHeight="1">
      <c r="B27" s="210" t="s">
        <v>144</v>
      </c>
      <c r="C27" s="204"/>
      <c r="D27" s="204"/>
      <c r="E27" s="204"/>
      <c r="F27" s="205"/>
      <c r="G27" s="206"/>
      <c r="H27" s="367"/>
      <c r="I27" s="368"/>
    </row>
    <row r="28" spans="1:10" s="198" customFormat="1" ht="20.100000000000001" customHeight="1">
      <c r="B28" s="210" t="s">
        <v>145</v>
      </c>
      <c r="C28" s="204"/>
      <c r="D28" s="204"/>
      <c r="E28" s="204"/>
      <c r="F28" s="205"/>
      <c r="G28" s="206"/>
      <c r="H28" s="367"/>
      <c r="I28" s="368"/>
    </row>
    <row r="29" spans="1:10" s="198" customFormat="1" ht="20.100000000000001" customHeight="1">
      <c r="B29" s="210" t="s">
        <v>146</v>
      </c>
      <c r="C29" s="204"/>
      <c r="D29" s="204"/>
      <c r="E29" s="204"/>
      <c r="F29" s="205"/>
      <c r="G29" s="206"/>
      <c r="H29" s="367" t="s">
        <v>147</v>
      </c>
      <c r="I29" s="368"/>
    </row>
    <row r="30" spans="1:10" s="198" customFormat="1" ht="20.100000000000001" customHeight="1">
      <c r="B30" s="210" t="s">
        <v>148</v>
      </c>
      <c r="C30" s="204"/>
      <c r="D30" s="204"/>
      <c r="E30" s="204"/>
      <c r="F30" s="205"/>
      <c r="G30" s="206"/>
      <c r="H30" s="367"/>
      <c r="I30" s="368"/>
    </row>
    <row r="31" spans="1:10" s="198" customFormat="1" ht="20.100000000000001" customHeight="1">
      <c r="B31" s="210" t="s">
        <v>149</v>
      </c>
      <c r="C31" s="204"/>
      <c r="D31" s="204"/>
      <c r="E31" s="204"/>
      <c r="F31" s="205"/>
      <c r="G31" s="206"/>
      <c r="H31" s="367"/>
      <c r="I31" s="368"/>
    </row>
    <row r="32" spans="1:10" s="198" customFormat="1" ht="20.100000000000001" customHeight="1">
      <c r="A32" s="211"/>
      <c r="B32" s="212" t="s">
        <v>150</v>
      </c>
      <c r="C32" s="204"/>
      <c r="D32" s="204"/>
      <c r="E32" s="204"/>
      <c r="F32" s="213"/>
      <c r="G32" s="214"/>
      <c r="H32" s="381"/>
      <c r="I32" s="382"/>
    </row>
    <row r="33" spans="1:10" s="198" customFormat="1" ht="20.100000000000001" customHeight="1">
      <c r="A33" s="215"/>
      <c r="B33" s="216" t="str">
        <f>IF(H23="","",IF(H23&gt;=15000,"","Total Serviced Gymnasium Area (m²)"))</f>
        <v/>
      </c>
      <c r="C33" s="217"/>
      <c r="D33" s="217"/>
      <c r="E33" s="217"/>
      <c r="F33" s="218"/>
      <c r="G33" s="214"/>
      <c r="H33" s="383"/>
      <c r="I33" s="384"/>
    </row>
    <row r="34" spans="1:10" s="198" customFormat="1" ht="3" customHeight="1">
      <c r="B34" s="212"/>
      <c r="C34" s="204"/>
      <c r="D34" s="204"/>
      <c r="E34" s="204"/>
      <c r="F34" s="204"/>
      <c r="G34" s="206"/>
      <c r="H34" s="219"/>
      <c r="I34" s="202"/>
    </row>
    <row r="35" spans="1:10" s="198" customFormat="1" ht="20.100000000000001" customHeight="1">
      <c r="B35" s="199" t="s">
        <v>151</v>
      </c>
      <c r="C35" s="220"/>
      <c r="D35" s="220"/>
      <c r="E35" s="220"/>
      <c r="F35" s="221" t="s">
        <v>152</v>
      </c>
      <c r="G35" s="222"/>
      <c r="H35" s="385"/>
      <c r="I35" s="386"/>
    </row>
    <row r="36" spans="1:10" s="198" customFormat="1" ht="20.100000000000001" customHeight="1">
      <c r="B36" s="223" t="str">
        <f>IF(SUM(H35:H38)=1,"","ERROR: Percentage breakdown must total 100%")</f>
        <v>ERROR: Percentage breakdown must total 100%</v>
      </c>
      <c r="C36" s="224"/>
      <c r="D36" s="224"/>
      <c r="E36" s="224"/>
      <c r="F36" s="225" t="s">
        <v>153</v>
      </c>
      <c r="G36" s="226"/>
      <c r="H36" s="387"/>
      <c r="I36" s="388"/>
    </row>
    <row r="37" spans="1:10" s="198" customFormat="1" ht="20.100000000000001" customHeight="1">
      <c r="B37" s="227"/>
      <c r="C37" s="224"/>
      <c r="D37" s="224"/>
      <c r="E37" s="224"/>
      <c r="F37" s="225" t="s">
        <v>154</v>
      </c>
      <c r="G37" s="226"/>
      <c r="H37" s="387"/>
      <c r="I37" s="388"/>
    </row>
    <row r="38" spans="1:10" s="198" customFormat="1" ht="20.100000000000001" customHeight="1">
      <c r="B38" s="228"/>
      <c r="C38" s="229"/>
      <c r="D38" s="229"/>
      <c r="E38" s="229"/>
      <c r="F38" s="230" t="s">
        <v>155</v>
      </c>
      <c r="G38" s="226"/>
      <c r="H38" s="389"/>
      <c r="I38" s="390"/>
    </row>
    <row r="39" spans="1:10" ht="15" customHeight="1">
      <c r="B39" s="231"/>
      <c r="C39" s="232"/>
      <c r="D39" s="232"/>
      <c r="E39" s="232"/>
      <c r="F39" s="232"/>
      <c r="G39" s="232"/>
      <c r="H39" s="195"/>
    </row>
    <row r="40" spans="1:10" ht="1.5" customHeight="1">
      <c r="B40" s="233"/>
      <c r="C40" s="234"/>
      <c r="D40" s="234"/>
      <c r="E40" s="234"/>
      <c r="F40" s="234"/>
      <c r="G40" s="234"/>
      <c r="H40" s="235"/>
      <c r="I40" s="236"/>
    </row>
    <row r="41" spans="1:10" ht="15.75">
      <c r="B41" s="379" t="s">
        <v>24</v>
      </c>
      <c r="C41" s="379"/>
      <c r="D41" s="379"/>
      <c r="E41" s="379"/>
      <c r="F41" s="379"/>
      <c r="G41" s="379"/>
      <c r="H41" s="380"/>
      <c r="I41" s="380"/>
      <c r="J41" s="380"/>
    </row>
    <row r="42" spans="1:10" ht="1.5" customHeight="1">
      <c r="B42" s="237"/>
      <c r="C42" s="237"/>
      <c r="D42" s="237"/>
      <c r="E42" s="237"/>
      <c r="F42" s="237"/>
      <c r="G42" s="237"/>
      <c r="H42" s="238"/>
      <c r="I42" s="238"/>
      <c r="J42" s="186"/>
    </row>
    <row r="43" spans="1:10" ht="9.9499999999999993" customHeight="1">
      <c r="F43" s="239"/>
      <c r="G43" s="239"/>
      <c r="J43" s="240"/>
    </row>
    <row r="44" spans="1:10" s="176" customFormat="1" ht="18" hidden="1" customHeight="1">
      <c r="A44" s="174"/>
      <c r="B44" s="241"/>
      <c r="C44" s="241"/>
      <c r="D44" s="242" t="s">
        <v>156</v>
      </c>
      <c r="E44" s="241"/>
      <c r="F44" s="241"/>
      <c r="G44" s="241"/>
      <c r="H44" s="243"/>
      <c r="J44" s="240"/>
    </row>
    <row r="45" spans="1:10" s="176" customFormat="1" ht="18" hidden="1" customHeight="1">
      <c r="A45" s="174"/>
      <c r="D45" s="392" t="str">
        <f>IF(ISNUMBER(F99),F99,"")</f>
        <v/>
      </c>
      <c r="E45" s="392"/>
      <c r="F45" s="392"/>
      <c r="G45" s="244"/>
      <c r="H45" s="245" t="s">
        <v>157</v>
      </c>
      <c r="I45" s="246"/>
      <c r="J45" s="240"/>
    </row>
    <row r="46" spans="1:10" ht="18" hidden="1" customHeight="1">
      <c r="D46" s="247" t="str">
        <f>CONCATENATE("Maximum Emissions at ",D12, " Star NABERS Energy")</f>
        <v>Maximum Emissions at  Star NABERS Energy</v>
      </c>
      <c r="E46" s="239"/>
      <c r="G46" s="239"/>
      <c r="J46" s="240"/>
    </row>
    <row r="47" spans="1:10" ht="18" hidden="1" customHeight="1">
      <c r="D47" s="392" t="str">
        <f>IF(ISNUMBER(H102),H102,"")</f>
        <v/>
      </c>
      <c r="E47" s="392"/>
      <c r="F47" s="392"/>
      <c r="G47" s="244"/>
      <c r="H47" s="245" t="s">
        <v>157</v>
      </c>
      <c r="I47" s="246"/>
      <c r="J47" s="248"/>
    </row>
    <row r="48" spans="1:10" ht="18" hidden="1" customHeight="1">
      <c r="D48" s="249"/>
      <c r="E48" s="249"/>
      <c r="F48" s="249"/>
      <c r="G48" s="244"/>
      <c r="H48" s="245"/>
      <c r="I48" s="246"/>
      <c r="J48" s="248"/>
    </row>
    <row r="49" spans="2:10" ht="18" customHeight="1">
      <c r="D49" s="242" t="s">
        <v>158</v>
      </c>
      <c r="E49" s="241"/>
      <c r="F49" s="241"/>
      <c r="G49" s="241"/>
      <c r="H49" s="243"/>
      <c r="J49" s="248"/>
    </row>
    <row r="50" spans="2:10" ht="18" customHeight="1">
      <c r="D50" s="392" t="e">
        <f>SUMPRODUCT(F58:F61,H110:H113)</f>
        <v>#N/A</v>
      </c>
      <c r="E50" s="392"/>
      <c r="F50" s="392"/>
      <c r="G50" s="244"/>
      <c r="H50" s="245" t="s">
        <v>157</v>
      </c>
      <c r="I50" s="246"/>
      <c r="J50" s="248"/>
    </row>
    <row r="51" spans="2:10" ht="18" customHeight="1">
      <c r="D51" s="249"/>
      <c r="E51" s="249"/>
      <c r="F51" s="249"/>
      <c r="G51" s="244"/>
      <c r="H51" s="245"/>
      <c r="I51" s="246"/>
      <c r="J51" s="248"/>
    </row>
    <row r="52" spans="2:10" ht="18" customHeight="1">
      <c r="D52" s="242" t="s">
        <v>159</v>
      </c>
      <c r="E52" s="241"/>
      <c r="F52" s="241"/>
      <c r="G52" s="241"/>
      <c r="H52" s="243"/>
      <c r="J52" s="248"/>
    </row>
    <row r="53" spans="2:10" ht="18" customHeight="1">
      <c r="D53" s="392" t="e">
        <f>SUMPRODUCT(F58:F61,I110:I113)</f>
        <v>#N/A</v>
      </c>
      <c r="E53" s="392"/>
      <c r="F53" s="392"/>
      <c r="G53" s="244"/>
      <c r="H53" s="245" t="s">
        <v>157</v>
      </c>
      <c r="I53" s="246"/>
      <c r="J53" s="248"/>
    </row>
    <row r="54" spans="2:10" ht="18" customHeight="1">
      <c r="D54" s="249"/>
      <c r="E54" s="249"/>
      <c r="F54" s="249"/>
      <c r="G54" s="244"/>
      <c r="H54" s="245"/>
      <c r="I54" s="246"/>
      <c r="J54" s="248"/>
    </row>
    <row r="55" spans="2:10" ht="11.25" customHeight="1">
      <c r="J55" s="248"/>
    </row>
    <row r="56" spans="2:10" ht="18" customHeight="1">
      <c r="D56" s="197" t="s">
        <v>160</v>
      </c>
      <c r="J56" s="248"/>
    </row>
    <row r="57" spans="2:10" s="250" customFormat="1" ht="3" customHeight="1">
      <c r="B57" s="251"/>
      <c r="C57" s="251"/>
      <c r="D57" s="251"/>
      <c r="E57" s="251"/>
      <c r="F57" s="251"/>
      <c r="G57" s="251"/>
      <c r="H57" s="252"/>
      <c r="J57" s="253"/>
    </row>
    <row r="58" spans="2:10" s="250" customFormat="1" ht="12.75" customHeight="1">
      <c r="C58" s="197"/>
      <c r="D58" s="197"/>
      <c r="E58" s="254" t="s">
        <v>152</v>
      </c>
      <c r="F58" s="255" t="str">
        <f>IF(ISNUMBER(H35*L107/H116),H35*L107/H116,"")</f>
        <v/>
      </c>
      <c r="G58" s="256"/>
      <c r="H58" s="245" t="s">
        <v>161</v>
      </c>
      <c r="I58" s="186"/>
      <c r="J58" s="186"/>
    </row>
    <row r="59" spans="2:10" s="250" customFormat="1" ht="12.75" customHeight="1">
      <c r="B59" s="251"/>
      <c r="C59" s="251"/>
      <c r="D59" s="241"/>
      <c r="E59" s="254" t="s">
        <v>153</v>
      </c>
      <c r="F59" s="255" t="str">
        <f>IF(ISNUMBER(H36*L107),H36*L107,"")</f>
        <v/>
      </c>
      <c r="G59" s="257"/>
      <c r="H59" s="245" t="s">
        <v>162</v>
      </c>
      <c r="J59" s="253"/>
    </row>
    <row r="60" spans="2:10" s="250" customFormat="1" ht="12.75" customHeight="1">
      <c r="B60" s="241"/>
      <c r="C60" s="239"/>
      <c r="D60" s="239"/>
      <c r="E60" s="254" t="s">
        <v>154</v>
      </c>
      <c r="F60" s="255" t="str">
        <f>IF(ISNUMBER(H37*L107/H117),H37*L107/H117,"")</f>
        <v/>
      </c>
      <c r="G60" s="258"/>
      <c r="H60" s="245" t="s">
        <v>163</v>
      </c>
      <c r="J60" s="253"/>
    </row>
    <row r="61" spans="2:10" s="250" customFormat="1" ht="12.75" customHeight="1">
      <c r="B61" s="241"/>
      <c r="C61" s="239"/>
      <c r="D61" s="239"/>
      <c r="E61" s="254" t="s">
        <v>155</v>
      </c>
      <c r="F61" s="255" t="str">
        <f>IF(ISNUMBER(H38*L107/H118),H38*L107/H118,"")</f>
        <v/>
      </c>
      <c r="G61" s="258"/>
      <c r="H61" s="245" t="s">
        <v>164</v>
      </c>
      <c r="J61" s="253"/>
    </row>
    <row r="62" spans="2:10" s="250" customFormat="1" ht="9.9499999999999993" customHeight="1">
      <c r="B62" s="241"/>
      <c r="C62" s="239"/>
      <c r="D62" s="239"/>
      <c r="E62" s="254"/>
      <c r="F62" s="259"/>
      <c r="G62" s="258"/>
      <c r="H62" s="245"/>
      <c r="J62" s="253"/>
    </row>
    <row r="63" spans="2:10" s="250" customFormat="1" ht="1.5" customHeight="1">
      <c r="B63" s="260"/>
      <c r="C63" s="261"/>
      <c r="D63" s="261"/>
      <c r="E63" s="262"/>
      <c r="F63" s="262"/>
      <c r="G63" s="261"/>
      <c r="H63" s="262"/>
      <c r="I63" s="262"/>
      <c r="J63" s="253"/>
    </row>
    <row r="64" spans="2:10" s="250" customFormat="1" ht="9.9499999999999993" customHeight="1">
      <c r="B64" s="241"/>
      <c r="C64" s="239"/>
      <c r="D64" s="239"/>
      <c r="G64" s="239"/>
      <c r="J64" s="253"/>
    </row>
    <row r="65" spans="2:10" s="250" customFormat="1" ht="18" customHeight="1">
      <c r="B65" s="251"/>
      <c r="C65" s="251"/>
      <c r="D65" s="242" t="s">
        <v>165</v>
      </c>
      <c r="E65" s="241"/>
      <c r="F65" s="241"/>
      <c r="G65" s="241"/>
      <c r="H65" s="243"/>
      <c r="I65" s="174"/>
      <c r="J65" s="253"/>
    </row>
    <row r="66" spans="2:10" s="250" customFormat="1" ht="18" customHeight="1">
      <c r="B66" s="251"/>
      <c r="C66" s="251"/>
      <c r="D66" s="393" t="str">
        <f>IF(ISNUMBER(L126),L126,"")</f>
        <v/>
      </c>
      <c r="E66" s="393"/>
      <c r="F66" s="393"/>
      <c r="G66" s="263"/>
      <c r="H66" s="264" t="s">
        <v>166</v>
      </c>
      <c r="I66" s="265"/>
      <c r="J66" s="253"/>
    </row>
    <row r="67" spans="2:10" s="250" customFormat="1" ht="18" customHeight="1">
      <c r="B67" s="251"/>
      <c r="C67" s="251"/>
      <c r="D67" s="247" t="str">
        <f>CONCATENATE("Maximum Water Consumption at ",D16, " Star NABERS Water")</f>
        <v>Maximum Water Consumption at  Star NABERS Water</v>
      </c>
      <c r="E67" s="239"/>
      <c r="F67" s="174"/>
      <c r="G67" s="239"/>
      <c r="H67" s="174"/>
      <c r="I67" s="174"/>
      <c r="J67" s="253"/>
    </row>
    <row r="68" spans="2:10" ht="18" customHeight="1">
      <c r="B68" s="241"/>
      <c r="C68" s="241"/>
      <c r="D68" s="393" t="str">
        <f>IF(ISNUMBER(L129),L129,"")</f>
        <v/>
      </c>
      <c r="E68" s="393"/>
      <c r="F68" s="393"/>
      <c r="G68" s="263"/>
      <c r="H68" s="264" t="s">
        <v>166</v>
      </c>
      <c r="I68" s="265"/>
    </row>
    <row r="69" spans="2:10" ht="11.25" customHeight="1">
      <c r="B69" s="241"/>
      <c r="C69" s="241"/>
    </row>
    <row r="70" spans="2:10" ht="3" customHeight="1">
      <c r="B70" s="241"/>
      <c r="C70" s="241"/>
      <c r="D70" s="241"/>
      <c r="E70" s="241"/>
      <c r="F70" s="241"/>
      <c r="G70" s="241"/>
      <c r="H70" s="266"/>
      <c r="J70" s="267"/>
    </row>
    <row r="71" spans="2:10" ht="30" customHeight="1">
      <c r="B71" s="241"/>
      <c r="C71" s="241"/>
      <c r="D71" s="241"/>
      <c r="E71" s="241"/>
      <c r="F71" s="241"/>
      <c r="G71" s="241"/>
      <c r="H71" s="266"/>
      <c r="J71" s="267"/>
    </row>
    <row r="72" spans="2:10" ht="1.5" customHeight="1">
      <c r="B72" s="260"/>
      <c r="C72" s="260"/>
      <c r="D72" s="260"/>
      <c r="E72" s="260"/>
      <c r="F72" s="260"/>
      <c r="G72" s="260"/>
      <c r="H72" s="268"/>
      <c r="I72" s="236"/>
      <c r="J72" s="267"/>
    </row>
    <row r="73" spans="2:10" ht="12.75" hidden="1" customHeight="1">
      <c r="B73" s="241"/>
      <c r="C73" s="241"/>
      <c r="D73" s="241"/>
      <c r="E73" s="241"/>
      <c r="F73" s="241"/>
      <c r="G73" s="241"/>
      <c r="H73" s="266"/>
      <c r="J73" s="267"/>
    </row>
    <row r="74" spans="2:10" hidden="1">
      <c r="B74" s="269"/>
      <c r="C74" s="269"/>
      <c r="D74" s="269"/>
      <c r="E74" s="269"/>
      <c r="F74" s="269"/>
      <c r="G74" s="269"/>
    </row>
    <row r="75" spans="2:10" hidden="1">
      <c r="B75" s="240" t="s">
        <v>37</v>
      </c>
      <c r="C75" s="240"/>
      <c r="D75" s="240"/>
      <c r="E75" s="240"/>
      <c r="F75" s="240"/>
      <c r="G75" s="240"/>
    </row>
    <row r="76" spans="2:10" hidden="1">
      <c r="B76" s="174" t="s">
        <v>107</v>
      </c>
      <c r="H76" s="174" t="e">
        <f>VLOOKUP($H$22,'Climate by postcode'!$A$3:$E$3730,5,FALSE)</f>
        <v>#N/A</v>
      </c>
      <c r="J76" s="270" t="s">
        <v>167</v>
      </c>
    </row>
    <row r="77" spans="2:10" hidden="1">
      <c r="B77" s="174" t="s">
        <v>168</v>
      </c>
      <c r="H77" s="174" t="e">
        <f>VLOOKUP(H76,SGEx!$A$18:$E$26,3)</f>
        <v>#N/A</v>
      </c>
      <c r="I77" s="174" t="s">
        <v>167</v>
      </c>
      <c r="J77" s="174" t="e">
        <f>H77</f>
        <v>#N/A</v>
      </c>
    </row>
    <row r="78" spans="2:10" hidden="1">
      <c r="B78" s="174" t="s">
        <v>169</v>
      </c>
      <c r="H78" s="174" t="e">
        <f>VLOOKUP(H76,SGEx!$A$18:$E$26,2)</f>
        <v>#N/A</v>
      </c>
      <c r="I78" s="174" t="s">
        <v>170</v>
      </c>
      <c r="J78" s="174" t="e">
        <f>H78/H116</f>
        <v>#N/A</v>
      </c>
    </row>
    <row r="79" spans="2:10" hidden="1">
      <c r="B79" s="174" t="s">
        <v>171</v>
      </c>
      <c r="H79" s="174" t="e">
        <f>VLOOKUP(H76,SGEx!$A$18:$E$26,5)</f>
        <v>#N/A</v>
      </c>
      <c r="I79" s="174" t="s">
        <v>172</v>
      </c>
      <c r="J79" s="174" t="e">
        <f>H79/H117</f>
        <v>#N/A</v>
      </c>
    </row>
    <row r="80" spans="2:10" hidden="1">
      <c r="B80" s="174" t="s">
        <v>173</v>
      </c>
      <c r="H80" s="174" t="e">
        <f>VLOOKUP(H76,SGEx!$A$18:$E$26,4)</f>
        <v>#N/A</v>
      </c>
      <c r="I80" s="174" t="s">
        <v>174</v>
      </c>
      <c r="J80" s="174" t="e">
        <f>H80/H118</f>
        <v>#N/A</v>
      </c>
    </row>
    <row r="81" spans="2:11" hidden="1"/>
    <row r="82" spans="2:11" hidden="1">
      <c r="B82" s="174" t="s">
        <v>175</v>
      </c>
      <c r="H82" s="174" t="e">
        <f>VLOOKUP($H$22,'Climate by postcode'!$A$4:$D$3730,2,0)</f>
        <v>#N/A</v>
      </c>
    </row>
    <row r="83" spans="2:11" hidden="1">
      <c r="B83" s="174" t="s">
        <v>176</v>
      </c>
      <c r="H83" s="174" t="e">
        <f>VLOOKUP($H22,'Climate by postcode'!$A$4:$D$3730,3,0)</f>
        <v>#N/A</v>
      </c>
    </row>
    <row r="84" spans="2:11" hidden="1">
      <c r="B84" s="174" t="s">
        <v>177</v>
      </c>
      <c r="H84" s="174" t="e">
        <f>VLOOKUP($H$22,'Climate by postcode'!$A$4:$D$3730,4,0)</f>
        <v>#N/A</v>
      </c>
    </row>
    <row r="85" spans="2:11" hidden="1"/>
    <row r="86" spans="2:11" hidden="1">
      <c r="B86" s="240" t="s">
        <v>178</v>
      </c>
      <c r="C86" s="240"/>
      <c r="D86" s="240"/>
      <c r="E86" s="240"/>
      <c r="F86" s="240"/>
      <c r="G86" s="240"/>
      <c r="H86" s="271" t="s">
        <v>179</v>
      </c>
      <c r="K86" s="272" t="s">
        <v>180</v>
      </c>
    </row>
    <row r="87" spans="2:11" hidden="1">
      <c r="B87" s="273" t="s">
        <v>181</v>
      </c>
      <c r="C87" s="273"/>
      <c r="D87" s="273"/>
      <c r="E87" s="273"/>
      <c r="F87" s="273"/>
      <c r="G87" s="273"/>
      <c r="H87" s="274">
        <f>H23*H27/357.2</f>
        <v>0</v>
      </c>
      <c r="J87" s="275" t="s">
        <v>182</v>
      </c>
      <c r="K87" s="276">
        <f>H28/60.25</f>
        <v>0</v>
      </c>
    </row>
    <row r="88" spans="2:11" hidden="1">
      <c r="B88" s="273" t="s">
        <v>183</v>
      </c>
      <c r="C88" s="273"/>
      <c r="D88" s="273"/>
      <c r="E88" s="273"/>
      <c r="F88" s="273"/>
      <c r="G88" s="273"/>
      <c r="H88" s="274">
        <f>H24*H28/60</f>
        <v>0</v>
      </c>
      <c r="J88" s="275" t="s">
        <v>184</v>
      </c>
      <c r="K88" s="276">
        <f>H27/359.56</f>
        <v>0</v>
      </c>
    </row>
    <row r="89" spans="2:11" hidden="1">
      <c r="B89" s="273" t="s">
        <v>185</v>
      </c>
      <c r="C89" s="273"/>
      <c r="D89" s="273"/>
      <c r="E89" s="273"/>
      <c r="F89" s="273"/>
      <c r="G89" s="273"/>
      <c r="H89" s="274" t="e">
        <f>H84*H88/H23</f>
        <v>#N/A</v>
      </c>
      <c r="J89" s="275" t="s">
        <v>186</v>
      </c>
      <c r="K89" s="276" t="e">
        <f>H24/H23</f>
        <v>#DIV/0!</v>
      </c>
    </row>
    <row r="90" spans="2:11" hidden="1">
      <c r="B90" s="273" t="s">
        <v>187</v>
      </c>
      <c r="C90" s="273"/>
      <c r="D90" s="273"/>
      <c r="E90" s="273"/>
      <c r="F90" s="273"/>
      <c r="G90" s="273"/>
      <c r="H90" s="274" t="e">
        <f>H83*H88/H23</f>
        <v>#N/A</v>
      </c>
      <c r="J90" s="275" t="s">
        <v>188</v>
      </c>
      <c r="K90" s="276" t="e">
        <f>H33/H23</f>
        <v>#DIV/0!</v>
      </c>
    </row>
    <row r="91" spans="2:11" hidden="1">
      <c r="B91" s="273" t="s">
        <v>189</v>
      </c>
      <c r="C91" s="273"/>
      <c r="D91" s="273"/>
      <c r="E91" s="273"/>
      <c r="F91" s="273"/>
      <c r="G91" s="273"/>
      <c r="H91" s="274">
        <f>IF(H29="Multi storey",1,0)</f>
        <v>0</v>
      </c>
      <c r="J91" s="275" t="s">
        <v>189</v>
      </c>
      <c r="K91" s="276">
        <f>IF(H29="Multi storey",1,0)</f>
        <v>0</v>
      </c>
    </row>
    <row r="92" spans="2:11" hidden="1">
      <c r="B92" s="273" t="s">
        <v>190</v>
      </c>
      <c r="C92" s="273"/>
      <c r="D92" s="273"/>
      <c r="E92" s="273"/>
      <c r="F92" s="273"/>
      <c r="G92" s="273"/>
      <c r="H92" s="277" t="e">
        <f>H25/H23</f>
        <v>#DIV/0!</v>
      </c>
      <c r="J92" s="275" t="s">
        <v>190</v>
      </c>
      <c r="K92" s="276" t="e">
        <f>H25/H23</f>
        <v>#DIV/0!</v>
      </c>
    </row>
    <row r="93" spans="2:11" hidden="1">
      <c r="B93" s="273" t="s">
        <v>191</v>
      </c>
      <c r="C93" s="273"/>
      <c r="D93" s="273"/>
      <c r="E93" s="273"/>
      <c r="F93" s="273"/>
      <c r="G93" s="273"/>
      <c r="H93" s="277" t="e">
        <f>H26/H23</f>
        <v>#DIV/0!</v>
      </c>
      <c r="J93" s="275" t="s">
        <v>191</v>
      </c>
      <c r="K93" s="276" t="e">
        <f>H26/H23</f>
        <v>#DIV/0!</v>
      </c>
    </row>
    <row r="94" spans="2:11" hidden="1">
      <c r="J94" s="275" t="s">
        <v>192</v>
      </c>
      <c r="K94" s="276" t="e">
        <f>H30/H23</f>
        <v>#DIV/0!</v>
      </c>
    </row>
    <row r="95" spans="2:11" hidden="1">
      <c r="B95" s="240" t="s">
        <v>193</v>
      </c>
      <c r="C95" s="240"/>
    </row>
    <row r="96" spans="2:11" hidden="1">
      <c r="B96" s="273" t="s">
        <v>194</v>
      </c>
      <c r="C96" s="273"/>
      <c r="D96" s="273"/>
      <c r="E96" s="273"/>
      <c r="F96" s="273"/>
      <c r="G96" s="273"/>
      <c r="H96" s="278" t="e">
        <f>31.03+23.45*H91+1.01*10^(-1)*H89+4.38*10^(-4)*H87+H92*944+H93*204</f>
        <v>#N/A</v>
      </c>
      <c r="J96" s="275" t="s">
        <v>194</v>
      </c>
      <c r="K96" s="276" t="e">
        <f>(0.5+0.105*K87+35.54*K88+64.08*K91+7.9*K89+150.52*K92+100.35*K93+420.87*K94+1868.87*K90)</f>
        <v>#DIV/0!</v>
      </c>
    </row>
    <row r="97" spans="2:12" hidden="1">
      <c r="B97" s="273" t="s">
        <v>195</v>
      </c>
      <c r="C97" s="273"/>
      <c r="D97" s="273"/>
      <c r="E97" s="273"/>
      <c r="F97" s="273"/>
      <c r="G97" s="273"/>
      <c r="H97" s="278" t="e">
        <f>0.116*H90</f>
        <v>#N/A</v>
      </c>
      <c r="J97" s="275"/>
      <c r="K97" s="275"/>
    </row>
    <row r="98" spans="2:12" hidden="1">
      <c r="B98" s="273" t="s">
        <v>196</v>
      </c>
      <c r="C98" s="273"/>
      <c r="D98" s="273"/>
      <c r="E98" s="273"/>
      <c r="F98" s="273"/>
      <c r="G98" s="273"/>
      <c r="H98" s="278" t="e">
        <f>H96*H78+H97*H77</f>
        <v>#N/A</v>
      </c>
      <c r="J98" s="275" t="s">
        <v>196</v>
      </c>
      <c r="K98" s="279" t="e">
        <f>K96*H78</f>
        <v>#DIV/0!</v>
      </c>
    </row>
    <row r="99" spans="2:12" hidden="1">
      <c r="B99" s="273" t="s">
        <v>197</v>
      </c>
      <c r="C99" s="273"/>
      <c r="D99" s="273"/>
      <c r="E99" s="273"/>
      <c r="F99" s="391" t="e">
        <f>H98*H23</f>
        <v>#N/A</v>
      </c>
      <c r="G99" s="391"/>
      <c r="H99" s="391"/>
      <c r="J99" s="275" t="s">
        <v>197</v>
      </c>
      <c r="K99" s="280" t="e">
        <f>K98*H23</f>
        <v>#DIV/0!</v>
      </c>
    </row>
    <row r="100" spans="2:12" hidden="1"/>
    <row r="101" spans="2:12" hidden="1">
      <c r="B101" s="281" t="s">
        <v>198</v>
      </c>
      <c r="C101" s="281"/>
      <c r="D101" s="173"/>
    </row>
    <row r="102" spans="2:12" hidden="1">
      <c r="B102" s="173" t="s">
        <v>199</v>
      </c>
      <c r="C102" s="282"/>
      <c r="D102" s="282"/>
      <c r="E102" s="282"/>
      <c r="F102" s="282"/>
      <c r="G102" s="282"/>
      <c r="H102" s="283" t="e">
        <f>H103*H23</f>
        <v>#N/A</v>
      </c>
      <c r="K102" s="284" t="e">
        <f>K103*H23</f>
        <v>#DIV/0!</v>
      </c>
    </row>
    <row r="103" spans="2:12" hidden="1">
      <c r="B103" s="173" t="s">
        <v>200</v>
      </c>
      <c r="C103" s="282"/>
      <c r="D103" s="282"/>
      <c r="E103" s="282"/>
      <c r="F103" s="282"/>
      <c r="G103" s="282"/>
      <c r="H103" s="285" t="e">
        <f>H104*H98/100</f>
        <v>#N/A</v>
      </c>
      <c r="K103" s="286" t="e">
        <f>K104*K98/100</f>
        <v>#DIV/0!</v>
      </c>
    </row>
    <row r="104" spans="2:12" hidden="1">
      <c r="B104" s="287" t="s">
        <v>201</v>
      </c>
      <c r="C104" s="287"/>
      <c r="D104" s="287"/>
      <c r="E104" s="287"/>
      <c r="F104" s="287"/>
      <c r="G104" s="287"/>
      <c r="H104" s="288">
        <f>VLOOKUP(D12,BenchmarkFactors!$B$22:$C$33,2,FALSE)</f>
        <v>185.5</v>
      </c>
      <c r="J104" s="289"/>
      <c r="K104" s="275">
        <f>VLOOKUP(D12,BenchmarkFactors!$B$22:$C$33,2,FALSE)</f>
        <v>185.5</v>
      </c>
    </row>
    <row r="105" spans="2:12" hidden="1"/>
    <row r="106" spans="2:12" hidden="1">
      <c r="B106" s="174" t="s">
        <v>202</v>
      </c>
      <c r="H106" s="174" t="e">
        <f>(H35*J78+H36*J77+H37*J79+H38*J80)</f>
        <v>#N/A</v>
      </c>
      <c r="I106" s="174" t="s">
        <v>167</v>
      </c>
      <c r="K106" s="174" t="e">
        <f>(H35*J78+H36*J77+H37*J79+H38*J80)</f>
        <v>#N/A</v>
      </c>
      <c r="L106" s="174" t="s">
        <v>167</v>
      </c>
    </row>
    <row r="107" spans="2:12" hidden="1">
      <c r="B107" s="174" t="s">
        <v>203</v>
      </c>
      <c r="H107" s="174" t="e">
        <f>H102/H106</f>
        <v>#N/A</v>
      </c>
      <c r="K107" s="290" t="e">
        <f>K102/K106</f>
        <v>#DIV/0!</v>
      </c>
      <c r="L107" s="290" t="e">
        <f>IF(H23&lt;15000,K107,H107)</f>
        <v>#DIV/0!</v>
      </c>
    </row>
    <row r="108" spans="2:12" hidden="1"/>
    <row r="109" spans="2:12" hidden="1">
      <c r="B109" s="240" t="s">
        <v>204</v>
      </c>
      <c r="C109" s="240"/>
      <c r="D109" s="240"/>
      <c r="E109" s="240"/>
      <c r="F109" s="240"/>
      <c r="G109" s="240"/>
      <c r="H109" s="291" t="s">
        <v>205</v>
      </c>
      <c r="I109" s="291" t="s">
        <v>206</v>
      </c>
    </row>
    <row r="110" spans="2:12" hidden="1">
      <c r="B110" s="174" t="s">
        <v>169</v>
      </c>
      <c r="H110" s="292" t="e">
        <f>VLOOKUP(K110,'NGA Factors 2020'!$C$2:$L$20,9,FALSE)</f>
        <v>#N/A</v>
      </c>
      <c r="I110" s="292" t="e">
        <f>VLOOKUP(K110,'NGA Factors 2020'!$C$2:$L$20,8,FALSE)</f>
        <v>#N/A</v>
      </c>
      <c r="J110" s="174" t="s">
        <v>170</v>
      </c>
      <c r="K110" s="174" t="e">
        <f>CONCATENATE(H76,F35)</f>
        <v>#N/A</v>
      </c>
    </row>
    <row r="111" spans="2:12" hidden="1">
      <c r="B111" s="174" t="s">
        <v>207</v>
      </c>
      <c r="H111" s="292">
        <v>6.4629999999999993E-2</v>
      </c>
      <c r="I111" s="292" t="e">
        <f>VLOOKUP(K111,'NGA Factors 2020'!$C$2:$L$20,8,FALSE)</f>
        <v>#N/A</v>
      </c>
      <c r="J111" s="174" t="s">
        <v>167</v>
      </c>
      <c r="K111" s="174" t="e">
        <f>CONCATENATE($H$76,F36)</f>
        <v>#N/A</v>
      </c>
    </row>
    <row r="112" spans="2:12" hidden="1">
      <c r="B112" s="174" t="s">
        <v>171</v>
      </c>
      <c r="H112" s="174">
        <f>'NGA Factors 2020'!K18</f>
        <v>2.5174799999999999</v>
      </c>
      <c r="I112" s="174">
        <f>'NGA Factors 2020'!J18</f>
        <v>2.43648</v>
      </c>
      <c r="J112" s="174" t="s">
        <v>172</v>
      </c>
    </row>
    <row r="113" spans="1:12" hidden="1">
      <c r="B113" s="174" t="s">
        <v>173</v>
      </c>
      <c r="H113" s="174">
        <f>'NGA Factors 2020'!K19</f>
        <v>2.8486799999999999</v>
      </c>
      <c r="I113" s="174">
        <f>'NGA Factors 2020'!J19</f>
        <v>2.7097200000000004</v>
      </c>
      <c r="J113" s="174" t="s">
        <v>174</v>
      </c>
    </row>
    <row r="114" spans="1:12" hidden="1">
      <c r="H114" s="292"/>
    </row>
    <row r="115" spans="1:12" hidden="1">
      <c r="B115" s="240" t="s">
        <v>208</v>
      </c>
      <c r="C115" s="240"/>
      <c r="D115" s="240"/>
      <c r="E115" s="240"/>
      <c r="F115" s="240"/>
      <c r="G115" s="240"/>
      <c r="H115" s="292"/>
    </row>
    <row r="116" spans="1:12" hidden="1">
      <c r="B116" s="174" t="s">
        <v>152</v>
      </c>
      <c r="H116" s="174">
        <v>3.6</v>
      </c>
      <c r="I116" s="174" t="s">
        <v>209</v>
      </c>
    </row>
    <row r="117" spans="1:12" hidden="1">
      <c r="B117" s="174" t="s">
        <v>154</v>
      </c>
      <c r="H117" s="174">
        <v>22.1</v>
      </c>
      <c r="I117" s="174" t="s">
        <v>210</v>
      </c>
      <c r="J117" s="174" t="s">
        <v>133</v>
      </c>
      <c r="K117" s="174">
        <v>3.1800000000000001E-3</v>
      </c>
    </row>
    <row r="118" spans="1:12" hidden="1">
      <c r="B118" s="174" t="s">
        <v>155</v>
      </c>
      <c r="H118" s="174">
        <v>38.6</v>
      </c>
      <c r="I118" s="174" t="s">
        <v>211</v>
      </c>
      <c r="J118" s="174" t="s">
        <v>212</v>
      </c>
      <c r="K118" s="174">
        <f>0.0000148*H27</f>
        <v>0</v>
      </c>
    </row>
    <row r="119" spans="1:12" hidden="1">
      <c r="J119" s="174" t="s">
        <v>213</v>
      </c>
      <c r="K119" s="174">
        <f>0.01082*H28</f>
        <v>0</v>
      </c>
    </row>
    <row r="120" spans="1:12" hidden="1">
      <c r="A120" s="176"/>
      <c r="B120" s="240" t="s">
        <v>214</v>
      </c>
      <c r="C120" s="240"/>
      <c r="D120" s="240"/>
      <c r="E120" s="240"/>
      <c r="F120" s="240"/>
      <c r="G120" s="240"/>
      <c r="J120" s="174" t="s">
        <v>215</v>
      </c>
      <c r="K120" s="174" t="e">
        <f>0.0000399*H84</f>
        <v>#N/A</v>
      </c>
    </row>
    <row r="121" spans="1:12" hidden="1">
      <c r="A121" s="176"/>
      <c r="B121" s="174" t="s">
        <v>216</v>
      </c>
      <c r="H121" s="174">
        <v>0.169874</v>
      </c>
      <c r="J121" s="174" t="s">
        <v>217</v>
      </c>
      <c r="K121" s="174">
        <f>0.000019*H23</f>
        <v>0</v>
      </c>
    </row>
    <row r="122" spans="1:12" hidden="1">
      <c r="A122" s="176"/>
      <c r="B122" s="174" t="s">
        <v>218</v>
      </c>
      <c r="H122" s="174">
        <v>4884</v>
      </c>
      <c r="J122" s="174" t="s">
        <v>219</v>
      </c>
      <c r="K122" s="174" t="e">
        <f>5.42*H32/H23</f>
        <v>#DIV/0!</v>
      </c>
    </row>
    <row r="123" spans="1:12" hidden="1">
      <c r="A123" s="176"/>
      <c r="B123" s="174" t="s">
        <v>220</v>
      </c>
      <c r="H123" s="174">
        <v>9450</v>
      </c>
      <c r="J123" s="174" t="s">
        <v>221</v>
      </c>
      <c r="K123" s="174" t="e">
        <f>6.23*H30/H23</f>
        <v>#DIV/0!</v>
      </c>
    </row>
    <row r="124" spans="1:12" hidden="1">
      <c r="A124" s="176"/>
      <c r="B124" s="174" t="s">
        <v>222</v>
      </c>
      <c r="H124" s="174">
        <v>593</v>
      </c>
      <c r="J124" s="174" t="s">
        <v>223</v>
      </c>
      <c r="K124" s="293" t="e">
        <f>814*H31/H23</f>
        <v>#DIV/0!</v>
      </c>
    </row>
    <row r="125" spans="1:12" hidden="1">
      <c r="A125" s="176"/>
      <c r="B125" s="174" t="s">
        <v>224</v>
      </c>
      <c r="H125" s="174">
        <v>1.8510073333333334</v>
      </c>
      <c r="J125" s="174" t="s">
        <v>224</v>
      </c>
      <c r="K125" s="174" t="e">
        <f>SUM(K117:K124)</f>
        <v>#N/A</v>
      </c>
    </row>
    <row r="126" spans="1:12" hidden="1">
      <c r="A126" s="176"/>
      <c r="B126" s="174" t="s">
        <v>225</v>
      </c>
      <c r="H126" s="174">
        <f>H125*H23</f>
        <v>0</v>
      </c>
      <c r="J126" s="174" t="s">
        <v>225</v>
      </c>
      <c r="K126" s="174" t="e">
        <f>K125*H23</f>
        <v>#N/A</v>
      </c>
      <c r="L126" s="290" t="e">
        <f>IF(H23&lt;15000,K126,H126)</f>
        <v>#N/A</v>
      </c>
    </row>
    <row r="127" spans="1:12" hidden="1">
      <c r="A127" s="176"/>
      <c r="B127" s="287" t="s">
        <v>201</v>
      </c>
      <c r="C127" s="287"/>
      <c r="D127" s="287"/>
      <c r="E127" s="287"/>
      <c r="F127" s="287"/>
      <c r="G127" s="287"/>
      <c r="H127" s="288">
        <f>VLOOKUP(D16,BenchmarkFactors!$B$22:$C$33,2,FALSE)</f>
        <v>185.5</v>
      </c>
      <c r="J127" s="275" t="s">
        <v>201</v>
      </c>
      <c r="K127" s="275">
        <f>VLOOKUP(D16,BenchmarkFactors!$B$22:$C$33,2,FALSE)</f>
        <v>185.5</v>
      </c>
    </row>
    <row r="128" spans="1:12" hidden="1">
      <c r="A128" s="176"/>
      <c r="B128" s="174" t="s">
        <v>226</v>
      </c>
      <c r="H128" s="174">
        <f>H127*H125/100</f>
        <v>3.4336186033333336</v>
      </c>
      <c r="J128" s="174" t="s">
        <v>226</v>
      </c>
      <c r="K128" s="174" t="e">
        <f>K127*K125/100</f>
        <v>#N/A</v>
      </c>
    </row>
    <row r="129" spans="1:12" hidden="1">
      <c r="A129" s="176"/>
      <c r="B129" s="174" t="s">
        <v>227</v>
      </c>
      <c r="H129" s="174">
        <f>ROUNDDOWN(H128*H23,0)</f>
        <v>0</v>
      </c>
      <c r="J129" s="174" t="s">
        <v>226</v>
      </c>
      <c r="K129" s="174" t="e">
        <f>ROUNDDOWN(K128*H23,0)</f>
        <v>#N/A</v>
      </c>
      <c r="L129" s="290" t="e">
        <f>IF(H23&lt;15000,K129,H129)</f>
        <v>#N/A</v>
      </c>
    </row>
    <row r="130" spans="1:12" hidden="1">
      <c r="A130" s="176"/>
      <c r="B130" s="294"/>
      <c r="C130" s="294"/>
      <c r="D130" s="294"/>
      <c r="E130" s="294"/>
      <c r="F130" s="294"/>
      <c r="G130" s="294"/>
      <c r="H130" s="294"/>
      <c r="I130" s="294"/>
    </row>
    <row r="131" spans="1:12" hidden="1">
      <c r="A131" s="176"/>
    </row>
    <row r="132" spans="1:12" hidden="1"/>
    <row r="133" spans="1:12" hidden="1"/>
  </sheetData>
  <sheetProtection algorithmName="SHA-512" hashValue="0UsbXjMgYVS2C2PgkyjJnxlVqeT/vNwRA3dDQMCcUnYrHsur5sdEtFWI/FBIlSJG1iVRlpQqq16MHMl9zywWWg==" saltValue="RKNDAgreSc5R/COTogoF4w==" spinCount="100000" sheet="1" objects="1" scenarios="1"/>
  <mergeCells count="32">
    <mergeCell ref="F99:H99"/>
    <mergeCell ref="D45:F45"/>
    <mergeCell ref="D47:F47"/>
    <mergeCell ref="D50:F50"/>
    <mergeCell ref="D53:F53"/>
    <mergeCell ref="D66:F66"/>
    <mergeCell ref="D68:F68"/>
    <mergeCell ref="B41:J41"/>
    <mergeCell ref="H27:I27"/>
    <mergeCell ref="H28:I28"/>
    <mergeCell ref="H29:I29"/>
    <mergeCell ref="H30:I30"/>
    <mergeCell ref="H31:I31"/>
    <mergeCell ref="H32:I32"/>
    <mergeCell ref="H33:I33"/>
    <mergeCell ref="H35:I35"/>
    <mergeCell ref="H36:I36"/>
    <mergeCell ref="H37:I37"/>
    <mergeCell ref="H38:I38"/>
    <mergeCell ref="H26:I26"/>
    <mergeCell ref="F3:H3"/>
    <mergeCell ref="B4:H4"/>
    <mergeCell ref="B7:H7"/>
    <mergeCell ref="D12:D13"/>
    <mergeCell ref="E12:E13"/>
    <mergeCell ref="D16:D17"/>
    <mergeCell ref="E16:E17"/>
    <mergeCell ref="B20:J20"/>
    <mergeCell ref="H22:I22"/>
    <mergeCell ref="H23:I23"/>
    <mergeCell ref="H24:I24"/>
    <mergeCell ref="H25:I25"/>
  </mergeCells>
  <phoneticPr fontId="7" type="noConversion"/>
  <conditionalFormatting sqref="H18:H19">
    <cfRule type="cellIs" dxfId="21" priority="10" stopIfTrue="1" operator="between">
      <formula>0</formula>
      <formula>5</formula>
    </cfRule>
  </conditionalFormatting>
  <conditionalFormatting sqref="B19 I18:I19">
    <cfRule type="expression" dxfId="20" priority="11" stopIfTrue="1">
      <formula>$B$14="stars"</formula>
    </cfRule>
  </conditionalFormatting>
  <conditionalFormatting sqref="D12">
    <cfRule type="cellIs" dxfId="19" priority="9" stopIfTrue="1" operator="between">
      <formula>0</formula>
      <formula>5</formula>
    </cfRule>
  </conditionalFormatting>
  <conditionalFormatting sqref="D16">
    <cfRule type="cellIs" dxfId="18" priority="8" stopIfTrue="1" operator="between">
      <formula>0</formula>
      <formula>5</formula>
    </cfRule>
  </conditionalFormatting>
  <conditionalFormatting sqref="D47:F48 D51:F51 D54:F54">
    <cfRule type="expression" dxfId="17" priority="7" stopIfTrue="1">
      <formula>($D$12="")</formula>
    </cfRule>
  </conditionalFormatting>
  <conditionalFormatting sqref="D45:F45">
    <cfRule type="expression" dxfId="16" priority="6" stopIfTrue="1">
      <formula>($D$12="")</formula>
    </cfRule>
  </conditionalFormatting>
  <conditionalFormatting sqref="D66:F66 D68:F68">
    <cfRule type="expression" dxfId="15" priority="5" stopIfTrue="1">
      <formula>($D$16="")</formula>
    </cfRule>
  </conditionalFormatting>
  <conditionalFormatting sqref="D50:F50">
    <cfRule type="expression" dxfId="14" priority="4" stopIfTrue="1">
      <formula>($D$12="")</formula>
    </cfRule>
  </conditionalFormatting>
  <conditionalFormatting sqref="D53:F53">
    <cfRule type="expression" dxfId="13" priority="3" stopIfTrue="1">
      <formula>($D$12="")</formula>
    </cfRule>
  </conditionalFormatting>
  <conditionalFormatting sqref="F58:F61">
    <cfRule type="expression" dxfId="12" priority="2" stopIfTrue="1">
      <formula>($D$12="")</formula>
    </cfRule>
  </conditionalFormatting>
  <conditionalFormatting sqref="H35:H38">
    <cfRule type="expression" dxfId="11" priority="1" stopIfTrue="1">
      <formula>NOT(SUM($H$34:$H$37)=1)</formula>
    </cfRule>
  </conditionalFormatting>
  <dataValidations count="3">
    <dataValidation allowBlank="1" showInputMessage="1" errorTitle="Data input error" sqref="H36 JD36 SZ36 ACV36 AMR36 AWN36 BGJ36 BQF36 CAB36 CJX36 CTT36 DDP36 DNL36 DXH36 EHD36 EQZ36 FAV36 FKR36 FUN36 GEJ36 GOF36 GYB36 HHX36 HRT36 IBP36 ILL36 IVH36 JFD36 JOZ36 JYV36 KIR36 KSN36 LCJ36 LMF36 LWB36 MFX36 MPT36 MZP36 NJL36 NTH36 ODD36 OMZ36 OWV36 PGR36 PQN36 QAJ36 QKF36 QUB36 RDX36 RNT36 RXP36 SHL36 SRH36 TBD36 TKZ36 TUV36 UER36 UON36 UYJ36 VIF36 VSB36 WBX36 WLT36 WVP36 H65572 JD65572 SZ65572 ACV65572 AMR65572 AWN65572 BGJ65572 BQF65572 CAB65572 CJX65572 CTT65572 DDP65572 DNL65572 DXH65572 EHD65572 EQZ65572 FAV65572 FKR65572 FUN65572 GEJ65572 GOF65572 GYB65572 HHX65572 HRT65572 IBP65572 ILL65572 IVH65572 JFD65572 JOZ65572 JYV65572 KIR65572 KSN65572 LCJ65572 LMF65572 LWB65572 MFX65572 MPT65572 MZP65572 NJL65572 NTH65572 ODD65572 OMZ65572 OWV65572 PGR65572 PQN65572 QAJ65572 QKF65572 QUB65572 RDX65572 RNT65572 RXP65572 SHL65572 SRH65572 TBD65572 TKZ65572 TUV65572 UER65572 UON65572 UYJ65572 VIF65572 VSB65572 WBX65572 WLT65572 WVP65572 H131108 JD131108 SZ131108 ACV131108 AMR131108 AWN131108 BGJ131108 BQF131108 CAB131108 CJX131108 CTT131108 DDP131108 DNL131108 DXH131108 EHD131108 EQZ131108 FAV131108 FKR131108 FUN131108 GEJ131108 GOF131108 GYB131108 HHX131108 HRT131108 IBP131108 ILL131108 IVH131108 JFD131108 JOZ131108 JYV131108 KIR131108 KSN131108 LCJ131108 LMF131108 LWB131108 MFX131108 MPT131108 MZP131108 NJL131108 NTH131108 ODD131108 OMZ131108 OWV131108 PGR131108 PQN131108 QAJ131108 QKF131108 QUB131108 RDX131108 RNT131108 RXP131108 SHL131108 SRH131108 TBD131108 TKZ131108 TUV131108 UER131108 UON131108 UYJ131108 VIF131108 VSB131108 WBX131108 WLT131108 WVP131108 H196644 JD196644 SZ196644 ACV196644 AMR196644 AWN196644 BGJ196644 BQF196644 CAB196644 CJX196644 CTT196644 DDP196644 DNL196644 DXH196644 EHD196644 EQZ196644 FAV196644 FKR196644 FUN196644 GEJ196644 GOF196644 GYB196644 HHX196644 HRT196644 IBP196644 ILL196644 IVH196644 JFD196644 JOZ196644 JYV196644 KIR196644 KSN196644 LCJ196644 LMF196644 LWB196644 MFX196644 MPT196644 MZP196644 NJL196644 NTH196644 ODD196644 OMZ196644 OWV196644 PGR196644 PQN196644 QAJ196644 QKF196644 QUB196644 RDX196644 RNT196644 RXP196644 SHL196644 SRH196644 TBD196644 TKZ196644 TUV196644 UER196644 UON196644 UYJ196644 VIF196644 VSB196644 WBX196644 WLT196644 WVP196644 H262180 JD262180 SZ262180 ACV262180 AMR262180 AWN262180 BGJ262180 BQF262180 CAB262180 CJX262180 CTT262180 DDP262180 DNL262180 DXH262180 EHD262180 EQZ262180 FAV262180 FKR262180 FUN262180 GEJ262180 GOF262180 GYB262180 HHX262180 HRT262180 IBP262180 ILL262180 IVH262180 JFD262180 JOZ262180 JYV262180 KIR262180 KSN262180 LCJ262180 LMF262180 LWB262180 MFX262180 MPT262180 MZP262180 NJL262180 NTH262180 ODD262180 OMZ262180 OWV262180 PGR262180 PQN262180 QAJ262180 QKF262180 QUB262180 RDX262180 RNT262180 RXP262180 SHL262180 SRH262180 TBD262180 TKZ262180 TUV262180 UER262180 UON262180 UYJ262180 VIF262180 VSB262180 WBX262180 WLT262180 WVP262180 H327716 JD327716 SZ327716 ACV327716 AMR327716 AWN327716 BGJ327716 BQF327716 CAB327716 CJX327716 CTT327716 DDP327716 DNL327716 DXH327716 EHD327716 EQZ327716 FAV327716 FKR327716 FUN327716 GEJ327716 GOF327716 GYB327716 HHX327716 HRT327716 IBP327716 ILL327716 IVH327716 JFD327716 JOZ327716 JYV327716 KIR327716 KSN327716 LCJ327716 LMF327716 LWB327716 MFX327716 MPT327716 MZP327716 NJL327716 NTH327716 ODD327716 OMZ327716 OWV327716 PGR327716 PQN327716 QAJ327716 QKF327716 QUB327716 RDX327716 RNT327716 RXP327716 SHL327716 SRH327716 TBD327716 TKZ327716 TUV327716 UER327716 UON327716 UYJ327716 VIF327716 VSB327716 WBX327716 WLT327716 WVP327716 H393252 JD393252 SZ393252 ACV393252 AMR393252 AWN393252 BGJ393252 BQF393252 CAB393252 CJX393252 CTT393252 DDP393252 DNL393252 DXH393252 EHD393252 EQZ393252 FAV393252 FKR393252 FUN393252 GEJ393252 GOF393252 GYB393252 HHX393252 HRT393252 IBP393252 ILL393252 IVH393252 JFD393252 JOZ393252 JYV393252 KIR393252 KSN393252 LCJ393252 LMF393252 LWB393252 MFX393252 MPT393252 MZP393252 NJL393252 NTH393252 ODD393252 OMZ393252 OWV393252 PGR393252 PQN393252 QAJ393252 QKF393252 QUB393252 RDX393252 RNT393252 RXP393252 SHL393252 SRH393252 TBD393252 TKZ393252 TUV393252 UER393252 UON393252 UYJ393252 VIF393252 VSB393252 WBX393252 WLT393252 WVP393252 H458788 JD458788 SZ458788 ACV458788 AMR458788 AWN458788 BGJ458788 BQF458788 CAB458788 CJX458788 CTT458788 DDP458788 DNL458788 DXH458788 EHD458788 EQZ458788 FAV458788 FKR458788 FUN458788 GEJ458788 GOF458788 GYB458788 HHX458788 HRT458788 IBP458788 ILL458788 IVH458788 JFD458788 JOZ458788 JYV458788 KIR458788 KSN458788 LCJ458788 LMF458788 LWB458788 MFX458788 MPT458788 MZP458788 NJL458788 NTH458788 ODD458788 OMZ458788 OWV458788 PGR458788 PQN458788 QAJ458788 QKF458788 QUB458788 RDX458788 RNT458788 RXP458788 SHL458788 SRH458788 TBD458788 TKZ458788 TUV458788 UER458788 UON458788 UYJ458788 VIF458788 VSB458788 WBX458788 WLT458788 WVP458788 H524324 JD524324 SZ524324 ACV524324 AMR524324 AWN524324 BGJ524324 BQF524324 CAB524324 CJX524324 CTT524324 DDP524324 DNL524324 DXH524324 EHD524324 EQZ524324 FAV524324 FKR524324 FUN524324 GEJ524324 GOF524324 GYB524324 HHX524324 HRT524324 IBP524324 ILL524324 IVH524324 JFD524324 JOZ524324 JYV524324 KIR524324 KSN524324 LCJ524324 LMF524324 LWB524324 MFX524324 MPT524324 MZP524324 NJL524324 NTH524324 ODD524324 OMZ524324 OWV524324 PGR524324 PQN524324 QAJ524324 QKF524324 QUB524324 RDX524324 RNT524324 RXP524324 SHL524324 SRH524324 TBD524324 TKZ524324 TUV524324 UER524324 UON524324 UYJ524324 VIF524324 VSB524324 WBX524324 WLT524324 WVP524324 H589860 JD589860 SZ589860 ACV589860 AMR589860 AWN589860 BGJ589860 BQF589860 CAB589860 CJX589860 CTT589860 DDP589860 DNL589860 DXH589860 EHD589860 EQZ589860 FAV589860 FKR589860 FUN589860 GEJ589860 GOF589860 GYB589860 HHX589860 HRT589860 IBP589860 ILL589860 IVH589860 JFD589860 JOZ589860 JYV589860 KIR589860 KSN589860 LCJ589860 LMF589860 LWB589860 MFX589860 MPT589860 MZP589860 NJL589860 NTH589860 ODD589860 OMZ589860 OWV589860 PGR589860 PQN589860 QAJ589860 QKF589860 QUB589860 RDX589860 RNT589860 RXP589860 SHL589860 SRH589860 TBD589860 TKZ589860 TUV589860 UER589860 UON589860 UYJ589860 VIF589860 VSB589860 WBX589860 WLT589860 WVP589860 H655396 JD655396 SZ655396 ACV655396 AMR655396 AWN655396 BGJ655396 BQF655396 CAB655396 CJX655396 CTT655396 DDP655396 DNL655396 DXH655396 EHD655396 EQZ655396 FAV655396 FKR655396 FUN655396 GEJ655396 GOF655396 GYB655396 HHX655396 HRT655396 IBP655396 ILL655396 IVH655396 JFD655396 JOZ655396 JYV655396 KIR655396 KSN655396 LCJ655396 LMF655396 LWB655396 MFX655396 MPT655396 MZP655396 NJL655396 NTH655396 ODD655396 OMZ655396 OWV655396 PGR655396 PQN655396 QAJ655396 QKF655396 QUB655396 RDX655396 RNT655396 RXP655396 SHL655396 SRH655396 TBD655396 TKZ655396 TUV655396 UER655396 UON655396 UYJ655396 VIF655396 VSB655396 WBX655396 WLT655396 WVP655396 H720932 JD720932 SZ720932 ACV720932 AMR720932 AWN720932 BGJ720932 BQF720932 CAB720932 CJX720932 CTT720932 DDP720932 DNL720932 DXH720932 EHD720932 EQZ720932 FAV720932 FKR720932 FUN720932 GEJ720932 GOF720932 GYB720932 HHX720932 HRT720932 IBP720932 ILL720932 IVH720932 JFD720932 JOZ720932 JYV720932 KIR720932 KSN720932 LCJ720932 LMF720932 LWB720932 MFX720932 MPT720932 MZP720932 NJL720932 NTH720932 ODD720932 OMZ720932 OWV720932 PGR720932 PQN720932 QAJ720932 QKF720932 QUB720932 RDX720932 RNT720932 RXP720932 SHL720932 SRH720932 TBD720932 TKZ720932 TUV720932 UER720932 UON720932 UYJ720932 VIF720932 VSB720932 WBX720932 WLT720932 WVP720932 H786468 JD786468 SZ786468 ACV786468 AMR786468 AWN786468 BGJ786468 BQF786468 CAB786468 CJX786468 CTT786468 DDP786468 DNL786468 DXH786468 EHD786468 EQZ786468 FAV786468 FKR786468 FUN786468 GEJ786468 GOF786468 GYB786468 HHX786468 HRT786468 IBP786468 ILL786468 IVH786468 JFD786468 JOZ786468 JYV786468 KIR786468 KSN786468 LCJ786468 LMF786468 LWB786468 MFX786468 MPT786468 MZP786468 NJL786468 NTH786468 ODD786468 OMZ786468 OWV786468 PGR786468 PQN786468 QAJ786468 QKF786468 QUB786468 RDX786468 RNT786468 RXP786468 SHL786468 SRH786468 TBD786468 TKZ786468 TUV786468 UER786468 UON786468 UYJ786468 VIF786468 VSB786468 WBX786468 WLT786468 WVP786468 H852004 JD852004 SZ852004 ACV852004 AMR852004 AWN852004 BGJ852004 BQF852004 CAB852004 CJX852004 CTT852004 DDP852004 DNL852004 DXH852004 EHD852004 EQZ852004 FAV852004 FKR852004 FUN852004 GEJ852004 GOF852004 GYB852004 HHX852004 HRT852004 IBP852004 ILL852004 IVH852004 JFD852004 JOZ852004 JYV852004 KIR852004 KSN852004 LCJ852004 LMF852004 LWB852004 MFX852004 MPT852004 MZP852004 NJL852004 NTH852004 ODD852004 OMZ852004 OWV852004 PGR852004 PQN852004 QAJ852004 QKF852004 QUB852004 RDX852004 RNT852004 RXP852004 SHL852004 SRH852004 TBD852004 TKZ852004 TUV852004 UER852004 UON852004 UYJ852004 VIF852004 VSB852004 WBX852004 WLT852004 WVP852004 H917540 JD917540 SZ917540 ACV917540 AMR917540 AWN917540 BGJ917540 BQF917540 CAB917540 CJX917540 CTT917540 DDP917540 DNL917540 DXH917540 EHD917540 EQZ917540 FAV917540 FKR917540 FUN917540 GEJ917540 GOF917540 GYB917540 HHX917540 HRT917540 IBP917540 ILL917540 IVH917540 JFD917540 JOZ917540 JYV917540 KIR917540 KSN917540 LCJ917540 LMF917540 LWB917540 MFX917540 MPT917540 MZP917540 NJL917540 NTH917540 ODD917540 OMZ917540 OWV917540 PGR917540 PQN917540 QAJ917540 QKF917540 QUB917540 RDX917540 RNT917540 RXP917540 SHL917540 SRH917540 TBD917540 TKZ917540 TUV917540 UER917540 UON917540 UYJ917540 VIF917540 VSB917540 WBX917540 WLT917540 WVP917540 H983076 JD983076 SZ983076 ACV983076 AMR983076 AWN983076 BGJ983076 BQF983076 CAB983076 CJX983076 CTT983076 DDP983076 DNL983076 DXH983076 EHD983076 EQZ983076 FAV983076 FKR983076 FUN983076 GEJ983076 GOF983076 GYB983076 HHX983076 HRT983076 IBP983076 ILL983076 IVH983076 JFD983076 JOZ983076 JYV983076 KIR983076 KSN983076 LCJ983076 LMF983076 LWB983076 MFX983076 MPT983076 MZP983076 NJL983076 NTH983076 ODD983076 OMZ983076 OWV983076 PGR983076 PQN983076 QAJ983076 QKF983076 QUB983076 RDX983076 RNT983076 RXP983076 SHL983076 SRH983076 TBD983076 TKZ983076 TUV983076 UER983076 UON983076 UYJ983076 VIF983076 VSB983076 WBX983076 WLT983076 WVP983076" xr:uid="{83714A0C-A406-4B56-8FF3-22ACEE4C3B7C}"/>
    <dataValidation type="decimal" allowBlank="1" showInputMessage="1" showErrorMessage="1" sqref="H18:H19 JD18:JD19 SZ18:SZ19 ACV18:ACV19 AMR18:AMR19 AWN18:AWN19 BGJ18:BGJ19 BQF18:BQF19 CAB18:CAB19 CJX18:CJX19 CTT18:CTT19 DDP18:DDP19 DNL18:DNL19 DXH18:DXH19 EHD18:EHD19 EQZ18:EQZ19 FAV18:FAV19 FKR18:FKR19 FUN18:FUN19 GEJ18:GEJ19 GOF18:GOF19 GYB18:GYB19 HHX18:HHX19 HRT18:HRT19 IBP18:IBP19 ILL18:ILL19 IVH18:IVH19 JFD18:JFD19 JOZ18:JOZ19 JYV18:JYV19 KIR18:KIR19 KSN18:KSN19 LCJ18:LCJ19 LMF18:LMF19 LWB18:LWB19 MFX18:MFX19 MPT18:MPT19 MZP18:MZP19 NJL18:NJL19 NTH18:NTH19 ODD18:ODD19 OMZ18:OMZ19 OWV18:OWV19 PGR18:PGR19 PQN18:PQN19 QAJ18:QAJ19 QKF18:QKF19 QUB18:QUB19 RDX18:RDX19 RNT18:RNT19 RXP18:RXP19 SHL18:SHL19 SRH18:SRH19 TBD18:TBD19 TKZ18:TKZ19 TUV18:TUV19 UER18:UER19 UON18:UON19 UYJ18:UYJ19 VIF18:VIF19 VSB18:VSB19 WBX18:WBX19 WLT18:WLT19 WVP18:WVP19 H65554:H65555 JD65554:JD65555 SZ65554:SZ65555 ACV65554:ACV65555 AMR65554:AMR65555 AWN65554:AWN65555 BGJ65554:BGJ65555 BQF65554:BQF65555 CAB65554:CAB65555 CJX65554:CJX65555 CTT65554:CTT65555 DDP65554:DDP65555 DNL65554:DNL65555 DXH65554:DXH65555 EHD65554:EHD65555 EQZ65554:EQZ65555 FAV65554:FAV65555 FKR65554:FKR65555 FUN65554:FUN65555 GEJ65554:GEJ65555 GOF65554:GOF65555 GYB65554:GYB65555 HHX65554:HHX65555 HRT65554:HRT65555 IBP65554:IBP65555 ILL65554:ILL65555 IVH65554:IVH65555 JFD65554:JFD65555 JOZ65554:JOZ65555 JYV65554:JYV65555 KIR65554:KIR65555 KSN65554:KSN65555 LCJ65554:LCJ65555 LMF65554:LMF65555 LWB65554:LWB65555 MFX65554:MFX65555 MPT65554:MPT65555 MZP65554:MZP65555 NJL65554:NJL65555 NTH65554:NTH65555 ODD65554:ODD65555 OMZ65554:OMZ65555 OWV65554:OWV65555 PGR65554:PGR65555 PQN65554:PQN65555 QAJ65554:QAJ65555 QKF65554:QKF65555 QUB65554:QUB65555 RDX65554:RDX65555 RNT65554:RNT65555 RXP65554:RXP65555 SHL65554:SHL65555 SRH65554:SRH65555 TBD65554:TBD65555 TKZ65554:TKZ65555 TUV65554:TUV65555 UER65554:UER65555 UON65554:UON65555 UYJ65554:UYJ65555 VIF65554:VIF65555 VSB65554:VSB65555 WBX65554:WBX65555 WLT65554:WLT65555 WVP65554:WVP65555 H131090:H131091 JD131090:JD131091 SZ131090:SZ131091 ACV131090:ACV131091 AMR131090:AMR131091 AWN131090:AWN131091 BGJ131090:BGJ131091 BQF131090:BQF131091 CAB131090:CAB131091 CJX131090:CJX131091 CTT131090:CTT131091 DDP131090:DDP131091 DNL131090:DNL131091 DXH131090:DXH131091 EHD131090:EHD131091 EQZ131090:EQZ131091 FAV131090:FAV131091 FKR131090:FKR131091 FUN131090:FUN131091 GEJ131090:GEJ131091 GOF131090:GOF131091 GYB131090:GYB131091 HHX131090:HHX131091 HRT131090:HRT131091 IBP131090:IBP131091 ILL131090:ILL131091 IVH131090:IVH131091 JFD131090:JFD131091 JOZ131090:JOZ131091 JYV131090:JYV131091 KIR131090:KIR131091 KSN131090:KSN131091 LCJ131090:LCJ131091 LMF131090:LMF131091 LWB131090:LWB131091 MFX131090:MFX131091 MPT131090:MPT131091 MZP131090:MZP131091 NJL131090:NJL131091 NTH131090:NTH131091 ODD131090:ODD131091 OMZ131090:OMZ131091 OWV131090:OWV131091 PGR131090:PGR131091 PQN131090:PQN131091 QAJ131090:QAJ131091 QKF131090:QKF131091 QUB131090:QUB131091 RDX131090:RDX131091 RNT131090:RNT131091 RXP131090:RXP131091 SHL131090:SHL131091 SRH131090:SRH131091 TBD131090:TBD131091 TKZ131090:TKZ131091 TUV131090:TUV131091 UER131090:UER131091 UON131090:UON131091 UYJ131090:UYJ131091 VIF131090:VIF131091 VSB131090:VSB131091 WBX131090:WBX131091 WLT131090:WLT131091 WVP131090:WVP131091 H196626:H196627 JD196626:JD196627 SZ196626:SZ196627 ACV196626:ACV196627 AMR196626:AMR196627 AWN196626:AWN196627 BGJ196626:BGJ196627 BQF196626:BQF196627 CAB196626:CAB196627 CJX196626:CJX196627 CTT196626:CTT196627 DDP196626:DDP196627 DNL196626:DNL196627 DXH196626:DXH196627 EHD196626:EHD196627 EQZ196626:EQZ196627 FAV196626:FAV196627 FKR196626:FKR196627 FUN196626:FUN196627 GEJ196626:GEJ196627 GOF196626:GOF196627 GYB196626:GYB196627 HHX196626:HHX196627 HRT196626:HRT196627 IBP196626:IBP196627 ILL196626:ILL196627 IVH196626:IVH196627 JFD196626:JFD196627 JOZ196626:JOZ196627 JYV196626:JYV196627 KIR196626:KIR196627 KSN196626:KSN196627 LCJ196626:LCJ196627 LMF196626:LMF196627 LWB196626:LWB196627 MFX196626:MFX196627 MPT196626:MPT196627 MZP196626:MZP196627 NJL196626:NJL196627 NTH196626:NTH196627 ODD196626:ODD196627 OMZ196626:OMZ196627 OWV196626:OWV196627 PGR196626:PGR196627 PQN196626:PQN196627 QAJ196626:QAJ196627 QKF196626:QKF196627 QUB196626:QUB196627 RDX196626:RDX196627 RNT196626:RNT196627 RXP196626:RXP196627 SHL196626:SHL196627 SRH196626:SRH196627 TBD196626:TBD196627 TKZ196626:TKZ196627 TUV196626:TUV196627 UER196626:UER196627 UON196626:UON196627 UYJ196626:UYJ196627 VIF196626:VIF196627 VSB196626:VSB196627 WBX196626:WBX196627 WLT196626:WLT196627 WVP196626:WVP196627 H262162:H262163 JD262162:JD262163 SZ262162:SZ262163 ACV262162:ACV262163 AMR262162:AMR262163 AWN262162:AWN262163 BGJ262162:BGJ262163 BQF262162:BQF262163 CAB262162:CAB262163 CJX262162:CJX262163 CTT262162:CTT262163 DDP262162:DDP262163 DNL262162:DNL262163 DXH262162:DXH262163 EHD262162:EHD262163 EQZ262162:EQZ262163 FAV262162:FAV262163 FKR262162:FKR262163 FUN262162:FUN262163 GEJ262162:GEJ262163 GOF262162:GOF262163 GYB262162:GYB262163 HHX262162:HHX262163 HRT262162:HRT262163 IBP262162:IBP262163 ILL262162:ILL262163 IVH262162:IVH262163 JFD262162:JFD262163 JOZ262162:JOZ262163 JYV262162:JYV262163 KIR262162:KIR262163 KSN262162:KSN262163 LCJ262162:LCJ262163 LMF262162:LMF262163 LWB262162:LWB262163 MFX262162:MFX262163 MPT262162:MPT262163 MZP262162:MZP262163 NJL262162:NJL262163 NTH262162:NTH262163 ODD262162:ODD262163 OMZ262162:OMZ262163 OWV262162:OWV262163 PGR262162:PGR262163 PQN262162:PQN262163 QAJ262162:QAJ262163 QKF262162:QKF262163 QUB262162:QUB262163 RDX262162:RDX262163 RNT262162:RNT262163 RXP262162:RXP262163 SHL262162:SHL262163 SRH262162:SRH262163 TBD262162:TBD262163 TKZ262162:TKZ262163 TUV262162:TUV262163 UER262162:UER262163 UON262162:UON262163 UYJ262162:UYJ262163 VIF262162:VIF262163 VSB262162:VSB262163 WBX262162:WBX262163 WLT262162:WLT262163 WVP262162:WVP262163 H327698:H327699 JD327698:JD327699 SZ327698:SZ327699 ACV327698:ACV327699 AMR327698:AMR327699 AWN327698:AWN327699 BGJ327698:BGJ327699 BQF327698:BQF327699 CAB327698:CAB327699 CJX327698:CJX327699 CTT327698:CTT327699 DDP327698:DDP327699 DNL327698:DNL327699 DXH327698:DXH327699 EHD327698:EHD327699 EQZ327698:EQZ327699 FAV327698:FAV327699 FKR327698:FKR327699 FUN327698:FUN327699 GEJ327698:GEJ327699 GOF327698:GOF327699 GYB327698:GYB327699 HHX327698:HHX327699 HRT327698:HRT327699 IBP327698:IBP327699 ILL327698:ILL327699 IVH327698:IVH327699 JFD327698:JFD327699 JOZ327698:JOZ327699 JYV327698:JYV327699 KIR327698:KIR327699 KSN327698:KSN327699 LCJ327698:LCJ327699 LMF327698:LMF327699 LWB327698:LWB327699 MFX327698:MFX327699 MPT327698:MPT327699 MZP327698:MZP327699 NJL327698:NJL327699 NTH327698:NTH327699 ODD327698:ODD327699 OMZ327698:OMZ327699 OWV327698:OWV327699 PGR327698:PGR327699 PQN327698:PQN327699 QAJ327698:QAJ327699 QKF327698:QKF327699 QUB327698:QUB327699 RDX327698:RDX327699 RNT327698:RNT327699 RXP327698:RXP327699 SHL327698:SHL327699 SRH327698:SRH327699 TBD327698:TBD327699 TKZ327698:TKZ327699 TUV327698:TUV327699 UER327698:UER327699 UON327698:UON327699 UYJ327698:UYJ327699 VIF327698:VIF327699 VSB327698:VSB327699 WBX327698:WBX327699 WLT327698:WLT327699 WVP327698:WVP327699 H393234:H393235 JD393234:JD393235 SZ393234:SZ393235 ACV393234:ACV393235 AMR393234:AMR393235 AWN393234:AWN393235 BGJ393234:BGJ393235 BQF393234:BQF393235 CAB393234:CAB393235 CJX393234:CJX393235 CTT393234:CTT393235 DDP393234:DDP393235 DNL393234:DNL393235 DXH393234:DXH393235 EHD393234:EHD393235 EQZ393234:EQZ393235 FAV393234:FAV393235 FKR393234:FKR393235 FUN393234:FUN393235 GEJ393234:GEJ393235 GOF393234:GOF393235 GYB393234:GYB393235 HHX393234:HHX393235 HRT393234:HRT393235 IBP393234:IBP393235 ILL393234:ILL393235 IVH393234:IVH393235 JFD393234:JFD393235 JOZ393234:JOZ393235 JYV393234:JYV393235 KIR393234:KIR393235 KSN393234:KSN393235 LCJ393234:LCJ393235 LMF393234:LMF393235 LWB393234:LWB393235 MFX393234:MFX393235 MPT393234:MPT393235 MZP393234:MZP393235 NJL393234:NJL393235 NTH393234:NTH393235 ODD393234:ODD393235 OMZ393234:OMZ393235 OWV393234:OWV393235 PGR393234:PGR393235 PQN393234:PQN393235 QAJ393234:QAJ393235 QKF393234:QKF393235 QUB393234:QUB393235 RDX393234:RDX393235 RNT393234:RNT393235 RXP393234:RXP393235 SHL393234:SHL393235 SRH393234:SRH393235 TBD393234:TBD393235 TKZ393234:TKZ393235 TUV393234:TUV393235 UER393234:UER393235 UON393234:UON393235 UYJ393234:UYJ393235 VIF393234:VIF393235 VSB393234:VSB393235 WBX393234:WBX393235 WLT393234:WLT393235 WVP393234:WVP393235 H458770:H458771 JD458770:JD458771 SZ458770:SZ458771 ACV458770:ACV458771 AMR458770:AMR458771 AWN458770:AWN458771 BGJ458770:BGJ458771 BQF458770:BQF458771 CAB458770:CAB458771 CJX458770:CJX458771 CTT458770:CTT458771 DDP458770:DDP458771 DNL458770:DNL458771 DXH458770:DXH458771 EHD458770:EHD458771 EQZ458770:EQZ458771 FAV458770:FAV458771 FKR458770:FKR458771 FUN458770:FUN458771 GEJ458770:GEJ458771 GOF458770:GOF458771 GYB458770:GYB458771 HHX458770:HHX458771 HRT458770:HRT458771 IBP458770:IBP458771 ILL458770:ILL458771 IVH458770:IVH458771 JFD458770:JFD458771 JOZ458770:JOZ458771 JYV458770:JYV458771 KIR458770:KIR458771 KSN458770:KSN458771 LCJ458770:LCJ458771 LMF458770:LMF458771 LWB458770:LWB458771 MFX458770:MFX458771 MPT458770:MPT458771 MZP458770:MZP458771 NJL458770:NJL458771 NTH458770:NTH458771 ODD458770:ODD458771 OMZ458770:OMZ458771 OWV458770:OWV458771 PGR458770:PGR458771 PQN458770:PQN458771 QAJ458770:QAJ458771 QKF458770:QKF458771 QUB458770:QUB458771 RDX458770:RDX458771 RNT458770:RNT458771 RXP458770:RXP458771 SHL458770:SHL458771 SRH458770:SRH458771 TBD458770:TBD458771 TKZ458770:TKZ458771 TUV458770:TUV458771 UER458770:UER458771 UON458770:UON458771 UYJ458770:UYJ458771 VIF458770:VIF458771 VSB458770:VSB458771 WBX458770:WBX458771 WLT458770:WLT458771 WVP458770:WVP458771 H524306:H524307 JD524306:JD524307 SZ524306:SZ524307 ACV524306:ACV524307 AMR524306:AMR524307 AWN524306:AWN524307 BGJ524306:BGJ524307 BQF524306:BQF524307 CAB524306:CAB524307 CJX524306:CJX524307 CTT524306:CTT524307 DDP524306:DDP524307 DNL524306:DNL524307 DXH524306:DXH524307 EHD524306:EHD524307 EQZ524306:EQZ524307 FAV524306:FAV524307 FKR524306:FKR524307 FUN524306:FUN524307 GEJ524306:GEJ524307 GOF524306:GOF524307 GYB524306:GYB524307 HHX524306:HHX524307 HRT524306:HRT524307 IBP524306:IBP524307 ILL524306:ILL524307 IVH524306:IVH524307 JFD524306:JFD524307 JOZ524306:JOZ524307 JYV524306:JYV524307 KIR524306:KIR524307 KSN524306:KSN524307 LCJ524306:LCJ524307 LMF524306:LMF524307 LWB524306:LWB524307 MFX524306:MFX524307 MPT524306:MPT524307 MZP524306:MZP524307 NJL524306:NJL524307 NTH524306:NTH524307 ODD524306:ODD524307 OMZ524306:OMZ524307 OWV524306:OWV524307 PGR524306:PGR524307 PQN524306:PQN524307 QAJ524306:QAJ524307 QKF524306:QKF524307 QUB524306:QUB524307 RDX524306:RDX524307 RNT524306:RNT524307 RXP524306:RXP524307 SHL524306:SHL524307 SRH524306:SRH524307 TBD524306:TBD524307 TKZ524306:TKZ524307 TUV524306:TUV524307 UER524306:UER524307 UON524306:UON524307 UYJ524306:UYJ524307 VIF524306:VIF524307 VSB524306:VSB524307 WBX524306:WBX524307 WLT524306:WLT524307 WVP524306:WVP524307 H589842:H589843 JD589842:JD589843 SZ589842:SZ589843 ACV589842:ACV589843 AMR589842:AMR589843 AWN589842:AWN589843 BGJ589842:BGJ589843 BQF589842:BQF589843 CAB589842:CAB589843 CJX589842:CJX589843 CTT589842:CTT589843 DDP589842:DDP589843 DNL589842:DNL589843 DXH589842:DXH589843 EHD589842:EHD589843 EQZ589842:EQZ589843 FAV589842:FAV589843 FKR589842:FKR589843 FUN589842:FUN589843 GEJ589842:GEJ589843 GOF589842:GOF589843 GYB589842:GYB589843 HHX589842:HHX589843 HRT589842:HRT589843 IBP589842:IBP589843 ILL589842:ILL589843 IVH589842:IVH589843 JFD589842:JFD589843 JOZ589842:JOZ589843 JYV589842:JYV589843 KIR589842:KIR589843 KSN589842:KSN589843 LCJ589842:LCJ589843 LMF589842:LMF589843 LWB589842:LWB589843 MFX589842:MFX589843 MPT589842:MPT589843 MZP589842:MZP589843 NJL589842:NJL589843 NTH589842:NTH589843 ODD589842:ODD589843 OMZ589842:OMZ589843 OWV589842:OWV589843 PGR589842:PGR589843 PQN589842:PQN589843 QAJ589842:QAJ589843 QKF589842:QKF589843 QUB589842:QUB589843 RDX589842:RDX589843 RNT589842:RNT589843 RXP589842:RXP589843 SHL589842:SHL589843 SRH589842:SRH589843 TBD589842:TBD589843 TKZ589842:TKZ589843 TUV589842:TUV589843 UER589842:UER589843 UON589842:UON589843 UYJ589842:UYJ589843 VIF589842:VIF589843 VSB589842:VSB589843 WBX589842:WBX589843 WLT589842:WLT589843 WVP589842:WVP589843 H655378:H655379 JD655378:JD655379 SZ655378:SZ655379 ACV655378:ACV655379 AMR655378:AMR655379 AWN655378:AWN655379 BGJ655378:BGJ655379 BQF655378:BQF655379 CAB655378:CAB655379 CJX655378:CJX655379 CTT655378:CTT655379 DDP655378:DDP655379 DNL655378:DNL655379 DXH655378:DXH655379 EHD655378:EHD655379 EQZ655378:EQZ655379 FAV655378:FAV655379 FKR655378:FKR655379 FUN655378:FUN655379 GEJ655378:GEJ655379 GOF655378:GOF655379 GYB655378:GYB655379 HHX655378:HHX655379 HRT655378:HRT655379 IBP655378:IBP655379 ILL655378:ILL655379 IVH655378:IVH655379 JFD655378:JFD655379 JOZ655378:JOZ655379 JYV655378:JYV655379 KIR655378:KIR655379 KSN655378:KSN655379 LCJ655378:LCJ655379 LMF655378:LMF655379 LWB655378:LWB655379 MFX655378:MFX655379 MPT655378:MPT655379 MZP655378:MZP655379 NJL655378:NJL655379 NTH655378:NTH655379 ODD655378:ODD655379 OMZ655378:OMZ655379 OWV655378:OWV655379 PGR655378:PGR655379 PQN655378:PQN655379 QAJ655378:QAJ655379 QKF655378:QKF655379 QUB655378:QUB655379 RDX655378:RDX655379 RNT655378:RNT655379 RXP655378:RXP655379 SHL655378:SHL655379 SRH655378:SRH655379 TBD655378:TBD655379 TKZ655378:TKZ655379 TUV655378:TUV655379 UER655378:UER655379 UON655378:UON655379 UYJ655378:UYJ655379 VIF655378:VIF655379 VSB655378:VSB655379 WBX655378:WBX655379 WLT655378:WLT655379 WVP655378:WVP655379 H720914:H720915 JD720914:JD720915 SZ720914:SZ720915 ACV720914:ACV720915 AMR720914:AMR720915 AWN720914:AWN720915 BGJ720914:BGJ720915 BQF720914:BQF720915 CAB720914:CAB720915 CJX720914:CJX720915 CTT720914:CTT720915 DDP720914:DDP720915 DNL720914:DNL720915 DXH720914:DXH720915 EHD720914:EHD720915 EQZ720914:EQZ720915 FAV720914:FAV720915 FKR720914:FKR720915 FUN720914:FUN720915 GEJ720914:GEJ720915 GOF720914:GOF720915 GYB720914:GYB720915 HHX720914:HHX720915 HRT720914:HRT720915 IBP720914:IBP720915 ILL720914:ILL720915 IVH720914:IVH720915 JFD720914:JFD720915 JOZ720914:JOZ720915 JYV720914:JYV720915 KIR720914:KIR720915 KSN720914:KSN720915 LCJ720914:LCJ720915 LMF720914:LMF720915 LWB720914:LWB720915 MFX720914:MFX720915 MPT720914:MPT720915 MZP720914:MZP720915 NJL720914:NJL720915 NTH720914:NTH720915 ODD720914:ODD720915 OMZ720914:OMZ720915 OWV720914:OWV720915 PGR720914:PGR720915 PQN720914:PQN720915 QAJ720914:QAJ720915 QKF720914:QKF720915 QUB720914:QUB720915 RDX720914:RDX720915 RNT720914:RNT720915 RXP720914:RXP720915 SHL720914:SHL720915 SRH720914:SRH720915 TBD720914:TBD720915 TKZ720914:TKZ720915 TUV720914:TUV720915 UER720914:UER720915 UON720914:UON720915 UYJ720914:UYJ720915 VIF720914:VIF720915 VSB720914:VSB720915 WBX720914:WBX720915 WLT720914:WLT720915 WVP720914:WVP720915 H786450:H786451 JD786450:JD786451 SZ786450:SZ786451 ACV786450:ACV786451 AMR786450:AMR786451 AWN786450:AWN786451 BGJ786450:BGJ786451 BQF786450:BQF786451 CAB786450:CAB786451 CJX786450:CJX786451 CTT786450:CTT786451 DDP786450:DDP786451 DNL786450:DNL786451 DXH786450:DXH786451 EHD786450:EHD786451 EQZ786450:EQZ786451 FAV786450:FAV786451 FKR786450:FKR786451 FUN786450:FUN786451 GEJ786450:GEJ786451 GOF786450:GOF786451 GYB786450:GYB786451 HHX786450:HHX786451 HRT786450:HRT786451 IBP786450:IBP786451 ILL786450:ILL786451 IVH786450:IVH786451 JFD786450:JFD786451 JOZ786450:JOZ786451 JYV786450:JYV786451 KIR786450:KIR786451 KSN786450:KSN786451 LCJ786450:LCJ786451 LMF786450:LMF786451 LWB786450:LWB786451 MFX786450:MFX786451 MPT786450:MPT786451 MZP786450:MZP786451 NJL786450:NJL786451 NTH786450:NTH786451 ODD786450:ODD786451 OMZ786450:OMZ786451 OWV786450:OWV786451 PGR786450:PGR786451 PQN786450:PQN786451 QAJ786450:QAJ786451 QKF786450:QKF786451 QUB786450:QUB786451 RDX786450:RDX786451 RNT786450:RNT786451 RXP786450:RXP786451 SHL786450:SHL786451 SRH786450:SRH786451 TBD786450:TBD786451 TKZ786450:TKZ786451 TUV786450:TUV786451 UER786450:UER786451 UON786450:UON786451 UYJ786450:UYJ786451 VIF786450:VIF786451 VSB786450:VSB786451 WBX786450:WBX786451 WLT786450:WLT786451 WVP786450:WVP786451 H851986:H851987 JD851986:JD851987 SZ851986:SZ851987 ACV851986:ACV851987 AMR851986:AMR851987 AWN851986:AWN851987 BGJ851986:BGJ851987 BQF851986:BQF851987 CAB851986:CAB851987 CJX851986:CJX851987 CTT851986:CTT851987 DDP851986:DDP851987 DNL851986:DNL851987 DXH851986:DXH851987 EHD851986:EHD851987 EQZ851986:EQZ851987 FAV851986:FAV851987 FKR851986:FKR851987 FUN851986:FUN851987 GEJ851986:GEJ851987 GOF851986:GOF851987 GYB851986:GYB851987 HHX851986:HHX851987 HRT851986:HRT851987 IBP851986:IBP851987 ILL851986:ILL851987 IVH851986:IVH851987 JFD851986:JFD851987 JOZ851986:JOZ851987 JYV851986:JYV851987 KIR851986:KIR851987 KSN851986:KSN851987 LCJ851986:LCJ851987 LMF851986:LMF851987 LWB851986:LWB851987 MFX851986:MFX851987 MPT851986:MPT851987 MZP851986:MZP851987 NJL851986:NJL851987 NTH851986:NTH851987 ODD851986:ODD851987 OMZ851986:OMZ851987 OWV851986:OWV851987 PGR851986:PGR851987 PQN851986:PQN851987 QAJ851986:QAJ851987 QKF851986:QKF851987 QUB851986:QUB851987 RDX851986:RDX851987 RNT851986:RNT851987 RXP851986:RXP851987 SHL851986:SHL851987 SRH851986:SRH851987 TBD851986:TBD851987 TKZ851986:TKZ851987 TUV851986:TUV851987 UER851986:UER851987 UON851986:UON851987 UYJ851986:UYJ851987 VIF851986:VIF851987 VSB851986:VSB851987 WBX851986:WBX851987 WLT851986:WLT851987 WVP851986:WVP851987 H917522:H917523 JD917522:JD917523 SZ917522:SZ917523 ACV917522:ACV917523 AMR917522:AMR917523 AWN917522:AWN917523 BGJ917522:BGJ917523 BQF917522:BQF917523 CAB917522:CAB917523 CJX917522:CJX917523 CTT917522:CTT917523 DDP917522:DDP917523 DNL917522:DNL917523 DXH917522:DXH917523 EHD917522:EHD917523 EQZ917522:EQZ917523 FAV917522:FAV917523 FKR917522:FKR917523 FUN917522:FUN917523 GEJ917522:GEJ917523 GOF917522:GOF917523 GYB917522:GYB917523 HHX917522:HHX917523 HRT917522:HRT917523 IBP917522:IBP917523 ILL917522:ILL917523 IVH917522:IVH917523 JFD917522:JFD917523 JOZ917522:JOZ917523 JYV917522:JYV917523 KIR917522:KIR917523 KSN917522:KSN917523 LCJ917522:LCJ917523 LMF917522:LMF917523 LWB917522:LWB917523 MFX917522:MFX917523 MPT917522:MPT917523 MZP917522:MZP917523 NJL917522:NJL917523 NTH917522:NTH917523 ODD917522:ODD917523 OMZ917522:OMZ917523 OWV917522:OWV917523 PGR917522:PGR917523 PQN917522:PQN917523 QAJ917522:QAJ917523 QKF917522:QKF917523 QUB917522:QUB917523 RDX917522:RDX917523 RNT917522:RNT917523 RXP917522:RXP917523 SHL917522:SHL917523 SRH917522:SRH917523 TBD917522:TBD917523 TKZ917522:TKZ917523 TUV917522:TUV917523 UER917522:UER917523 UON917522:UON917523 UYJ917522:UYJ917523 VIF917522:VIF917523 VSB917522:VSB917523 WBX917522:WBX917523 WLT917522:WLT917523 WVP917522:WVP917523 H983058:H983059 JD983058:JD983059 SZ983058:SZ983059 ACV983058:ACV983059 AMR983058:AMR983059 AWN983058:AWN983059 BGJ983058:BGJ983059 BQF983058:BQF983059 CAB983058:CAB983059 CJX983058:CJX983059 CTT983058:CTT983059 DDP983058:DDP983059 DNL983058:DNL983059 DXH983058:DXH983059 EHD983058:EHD983059 EQZ983058:EQZ983059 FAV983058:FAV983059 FKR983058:FKR983059 FUN983058:FUN983059 GEJ983058:GEJ983059 GOF983058:GOF983059 GYB983058:GYB983059 HHX983058:HHX983059 HRT983058:HRT983059 IBP983058:IBP983059 ILL983058:ILL983059 IVH983058:IVH983059 JFD983058:JFD983059 JOZ983058:JOZ983059 JYV983058:JYV983059 KIR983058:KIR983059 KSN983058:KSN983059 LCJ983058:LCJ983059 LMF983058:LMF983059 LWB983058:LWB983059 MFX983058:MFX983059 MPT983058:MPT983059 MZP983058:MZP983059 NJL983058:NJL983059 NTH983058:NTH983059 ODD983058:ODD983059 OMZ983058:OMZ983059 OWV983058:OWV983059 PGR983058:PGR983059 PQN983058:PQN983059 QAJ983058:QAJ983059 QKF983058:QKF983059 QUB983058:QUB983059 RDX983058:RDX983059 RNT983058:RNT983059 RXP983058:RXP983059 SHL983058:SHL983059 SRH983058:SRH983059 TBD983058:TBD983059 TKZ983058:TKZ983059 TUV983058:TUV983059 UER983058:UER983059 UON983058:UON983059 UYJ983058:UYJ983059 VIF983058:VIF983059 VSB983058:VSB983059 WBX983058:WBX983059 WLT983058:WLT983059 WVP983058:WVP983059 D12 IZ12 SV12 ACR12 AMN12 AWJ12 BGF12 BQB12 BZX12 CJT12 CTP12 DDL12 DNH12 DXD12 EGZ12 EQV12 FAR12 FKN12 FUJ12 GEF12 GOB12 GXX12 HHT12 HRP12 IBL12 ILH12 IVD12 JEZ12 JOV12 JYR12 KIN12 KSJ12 LCF12 LMB12 LVX12 MFT12 MPP12 MZL12 NJH12 NTD12 OCZ12 OMV12 OWR12 PGN12 PQJ12 QAF12 QKB12 QTX12 RDT12 RNP12 RXL12 SHH12 SRD12 TAZ12 TKV12 TUR12 UEN12 UOJ12 UYF12 VIB12 VRX12 WBT12 WLP12 WVL12 D65548 IZ65548 SV65548 ACR65548 AMN65548 AWJ65548 BGF65548 BQB65548 BZX65548 CJT65548 CTP65548 DDL65548 DNH65548 DXD65548 EGZ65548 EQV65548 FAR65548 FKN65548 FUJ65548 GEF65548 GOB65548 GXX65548 HHT65548 HRP65548 IBL65548 ILH65548 IVD65548 JEZ65548 JOV65548 JYR65548 KIN65548 KSJ65548 LCF65548 LMB65548 LVX65548 MFT65548 MPP65548 MZL65548 NJH65548 NTD65548 OCZ65548 OMV65548 OWR65548 PGN65548 PQJ65548 QAF65548 QKB65548 QTX65548 RDT65548 RNP65548 RXL65548 SHH65548 SRD65548 TAZ65548 TKV65548 TUR65548 UEN65548 UOJ65548 UYF65548 VIB65548 VRX65548 WBT65548 WLP65548 WVL65548 D131084 IZ131084 SV131084 ACR131084 AMN131084 AWJ131084 BGF131084 BQB131084 BZX131084 CJT131084 CTP131084 DDL131084 DNH131084 DXD131084 EGZ131084 EQV131084 FAR131084 FKN131084 FUJ131084 GEF131084 GOB131084 GXX131084 HHT131084 HRP131084 IBL131084 ILH131084 IVD131084 JEZ131084 JOV131084 JYR131084 KIN131084 KSJ131084 LCF131084 LMB131084 LVX131084 MFT131084 MPP131084 MZL131084 NJH131084 NTD131084 OCZ131084 OMV131084 OWR131084 PGN131084 PQJ131084 QAF131084 QKB131084 QTX131084 RDT131084 RNP131084 RXL131084 SHH131084 SRD131084 TAZ131084 TKV131084 TUR131084 UEN131084 UOJ131084 UYF131084 VIB131084 VRX131084 WBT131084 WLP131084 WVL131084 D196620 IZ196620 SV196620 ACR196620 AMN196620 AWJ196620 BGF196620 BQB196620 BZX196620 CJT196620 CTP196620 DDL196620 DNH196620 DXD196620 EGZ196620 EQV196620 FAR196620 FKN196620 FUJ196620 GEF196620 GOB196620 GXX196620 HHT196620 HRP196620 IBL196620 ILH196620 IVD196620 JEZ196620 JOV196620 JYR196620 KIN196620 KSJ196620 LCF196620 LMB196620 LVX196620 MFT196620 MPP196620 MZL196620 NJH196620 NTD196620 OCZ196620 OMV196620 OWR196620 PGN196620 PQJ196620 QAF196620 QKB196620 QTX196620 RDT196620 RNP196620 RXL196620 SHH196620 SRD196620 TAZ196620 TKV196620 TUR196620 UEN196620 UOJ196620 UYF196620 VIB196620 VRX196620 WBT196620 WLP196620 WVL196620 D262156 IZ262156 SV262156 ACR262156 AMN262156 AWJ262156 BGF262156 BQB262156 BZX262156 CJT262156 CTP262156 DDL262156 DNH262156 DXD262156 EGZ262156 EQV262156 FAR262156 FKN262156 FUJ262156 GEF262156 GOB262156 GXX262156 HHT262156 HRP262156 IBL262156 ILH262156 IVD262156 JEZ262156 JOV262156 JYR262156 KIN262156 KSJ262156 LCF262156 LMB262156 LVX262156 MFT262156 MPP262156 MZL262156 NJH262156 NTD262156 OCZ262156 OMV262156 OWR262156 PGN262156 PQJ262156 QAF262156 QKB262156 QTX262156 RDT262156 RNP262156 RXL262156 SHH262156 SRD262156 TAZ262156 TKV262156 TUR262156 UEN262156 UOJ262156 UYF262156 VIB262156 VRX262156 WBT262156 WLP262156 WVL262156 D327692 IZ327692 SV327692 ACR327692 AMN327692 AWJ327692 BGF327692 BQB327692 BZX327692 CJT327692 CTP327692 DDL327692 DNH327692 DXD327692 EGZ327692 EQV327692 FAR327692 FKN327692 FUJ327692 GEF327692 GOB327692 GXX327692 HHT327692 HRP327692 IBL327692 ILH327692 IVD327692 JEZ327692 JOV327692 JYR327692 KIN327692 KSJ327692 LCF327692 LMB327692 LVX327692 MFT327692 MPP327692 MZL327692 NJH327692 NTD327692 OCZ327692 OMV327692 OWR327692 PGN327692 PQJ327692 QAF327692 QKB327692 QTX327692 RDT327692 RNP327692 RXL327692 SHH327692 SRD327692 TAZ327692 TKV327692 TUR327692 UEN327692 UOJ327692 UYF327692 VIB327692 VRX327692 WBT327692 WLP327692 WVL327692 D393228 IZ393228 SV393228 ACR393228 AMN393228 AWJ393228 BGF393228 BQB393228 BZX393228 CJT393228 CTP393228 DDL393228 DNH393228 DXD393228 EGZ393228 EQV393228 FAR393228 FKN393228 FUJ393228 GEF393228 GOB393228 GXX393228 HHT393228 HRP393228 IBL393228 ILH393228 IVD393228 JEZ393228 JOV393228 JYR393228 KIN393228 KSJ393228 LCF393228 LMB393228 LVX393228 MFT393228 MPP393228 MZL393228 NJH393228 NTD393228 OCZ393228 OMV393228 OWR393228 PGN393228 PQJ393228 QAF393228 QKB393228 QTX393228 RDT393228 RNP393228 RXL393228 SHH393228 SRD393228 TAZ393228 TKV393228 TUR393228 UEN393228 UOJ393228 UYF393228 VIB393228 VRX393228 WBT393228 WLP393228 WVL393228 D458764 IZ458764 SV458764 ACR458764 AMN458764 AWJ458764 BGF458764 BQB458764 BZX458764 CJT458764 CTP458764 DDL458764 DNH458764 DXD458764 EGZ458764 EQV458764 FAR458764 FKN458764 FUJ458764 GEF458764 GOB458764 GXX458764 HHT458764 HRP458764 IBL458764 ILH458764 IVD458764 JEZ458764 JOV458764 JYR458764 KIN458764 KSJ458764 LCF458764 LMB458764 LVX458764 MFT458764 MPP458764 MZL458764 NJH458764 NTD458764 OCZ458764 OMV458764 OWR458764 PGN458764 PQJ458764 QAF458764 QKB458764 QTX458764 RDT458764 RNP458764 RXL458764 SHH458764 SRD458764 TAZ458764 TKV458764 TUR458764 UEN458764 UOJ458764 UYF458764 VIB458764 VRX458764 WBT458764 WLP458764 WVL458764 D524300 IZ524300 SV524300 ACR524300 AMN524300 AWJ524300 BGF524300 BQB524300 BZX524300 CJT524300 CTP524300 DDL524300 DNH524300 DXD524300 EGZ524300 EQV524300 FAR524300 FKN524300 FUJ524300 GEF524300 GOB524300 GXX524300 HHT524300 HRP524300 IBL524300 ILH524300 IVD524300 JEZ524300 JOV524300 JYR524300 KIN524300 KSJ524300 LCF524300 LMB524300 LVX524300 MFT524300 MPP524300 MZL524300 NJH524300 NTD524300 OCZ524300 OMV524300 OWR524300 PGN524300 PQJ524300 QAF524300 QKB524300 QTX524300 RDT524300 RNP524300 RXL524300 SHH524300 SRD524300 TAZ524300 TKV524300 TUR524300 UEN524300 UOJ524300 UYF524300 VIB524300 VRX524300 WBT524300 WLP524300 WVL524300 D589836 IZ589836 SV589836 ACR589836 AMN589836 AWJ589836 BGF589836 BQB589836 BZX589836 CJT589836 CTP589836 DDL589836 DNH589836 DXD589836 EGZ589836 EQV589836 FAR589836 FKN589836 FUJ589836 GEF589836 GOB589836 GXX589836 HHT589836 HRP589836 IBL589836 ILH589836 IVD589836 JEZ589836 JOV589836 JYR589836 KIN589836 KSJ589836 LCF589836 LMB589836 LVX589836 MFT589836 MPP589836 MZL589836 NJH589836 NTD589836 OCZ589836 OMV589836 OWR589836 PGN589836 PQJ589836 QAF589836 QKB589836 QTX589836 RDT589836 RNP589836 RXL589836 SHH589836 SRD589836 TAZ589836 TKV589836 TUR589836 UEN589836 UOJ589836 UYF589836 VIB589836 VRX589836 WBT589836 WLP589836 WVL589836 D655372 IZ655372 SV655372 ACR655372 AMN655372 AWJ655372 BGF655372 BQB655372 BZX655372 CJT655372 CTP655372 DDL655372 DNH655372 DXD655372 EGZ655372 EQV655372 FAR655372 FKN655372 FUJ655372 GEF655372 GOB655372 GXX655372 HHT655372 HRP655372 IBL655372 ILH655372 IVD655372 JEZ655372 JOV655372 JYR655372 KIN655372 KSJ655372 LCF655372 LMB655372 LVX655372 MFT655372 MPP655372 MZL655372 NJH655372 NTD655372 OCZ655372 OMV655372 OWR655372 PGN655372 PQJ655372 QAF655372 QKB655372 QTX655372 RDT655372 RNP655372 RXL655372 SHH655372 SRD655372 TAZ655372 TKV655372 TUR655372 UEN655372 UOJ655372 UYF655372 VIB655372 VRX655372 WBT655372 WLP655372 WVL655372 D720908 IZ720908 SV720908 ACR720908 AMN720908 AWJ720908 BGF720908 BQB720908 BZX720908 CJT720908 CTP720908 DDL720908 DNH720908 DXD720908 EGZ720908 EQV720908 FAR720908 FKN720908 FUJ720908 GEF720908 GOB720908 GXX720908 HHT720908 HRP720908 IBL720908 ILH720908 IVD720908 JEZ720908 JOV720908 JYR720908 KIN720908 KSJ720908 LCF720908 LMB720908 LVX720908 MFT720908 MPP720908 MZL720908 NJH720908 NTD720908 OCZ720908 OMV720908 OWR720908 PGN720908 PQJ720908 QAF720908 QKB720908 QTX720908 RDT720908 RNP720908 RXL720908 SHH720908 SRD720908 TAZ720908 TKV720908 TUR720908 UEN720908 UOJ720908 UYF720908 VIB720908 VRX720908 WBT720908 WLP720908 WVL720908 D786444 IZ786444 SV786444 ACR786444 AMN786444 AWJ786444 BGF786444 BQB786444 BZX786444 CJT786444 CTP786444 DDL786444 DNH786444 DXD786444 EGZ786444 EQV786444 FAR786444 FKN786444 FUJ786444 GEF786444 GOB786444 GXX786444 HHT786444 HRP786444 IBL786444 ILH786444 IVD786444 JEZ786444 JOV786444 JYR786444 KIN786444 KSJ786444 LCF786444 LMB786444 LVX786444 MFT786444 MPP786444 MZL786444 NJH786444 NTD786444 OCZ786444 OMV786444 OWR786444 PGN786444 PQJ786444 QAF786444 QKB786444 QTX786444 RDT786444 RNP786444 RXL786444 SHH786444 SRD786444 TAZ786444 TKV786444 TUR786444 UEN786444 UOJ786444 UYF786444 VIB786444 VRX786444 WBT786444 WLP786444 WVL786444 D851980 IZ851980 SV851980 ACR851980 AMN851980 AWJ851980 BGF851980 BQB851980 BZX851980 CJT851980 CTP851980 DDL851980 DNH851980 DXD851980 EGZ851980 EQV851980 FAR851980 FKN851980 FUJ851980 GEF851980 GOB851980 GXX851980 HHT851980 HRP851980 IBL851980 ILH851980 IVD851980 JEZ851980 JOV851980 JYR851980 KIN851980 KSJ851980 LCF851980 LMB851980 LVX851980 MFT851980 MPP851980 MZL851980 NJH851980 NTD851980 OCZ851980 OMV851980 OWR851980 PGN851980 PQJ851980 QAF851980 QKB851980 QTX851980 RDT851980 RNP851980 RXL851980 SHH851980 SRD851980 TAZ851980 TKV851980 TUR851980 UEN851980 UOJ851980 UYF851980 VIB851980 VRX851980 WBT851980 WLP851980 WVL851980 D917516 IZ917516 SV917516 ACR917516 AMN917516 AWJ917516 BGF917516 BQB917516 BZX917516 CJT917516 CTP917516 DDL917516 DNH917516 DXD917516 EGZ917516 EQV917516 FAR917516 FKN917516 FUJ917516 GEF917516 GOB917516 GXX917516 HHT917516 HRP917516 IBL917516 ILH917516 IVD917516 JEZ917516 JOV917516 JYR917516 KIN917516 KSJ917516 LCF917516 LMB917516 LVX917516 MFT917516 MPP917516 MZL917516 NJH917516 NTD917516 OCZ917516 OMV917516 OWR917516 PGN917516 PQJ917516 QAF917516 QKB917516 QTX917516 RDT917516 RNP917516 RXL917516 SHH917516 SRD917516 TAZ917516 TKV917516 TUR917516 UEN917516 UOJ917516 UYF917516 VIB917516 VRX917516 WBT917516 WLP917516 WVL917516 D983052 IZ983052 SV983052 ACR983052 AMN983052 AWJ983052 BGF983052 BQB983052 BZX983052 CJT983052 CTP983052 DDL983052 DNH983052 DXD983052 EGZ983052 EQV983052 FAR983052 FKN983052 FUJ983052 GEF983052 GOB983052 GXX983052 HHT983052 HRP983052 IBL983052 ILH983052 IVD983052 JEZ983052 JOV983052 JYR983052 KIN983052 KSJ983052 LCF983052 LMB983052 LVX983052 MFT983052 MPP983052 MZL983052 NJH983052 NTD983052 OCZ983052 OMV983052 OWR983052 PGN983052 PQJ983052 QAF983052 QKB983052 QTX983052 RDT983052 RNP983052 RXL983052 SHH983052 SRD983052 TAZ983052 TKV983052 TUR983052 UEN983052 UOJ983052 UYF983052 VIB983052 VRX983052 WBT983052 WLP983052 WVL983052 D14:D16 IZ14:IZ16 SV14:SV16 ACR14:ACR16 AMN14:AMN16 AWJ14:AWJ16 BGF14:BGF16 BQB14:BQB16 BZX14:BZX16 CJT14:CJT16 CTP14:CTP16 DDL14:DDL16 DNH14:DNH16 DXD14:DXD16 EGZ14:EGZ16 EQV14:EQV16 FAR14:FAR16 FKN14:FKN16 FUJ14:FUJ16 GEF14:GEF16 GOB14:GOB16 GXX14:GXX16 HHT14:HHT16 HRP14:HRP16 IBL14:IBL16 ILH14:ILH16 IVD14:IVD16 JEZ14:JEZ16 JOV14:JOV16 JYR14:JYR16 KIN14:KIN16 KSJ14:KSJ16 LCF14:LCF16 LMB14:LMB16 LVX14:LVX16 MFT14:MFT16 MPP14:MPP16 MZL14:MZL16 NJH14:NJH16 NTD14:NTD16 OCZ14:OCZ16 OMV14:OMV16 OWR14:OWR16 PGN14:PGN16 PQJ14:PQJ16 QAF14:QAF16 QKB14:QKB16 QTX14:QTX16 RDT14:RDT16 RNP14:RNP16 RXL14:RXL16 SHH14:SHH16 SRD14:SRD16 TAZ14:TAZ16 TKV14:TKV16 TUR14:TUR16 UEN14:UEN16 UOJ14:UOJ16 UYF14:UYF16 VIB14:VIB16 VRX14:VRX16 WBT14:WBT16 WLP14:WLP16 WVL14:WVL16 D65550:D65552 IZ65550:IZ65552 SV65550:SV65552 ACR65550:ACR65552 AMN65550:AMN65552 AWJ65550:AWJ65552 BGF65550:BGF65552 BQB65550:BQB65552 BZX65550:BZX65552 CJT65550:CJT65552 CTP65550:CTP65552 DDL65550:DDL65552 DNH65550:DNH65552 DXD65550:DXD65552 EGZ65550:EGZ65552 EQV65550:EQV65552 FAR65550:FAR65552 FKN65550:FKN65552 FUJ65550:FUJ65552 GEF65550:GEF65552 GOB65550:GOB65552 GXX65550:GXX65552 HHT65550:HHT65552 HRP65550:HRP65552 IBL65550:IBL65552 ILH65550:ILH65552 IVD65550:IVD65552 JEZ65550:JEZ65552 JOV65550:JOV65552 JYR65550:JYR65552 KIN65550:KIN65552 KSJ65550:KSJ65552 LCF65550:LCF65552 LMB65550:LMB65552 LVX65550:LVX65552 MFT65550:MFT65552 MPP65550:MPP65552 MZL65550:MZL65552 NJH65550:NJH65552 NTD65550:NTD65552 OCZ65550:OCZ65552 OMV65550:OMV65552 OWR65550:OWR65552 PGN65550:PGN65552 PQJ65550:PQJ65552 QAF65550:QAF65552 QKB65550:QKB65552 QTX65550:QTX65552 RDT65550:RDT65552 RNP65550:RNP65552 RXL65550:RXL65552 SHH65550:SHH65552 SRD65550:SRD65552 TAZ65550:TAZ65552 TKV65550:TKV65552 TUR65550:TUR65552 UEN65550:UEN65552 UOJ65550:UOJ65552 UYF65550:UYF65552 VIB65550:VIB65552 VRX65550:VRX65552 WBT65550:WBT65552 WLP65550:WLP65552 WVL65550:WVL65552 D131086:D131088 IZ131086:IZ131088 SV131086:SV131088 ACR131086:ACR131088 AMN131086:AMN131088 AWJ131086:AWJ131088 BGF131086:BGF131088 BQB131086:BQB131088 BZX131086:BZX131088 CJT131086:CJT131088 CTP131086:CTP131088 DDL131086:DDL131088 DNH131086:DNH131088 DXD131086:DXD131088 EGZ131086:EGZ131088 EQV131086:EQV131088 FAR131086:FAR131088 FKN131086:FKN131088 FUJ131086:FUJ131088 GEF131086:GEF131088 GOB131086:GOB131088 GXX131086:GXX131088 HHT131086:HHT131088 HRP131086:HRP131088 IBL131086:IBL131088 ILH131086:ILH131088 IVD131086:IVD131088 JEZ131086:JEZ131088 JOV131086:JOV131088 JYR131086:JYR131088 KIN131086:KIN131088 KSJ131086:KSJ131088 LCF131086:LCF131088 LMB131086:LMB131088 LVX131086:LVX131088 MFT131086:MFT131088 MPP131086:MPP131088 MZL131086:MZL131088 NJH131086:NJH131088 NTD131086:NTD131088 OCZ131086:OCZ131088 OMV131086:OMV131088 OWR131086:OWR131088 PGN131086:PGN131088 PQJ131086:PQJ131088 QAF131086:QAF131088 QKB131086:QKB131088 QTX131086:QTX131088 RDT131086:RDT131088 RNP131086:RNP131088 RXL131086:RXL131088 SHH131086:SHH131088 SRD131086:SRD131088 TAZ131086:TAZ131088 TKV131086:TKV131088 TUR131086:TUR131088 UEN131086:UEN131088 UOJ131086:UOJ131088 UYF131086:UYF131088 VIB131086:VIB131088 VRX131086:VRX131088 WBT131086:WBT131088 WLP131086:WLP131088 WVL131086:WVL131088 D196622:D196624 IZ196622:IZ196624 SV196622:SV196624 ACR196622:ACR196624 AMN196622:AMN196624 AWJ196622:AWJ196624 BGF196622:BGF196624 BQB196622:BQB196624 BZX196622:BZX196624 CJT196622:CJT196624 CTP196622:CTP196624 DDL196622:DDL196624 DNH196622:DNH196624 DXD196622:DXD196624 EGZ196622:EGZ196624 EQV196622:EQV196624 FAR196622:FAR196624 FKN196622:FKN196624 FUJ196622:FUJ196624 GEF196622:GEF196624 GOB196622:GOB196624 GXX196622:GXX196624 HHT196622:HHT196624 HRP196622:HRP196624 IBL196622:IBL196624 ILH196622:ILH196624 IVD196622:IVD196624 JEZ196622:JEZ196624 JOV196622:JOV196624 JYR196622:JYR196624 KIN196622:KIN196624 KSJ196622:KSJ196624 LCF196622:LCF196624 LMB196622:LMB196624 LVX196622:LVX196624 MFT196622:MFT196624 MPP196622:MPP196624 MZL196622:MZL196624 NJH196622:NJH196624 NTD196622:NTD196624 OCZ196622:OCZ196624 OMV196622:OMV196624 OWR196622:OWR196624 PGN196622:PGN196624 PQJ196622:PQJ196624 QAF196622:QAF196624 QKB196622:QKB196624 QTX196622:QTX196624 RDT196622:RDT196624 RNP196622:RNP196624 RXL196622:RXL196624 SHH196622:SHH196624 SRD196622:SRD196624 TAZ196622:TAZ196624 TKV196622:TKV196624 TUR196622:TUR196624 UEN196622:UEN196624 UOJ196622:UOJ196624 UYF196622:UYF196624 VIB196622:VIB196624 VRX196622:VRX196624 WBT196622:WBT196624 WLP196622:WLP196624 WVL196622:WVL196624 D262158:D262160 IZ262158:IZ262160 SV262158:SV262160 ACR262158:ACR262160 AMN262158:AMN262160 AWJ262158:AWJ262160 BGF262158:BGF262160 BQB262158:BQB262160 BZX262158:BZX262160 CJT262158:CJT262160 CTP262158:CTP262160 DDL262158:DDL262160 DNH262158:DNH262160 DXD262158:DXD262160 EGZ262158:EGZ262160 EQV262158:EQV262160 FAR262158:FAR262160 FKN262158:FKN262160 FUJ262158:FUJ262160 GEF262158:GEF262160 GOB262158:GOB262160 GXX262158:GXX262160 HHT262158:HHT262160 HRP262158:HRP262160 IBL262158:IBL262160 ILH262158:ILH262160 IVD262158:IVD262160 JEZ262158:JEZ262160 JOV262158:JOV262160 JYR262158:JYR262160 KIN262158:KIN262160 KSJ262158:KSJ262160 LCF262158:LCF262160 LMB262158:LMB262160 LVX262158:LVX262160 MFT262158:MFT262160 MPP262158:MPP262160 MZL262158:MZL262160 NJH262158:NJH262160 NTD262158:NTD262160 OCZ262158:OCZ262160 OMV262158:OMV262160 OWR262158:OWR262160 PGN262158:PGN262160 PQJ262158:PQJ262160 QAF262158:QAF262160 QKB262158:QKB262160 QTX262158:QTX262160 RDT262158:RDT262160 RNP262158:RNP262160 RXL262158:RXL262160 SHH262158:SHH262160 SRD262158:SRD262160 TAZ262158:TAZ262160 TKV262158:TKV262160 TUR262158:TUR262160 UEN262158:UEN262160 UOJ262158:UOJ262160 UYF262158:UYF262160 VIB262158:VIB262160 VRX262158:VRX262160 WBT262158:WBT262160 WLP262158:WLP262160 WVL262158:WVL262160 D327694:D327696 IZ327694:IZ327696 SV327694:SV327696 ACR327694:ACR327696 AMN327694:AMN327696 AWJ327694:AWJ327696 BGF327694:BGF327696 BQB327694:BQB327696 BZX327694:BZX327696 CJT327694:CJT327696 CTP327694:CTP327696 DDL327694:DDL327696 DNH327694:DNH327696 DXD327694:DXD327696 EGZ327694:EGZ327696 EQV327694:EQV327696 FAR327694:FAR327696 FKN327694:FKN327696 FUJ327694:FUJ327696 GEF327694:GEF327696 GOB327694:GOB327696 GXX327694:GXX327696 HHT327694:HHT327696 HRP327694:HRP327696 IBL327694:IBL327696 ILH327694:ILH327696 IVD327694:IVD327696 JEZ327694:JEZ327696 JOV327694:JOV327696 JYR327694:JYR327696 KIN327694:KIN327696 KSJ327694:KSJ327696 LCF327694:LCF327696 LMB327694:LMB327696 LVX327694:LVX327696 MFT327694:MFT327696 MPP327694:MPP327696 MZL327694:MZL327696 NJH327694:NJH327696 NTD327694:NTD327696 OCZ327694:OCZ327696 OMV327694:OMV327696 OWR327694:OWR327696 PGN327694:PGN327696 PQJ327694:PQJ327696 QAF327694:QAF327696 QKB327694:QKB327696 QTX327694:QTX327696 RDT327694:RDT327696 RNP327694:RNP327696 RXL327694:RXL327696 SHH327694:SHH327696 SRD327694:SRD327696 TAZ327694:TAZ327696 TKV327694:TKV327696 TUR327694:TUR327696 UEN327694:UEN327696 UOJ327694:UOJ327696 UYF327694:UYF327696 VIB327694:VIB327696 VRX327694:VRX327696 WBT327694:WBT327696 WLP327694:WLP327696 WVL327694:WVL327696 D393230:D393232 IZ393230:IZ393232 SV393230:SV393232 ACR393230:ACR393232 AMN393230:AMN393232 AWJ393230:AWJ393232 BGF393230:BGF393232 BQB393230:BQB393232 BZX393230:BZX393232 CJT393230:CJT393232 CTP393230:CTP393232 DDL393230:DDL393232 DNH393230:DNH393232 DXD393230:DXD393232 EGZ393230:EGZ393232 EQV393230:EQV393232 FAR393230:FAR393232 FKN393230:FKN393232 FUJ393230:FUJ393232 GEF393230:GEF393232 GOB393230:GOB393232 GXX393230:GXX393232 HHT393230:HHT393232 HRP393230:HRP393232 IBL393230:IBL393232 ILH393230:ILH393232 IVD393230:IVD393232 JEZ393230:JEZ393232 JOV393230:JOV393232 JYR393230:JYR393232 KIN393230:KIN393232 KSJ393230:KSJ393232 LCF393230:LCF393232 LMB393230:LMB393232 LVX393230:LVX393232 MFT393230:MFT393232 MPP393230:MPP393232 MZL393230:MZL393232 NJH393230:NJH393232 NTD393230:NTD393232 OCZ393230:OCZ393232 OMV393230:OMV393232 OWR393230:OWR393232 PGN393230:PGN393232 PQJ393230:PQJ393232 QAF393230:QAF393232 QKB393230:QKB393232 QTX393230:QTX393232 RDT393230:RDT393232 RNP393230:RNP393232 RXL393230:RXL393232 SHH393230:SHH393232 SRD393230:SRD393232 TAZ393230:TAZ393232 TKV393230:TKV393232 TUR393230:TUR393232 UEN393230:UEN393232 UOJ393230:UOJ393232 UYF393230:UYF393232 VIB393230:VIB393232 VRX393230:VRX393232 WBT393230:WBT393232 WLP393230:WLP393232 WVL393230:WVL393232 D458766:D458768 IZ458766:IZ458768 SV458766:SV458768 ACR458766:ACR458768 AMN458766:AMN458768 AWJ458766:AWJ458768 BGF458766:BGF458768 BQB458766:BQB458768 BZX458766:BZX458768 CJT458766:CJT458768 CTP458766:CTP458768 DDL458766:DDL458768 DNH458766:DNH458768 DXD458766:DXD458768 EGZ458766:EGZ458768 EQV458766:EQV458768 FAR458766:FAR458768 FKN458766:FKN458768 FUJ458766:FUJ458768 GEF458766:GEF458768 GOB458766:GOB458768 GXX458766:GXX458768 HHT458766:HHT458768 HRP458766:HRP458768 IBL458766:IBL458768 ILH458766:ILH458768 IVD458766:IVD458768 JEZ458766:JEZ458768 JOV458766:JOV458768 JYR458766:JYR458768 KIN458766:KIN458768 KSJ458766:KSJ458768 LCF458766:LCF458768 LMB458766:LMB458768 LVX458766:LVX458768 MFT458766:MFT458768 MPP458766:MPP458768 MZL458766:MZL458768 NJH458766:NJH458768 NTD458766:NTD458768 OCZ458766:OCZ458768 OMV458766:OMV458768 OWR458766:OWR458768 PGN458766:PGN458768 PQJ458766:PQJ458768 QAF458766:QAF458768 QKB458766:QKB458768 QTX458766:QTX458768 RDT458766:RDT458768 RNP458766:RNP458768 RXL458766:RXL458768 SHH458766:SHH458768 SRD458766:SRD458768 TAZ458766:TAZ458768 TKV458766:TKV458768 TUR458766:TUR458768 UEN458766:UEN458768 UOJ458766:UOJ458768 UYF458766:UYF458768 VIB458766:VIB458768 VRX458766:VRX458768 WBT458766:WBT458768 WLP458766:WLP458768 WVL458766:WVL458768 D524302:D524304 IZ524302:IZ524304 SV524302:SV524304 ACR524302:ACR524304 AMN524302:AMN524304 AWJ524302:AWJ524304 BGF524302:BGF524304 BQB524302:BQB524304 BZX524302:BZX524304 CJT524302:CJT524304 CTP524302:CTP524304 DDL524302:DDL524304 DNH524302:DNH524304 DXD524302:DXD524304 EGZ524302:EGZ524304 EQV524302:EQV524304 FAR524302:FAR524304 FKN524302:FKN524304 FUJ524302:FUJ524304 GEF524302:GEF524304 GOB524302:GOB524304 GXX524302:GXX524304 HHT524302:HHT524304 HRP524302:HRP524304 IBL524302:IBL524304 ILH524302:ILH524304 IVD524302:IVD524304 JEZ524302:JEZ524304 JOV524302:JOV524304 JYR524302:JYR524304 KIN524302:KIN524304 KSJ524302:KSJ524304 LCF524302:LCF524304 LMB524302:LMB524304 LVX524302:LVX524304 MFT524302:MFT524304 MPP524302:MPP524304 MZL524302:MZL524304 NJH524302:NJH524304 NTD524302:NTD524304 OCZ524302:OCZ524304 OMV524302:OMV524304 OWR524302:OWR524304 PGN524302:PGN524304 PQJ524302:PQJ524304 QAF524302:QAF524304 QKB524302:QKB524304 QTX524302:QTX524304 RDT524302:RDT524304 RNP524302:RNP524304 RXL524302:RXL524304 SHH524302:SHH524304 SRD524302:SRD524304 TAZ524302:TAZ524304 TKV524302:TKV524304 TUR524302:TUR524304 UEN524302:UEN524304 UOJ524302:UOJ524304 UYF524302:UYF524304 VIB524302:VIB524304 VRX524302:VRX524304 WBT524302:WBT524304 WLP524302:WLP524304 WVL524302:WVL524304 D589838:D589840 IZ589838:IZ589840 SV589838:SV589840 ACR589838:ACR589840 AMN589838:AMN589840 AWJ589838:AWJ589840 BGF589838:BGF589840 BQB589838:BQB589840 BZX589838:BZX589840 CJT589838:CJT589840 CTP589838:CTP589840 DDL589838:DDL589840 DNH589838:DNH589840 DXD589838:DXD589840 EGZ589838:EGZ589840 EQV589838:EQV589840 FAR589838:FAR589840 FKN589838:FKN589840 FUJ589838:FUJ589840 GEF589838:GEF589840 GOB589838:GOB589840 GXX589838:GXX589840 HHT589838:HHT589840 HRP589838:HRP589840 IBL589838:IBL589840 ILH589838:ILH589840 IVD589838:IVD589840 JEZ589838:JEZ589840 JOV589838:JOV589840 JYR589838:JYR589840 KIN589838:KIN589840 KSJ589838:KSJ589840 LCF589838:LCF589840 LMB589838:LMB589840 LVX589838:LVX589840 MFT589838:MFT589840 MPP589838:MPP589840 MZL589838:MZL589840 NJH589838:NJH589840 NTD589838:NTD589840 OCZ589838:OCZ589840 OMV589838:OMV589840 OWR589838:OWR589840 PGN589838:PGN589840 PQJ589838:PQJ589840 QAF589838:QAF589840 QKB589838:QKB589840 QTX589838:QTX589840 RDT589838:RDT589840 RNP589838:RNP589840 RXL589838:RXL589840 SHH589838:SHH589840 SRD589838:SRD589840 TAZ589838:TAZ589840 TKV589838:TKV589840 TUR589838:TUR589840 UEN589838:UEN589840 UOJ589838:UOJ589840 UYF589838:UYF589840 VIB589838:VIB589840 VRX589838:VRX589840 WBT589838:WBT589840 WLP589838:WLP589840 WVL589838:WVL589840 D655374:D655376 IZ655374:IZ655376 SV655374:SV655376 ACR655374:ACR655376 AMN655374:AMN655376 AWJ655374:AWJ655376 BGF655374:BGF655376 BQB655374:BQB655376 BZX655374:BZX655376 CJT655374:CJT655376 CTP655374:CTP655376 DDL655374:DDL655376 DNH655374:DNH655376 DXD655374:DXD655376 EGZ655374:EGZ655376 EQV655374:EQV655376 FAR655374:FAR655376 FKN655374:FKN655376 FUJ655374:FUJ655376 GEF655374:GEF655376 GOB655374:GOB655376 GXX655374:GXX655376 HHT655374:HHT655376 HRP655374:HRP655376 IBL655374:IBL655376 ILH655374:ILH655376 IVD655374:IVD655376 JEZ655374:JEZ655376 JOV655374:JOV655376 JYR655374:JYR655376 KIN655374:KIN655376 KSJ655374:KSJ655376 LCF655374:LCF655376 LMB655374:LMB655376 LVX655374:LVX655376 MFT655374:MFT655376 MPP655374:MPP655376 MZL655374:MZL655376 NJH655374:NJH655376 NTD655374:NTD655376 OCZ655374:OCZ655376 OMV655374:OMV655376 OWR655374:OWR655376 PGN655374:PGN655376 PQJ655374:PQJ655376 QAF655374:QAF655376 QKB655374:QKB655376 QTX655374:QTX655376 RDT655374:RDT655376 RNP655374:RNP655376 RXL655374:RXL655376 SHH655374:SHH655376 SRD655374:SRD655376 TAZ655374:TAZ655376 TKV655374:TKV655376 TUR655374:TUR655376 UEN655374:UEN655376 UOJ655374:UOJ655376 UYF655374:UYF655376 VIB655374:VIB655376 VRX655374:VRX655376 WBT655374:WBT655376 WLP655374:WLP655376 WVL655374:WVL655376 D720910:D720912 IZ720910:IZ720912 SV720910:SV720912 ACR720910:ACR720912 AMN720910:AMN720912 AWJ720910:AWJ720912 BGF720910:BGF720912 BQB720910:BQB720912 BZX720910:BZX720912 CJT720910:CJT720912 CTP720910:CTP720912 DDL720910:DDL720912 DNH720910:DNH720912 DXD720910:DXD720912 EGZ720910:EGZ720912 EQV720910:EQV720912 FAR720910:FAR720912 FKN720910:FKN720912 FUJ720910:FUJ720912 GEF720910:GEF720912 GOB720910:GOB720912 GXX720910:GXX720912 HHT720910:HHT720912 HRP720910:HRP720912 IBL720910:IBL720912 ILH720910:ILH720912 IVD720910:IVD720912 JEZ720910:JEZ720912 JOV720910:JOV720912 JYR720910:JYR720912 KIN720910:KIN720912 KSJ720910:KSJ720912 LCF720910:LCF720912 LMB720910:LMB720912 LVX720910:LVX720912 MFT720910:MFT720912 MPP720910:MPP720912 MZL720910:MZL720912 NJH720910:NJH720912 NTD720910:NTD720912 OCZ720910:OCZ720912 OMV720910:OMV720912 OWR720910:OWR720912 PGN720910:PGN720912 PQJ720910:PQJ720912 QAF720910:QAF720912 QKB720910:QKB720912 QTX720910:QTX720912 RDT720910:RDT720912 RNP720910:RNP720912 RXL720910:RXL720912 SHH720910:SHH720912 SRD720910:SRD720912 TAZ720910:TAZ720912 TKV720910:TKV720912 TUR720910:TUR720912 UEN720910:UEN720912 UOJ720910:UOJ720912 UYF720910:UYF720912 VIB720910:VIB720912 VRX720910:VRX720912 WBT720910:WBT720912 WLP720910:WLP720912 WVL720910:WVL720912 D786446:D786448 IZ786446:IZ786448 SV786446:SV786448 ACR786446:ACR786448 AMN786446:AMN786448 AWJ786446:AWJ786448 BGF786446:BGF786448 BQB786446:BQB786448 BZX786446:BZX786448 CJT786446:CJT786448 CTP786446:CTP786448 DDL786446:DDL786448 DNH786446:DNH786448 DXD786446:DXD786448 EGZ786446:EGZ786448 EQV786446:EQV786448 FAR786446:FAR786448 FKN786446:FKN786448 FUJ786446:FUJ786448 GEF786446:GEF786448 GOB786446:GOB786448 GXX786446:GXX786448 HHT786446:HHT786448 HRP786446:HRP786448 IBL786446:IBL786448 ILH786446:ILH786448 IVD786446:IVD786448 JEZ786446:JEZ786448 JOV786446:JOV786448 JYR786446:JYR786448 KIN786446:KIN786448 KSJ786446:KSJ786448 LCF786446:LCF786448 LMB786446:LMB786448 LVX786446:LVX786448 MFT786446:MFT786448 MPP786446:MPP786448 MZL786446:MZL786448 NJH786446:NJH786448 NTD786446:NTD786448 OCZ786446:OCZ786448 OMV786446:OMV786448 OWR786446:OWR786448 PGN786446:PGN786448 PQJ786446:PQJ786448 QAF786446:QAF786448 QKB786446:QKB786448 QTX786446:QTX786448 RDT786446:RDT786448 RNP786446:RNP786448 RXL786446:RXL786448 SHH786446:SHH786448 SRD786446:SRD786448 TAZ786446:TAZ786448 TKV786446:TKV786448 TUR786446:TUR786448 UEN786446:UEN786448 UOJ786446:UOJ786448 UYF786446:UYF786448 VIB786446:VIB786448 VRX786446:VRX786448 WBT786446:WBT786448 WLP786446:WLP786448 WVL786446:WVL786448 D851982:D851984 IZ851982:IZ851984 SV851982:SV851984 ACR851982:ACR851984 AMN851982:AMN851984 AWJ851982:AWJ851984 BGF851982:BGF851984 BQB851982:BQB851984 BZX851982:BZX851984 CJT851982:CJT851984 CTP851982:CTP851984 DDL851982:DDL851984 DNH851982:DNH851984 DXD851982:DXD851984 EGZ851982:EGZ851984 EQV851982:EQV851984 FAR851982:FAR851984 FKN851982:FKN851984 FUJ851982:FUJ851984 GEF851982:GEF851984 GOB851982:GOB851984 GXX851982:GXX851984 HHT851982:HHT851984 HRP851982:HRP851984 IBL851982:IBL851984 ILH851982:ILH851984 IVD851982:IVD851984 JEZ851982:JEZ851984 JOV851982:JOV851984 JYR851982:JYR851984 KIN851982:KIN851984 KSJ851982:KSJ851984 LCF851982:LCF851984 LMB851982:LMB851984 LVX851982:LVX851984 MFT851982:MFT851984 MPP851982:MPP851984 MZL851982:MZL851984 NJH851982:NJH851984 NTD851982:NTD851984 OCZ851982:OCZ851984 OMV851982:OMV851984 OWR851982:OWR851984 PGN851982:PGN851984 PQJ851982:PQJ851984 QAF851982:QAF851984 QKB851982:QKB851984 QTX851982:QTX851984 RDT851982:RDT851984 RNP851982:RNP851984 RXL851982:RXL851984 SHH851982:SHH851984 SRD851982:SRD851984 TAZ851982:TAZ851984 TKV851982:TKV851984 TUR851982:TUR851984 UEN851982:UEN851984 UOJ851982:UOJ851984 UYF851982:UYF851984 VIB851982:VIB851984 VRX851982:VRX851984 WBT851982:WBT851984 WLP851982:WLP851984 WVL851982:WVL851984 D917518:D917520 IZ917518:IZ917520 SV917518:SV917520 ACR917518:ACR917520 AMN917518:AMN917520 AWJ917518:AWJ917520 BGF917518:BGF917520 BQB917518:BQB917520 BZX917518:BZX917520 CJT917518:CJT917520 CTP917518:CTP917520 DDL917518:DDL917520 DNH917518:DNH917520 DXD917518:DXD917520 EGZ917518:EGZ917520 EQV917518:EQV917520 FAR917518:FAR917520 FKN917518:FKN917520 FUJ917518:FUJ917520 GEF917518:GEF917520 GOB917518:GOB917520 GXX917518:GXX917520 HHT917518:HHT917520 HRP917518:HRP917520 IBL917518:IBL917520 ILH917518:ILH917520 IVD917518:IVD917520 JEZ917518:JEZ917520 JOV917518:JOV917520 JYR917518:JYR917520 KIN917518:KIN917520 KSJ917518:KSJ917520 LCF917518:LCF917520 LMB917518:LMB917520 LVX917518:LVX917520 MFT917518:MFT917520 MPP917518:MPP917520 MZL917518:MZL917520 NJH917518:NJH917520 NTD917518:NTD917520 OCZ917518:OCZ917520 OMV917518:OMV917520 OWR917518:OWR917520 PGN917518:PGN917520 PQJ917518:PQJ917520 QAF917518:QAF917520 QKB917518:QKB917520 QTX917518:QTX917520 RDT917518:RDT917520 RNP917518:RNP917520 RXL917518:RXL917520 SHH917518:SHH917520 SRD917518:SRD917520 TAZ917518:TAZ917520 TKV917518:TKV917520 TUR917518:TUR917520 UEN917518:UEN917520 UOJ917518:UOJ917520 UYF917518:UYF917520 VIB917518:VIB917520 VRX917518:VRX917520 WBT917518:WBT917520 WLP917518:WLP917520 WVL917518:WVL917520 D983054:D983056 IZ983054:IZ983056 SV983054:SV983056 ACR983054:ACR983056 AMN983054:AMN983056 AWJ983054:AWJ983056 BGF983054:BGF983056 BQB983054:BQB983056 BZX983054:BZX983056 CJT983054:CJT983056 CTP983054:CTP983056 DDL983054:DDL983056 DNH983054:DNH983056 DXD983054:DXD983056 EGZ983054:EGZ983056 EQV983054:EQV983056 FAR983054:FAR983056 FKN983054:FKN983056 FUJ983054:FUJ983056 GEF983054:GEF983056 GOB983054:GOB983056 GXX983054:GXX983056 HHT983054:HHT983056 HRP983054:HRP983056 IBL983054:IBL983056 ILH983054:ILH983056 IVD983054:IVD983056 JEZ983054:JEZ983056 JOV983054:JOV983056 JYR983054:JYR983056 KIN983054:KIN983056 KSJ983054:KSJ983056 LCF983054:LCF983056 LMB983054:LMB983056 LVX983054:LVX983056 MFT983054:MFT983056 MPP983054:MPP983056 MZL983054:MZL983056 NJH983054:NJH983056 NTD983054:NTD983056 OCZ983054:OCZ983056 OMV983054:OMV983056 OWR983054:OWR983056 PGN983054:PGN983056 PQJ983054:PQJ983056 QAF983054:QAF983056 QKB983054:QKB983056 QTX983054:QTX983056 RDT983054:RDT983056 RNP983054:RNP983056 RXL983054:RXL983056 SHH983054:SHH983056 SRD983054:SRD983056 TAZ983054:TAZ983056 TKV983054:TKV983056 TUR983054:TUR983056 UEN983054:UEN983056 UOJ983054:UOJ983056 UYF983054:UYF983056 VIB983054:VIB983056 VRX983054:VRX983056 WBT983054:WBT983056 WLP983054:WLP983056 WVL983054:WVL983056" xr:uid="{BF91B949-25A1-439D-B8EC-988FA9AA3918}">
      <formula1>0</formula1>
      <formula2>6</formula2>
    </dataValidation>
    <dataValidation type="list" allowBlank="1" showInputMessage="1" showErrorMessage="1" sqref="H29:I29 JD29:JE29 SZ29:TA29 ACV29:ACW29 AMR29:AMS29 AWN29:AWO29 BGJ29:BGK29 BQF29:BQG29 CAB29:CAC29 CJX29:CJY29 CTT29:CTU29 DDP29:DDQ29 DNL29:DNM29 DXH29:DXI29 EHD29:EHE29 EQZ29:ERA29 FAV29:FAW29 FKR29:FKS29 FUN29:FUO29 GEJ29:GEK29 GOF29:GOG29 GYB29:GYC29 HHX29:HHY29 HRT29:HRU29 IBP29:IBQ29 ILL29:ILM29 IVH29:IVI29 JFD29:JFE29 JOZ29:JPA29 JYV29:JYW29 KIR29:KIS29 KSN29:KSO29 LCJ29:LCK29 LMF29:LMG29 LWB29:LWC29 MFX29:MFY29 MPT29:MPU29 MZP29:MZQ29 NJL29:NJM29 NTH29:NTI29 ODD29:ODE29 OMZ29:ONA29 OWV29:OWW29 PGR29:PGS29 PQN29:PQO29 QAJ29:QAK29 QKF29:QKG29 QUB29:QUC29 RDX29:RDY29 RNT29:RNU29 RXP29:RXQ29 SHL29:SHM29 SRH29:SRI29 TBD29:TBE29 TKZ29:TLA29 TUV29:TUW29 UER29:UES29 UON29:UOO29 UYJ29:UYK29 VIF29:VIG29 VSB29:VSC29 WBX29:WBY29 WLT29:WLU29 WVP29:WVQ29 H65565:I65565 JD65565:JE65565 SZ65565:TA65565 ACV65565:ACW65565 AMR65565:AMS65565 AWN65565:AWO65565 BGJ65565:BGK65565 BQF65565:BQG65565 CAB65565:CAC65565 CJX65565:CJY65565 CTT65565:CTU65565 DDP65565:DDQ65565 DNL65565:DNM65565 DXH65565:DXI65565 EHD65565:EHE65565 EQZ65565:ERA65565 FAV65565:FAW65565 FKR65565:FKS65565 FUN65565:FUO65565 GEJ65565:GEK65565 GOF65565:GOG65565 GYB65565:GYC65565 HHX65565:HHY65565 HRT65565:HRU65565 IBP65565:IBQ65565 ILL65565:ILM65565 IVH65565:IVI65565 JFD65565:JFE65565 JOZ65565:JPA65565 JYV65565:JYW65565 KIR65565:KIS65565 KSN65565:KSO65565 LCJ65565:LCK65565 LMF65565:LMG65565 LWB65565:LWC65565 MFX65565:MFY65565 MPT65565:MPU65565 MZP65565:MZQ65565 NJL65565:NJM65565 NTH65565:NTI65565 ODD65565:ODE65565 OMZ65565:ONA65565 OWV65565:OWW65565 PGR65565:PGS65565 PQN65565:PQO65565 QAJ65565:QAK65565 QKF65565:QKG65565 QUB65565:QUC65565 RDX65565:RDY65565 RNT65565:RNU65565 RXP65565:RXQ65565 SHL65565:SHM65565 SRH65565:SRI65565 TBD65565:TBE65565 TKZ65565:TLA65565 TUV65565:TUW65565 UER65565:UES65565 UON65565:UOO65565 UYJ65565:UYK65565 VIF65565:VIG65565 VSB65565:VSC65565 WBX65565:WBY65565 WLT65565:WLU65565 WVP65565:WVQ65565 H131101:I131101 JD131101:JE131101 SZ131101:TA131101 ACV131101:ACW131101 AMR131101:AMS131101 AWN131101:AWO131101 BGJ131101:BGK131101 BQF131101:BQG131101 CAB131101:CAC131101 CJX131101:CJY131101 CTT131101:CTU131101 DDP131101:DDQ131101 DNL131101:DNM131101 DXH131101:DXI131101 EHD131101:EHE131101 EQZ131101:ERA131101 FAV131101:FAW131101 FKR131101:FKS131101 FUN131101:FUO131101 GEJ131101:GEK131101 GOF131101:GOG131101 GYB131101:GYC131101 HHX131101:HHY131101 HRT131101:HRU131101 IBP131101:IBQ131101 ILL131101:ILM131101 IVH131101:IVI131101 JFD131101:JFE131101 JOZ131101:JPA131101 JYV131101:JYW131101 KIR131101:KIS131101 KSN131101:KSO131101 LCJ131101:LCK131101 LMF131101:LMG131101 LWB131101:LWC131101 MFX131101:MFY131101 MPT131101:MPU131101 MZP131101:MZQ131101 NJL131101:NJM131101 NTH131101:NTI131101 ODD131101:ODE131101 OMZ131101:ONA131101 OWV131101:OWW131101 PGR131101:PGS131101 PQN131101:PQO131101 QAJ131101:QAK131101 QKF131101:QKG131101 QUB131101:QUC131101 RDX131101:RDY131101 RNT131101:RNU131101 RXP131101:RXQ131101 SHL131101:SHM131101 SRH131101:SRI131101 TBD131101:TBE131101 TKZ131101:TLA131101 TUV131101:TUW131101 UER131101:UES131101 UON131101:UOO131101 UYJ131101:UYK131101 VIF131101:VIG131101 VSB131101:VSC131101 WBX131101:WBY131101 WLT131101:WLU131101 WVP131101:WVQ131101 H196637:I196637 JD196637:JE196637 SZ196637:TA196637 ACV196637:ACW196637 AMR196637:AMS196637 AWN196637:AWO196637 BGJ196637:BGK196637 BQF196637:BQG196637 CAB196637:CAC196637 CJX196637:CJY196637 CTT196637:CTU196637 DDP196637:DDQ196637 DNL196637:DNM196637 DXH196637:DXI196637 EHD196637:EHE196637 EQZ196637:ERA196637 FAV196637:FAW196637 FKR196637:FKS196637 FUN196637:FUO196637 GEJ196637:GEK196637 GOF196637:GOG196637 GYB196637:GYC196637 HHX196637:HHY196637 HRT196637:HRU196637 IBP196637:IBQ196637 ILL196637:ILM196637 IVH196637:IVI196637 JFD196637:JFE196637 JOZ196637:JPA196637 JYV196637:JYW196637 KIR196637:KIS196637 KSN196637:KSO196637 LCJ196637:LCK196637 LMF196637:LMG196637 LWB196637:LWC196637 MFX196637:MFY196637 MPT196637:MPU196637 MZP196637:MZQ196637 NJL196637:NJM196637 NTH196637:NTI196637 ODD196637:ODE196637 OMZ196637:ONA196637 OWV196637:OWW196637 PGR196637:PGS196637 PQN196637:PQO196637 QAJ196637:QAK196637 QKF196637:QKG196637 QUB196637:QUC196637 RDX196637:RDY196637 RNT196637:RNU196637 RXP196637:RXQ196637 SHL196637:SHM196637 SRH196637:SRI196637 TBD196637:TBE196637 TKZ196637:TLA196637 TUV196637:TUW196637 UER196637:UES196637 UON196637:UOO196637 UYJ196637:UYK196637 VIF196637:VIG196637 VSB196637:VSC196637 WBX196637:WBY196637 WLT196637:WLU196637 WVP196637:WVQ196637 H262173:I262173 JD262173:JE262173 SZ262173:TA262173 ACV262173:ACW262173 AMR262173:AMS262173 AWN262173:AWO262173 BGJ262173:BGK262173 BQF262173:BQG262173 CAB262173:CAC262173 CJX262173:CJY262173 CTT262173:CTU262173 DDP262173:DDQ262173 DNL262173:DNM262173 DXH262173:DXI262173 EHD262173:EHE262173 EQZ262173:ERA262173 FAV262173:FAW262173 FKR262173:FKS262173 FUN262173:FUO262173 GEJ262173:GEK262173 GOF262173:GOG262173 GYB262173:GYC262173 HHX262173:HHY262173 HRT262173:HRU262173 IBP262173:IBQ262173 ILL262173:ILM262173 IVH262173:IVI262173 JFD262173:JFE262173 JOZ262173:JPA262173 JYV262173:JYW262173 KIR262173:KIS262173 KSN262173:KSO262173 LCJ262173:LCK262173 LMF262173:LMG262173 LWB262173:LWC262173 MFX262173:MFY262173 MPT262173:MPU262173 MZP262173:MZQ262173 NJL262173:NJM262173 NTH262173:NTI262173 ODD262173:ODE262173 OMZ262173:ONA262173 OWV262173:OWW262173 PGR262173:PGS262173 PQN262173:PQO262173 QAJ262173:QAK262173 QKF262173:QKG262173 QUB262173:QUC262173 RDX262173:RDY262173 RNT262173:RNU262173 RXP262173:RXQ262173 SHL262173:SHM262173 SRH262173:SRI262173 TBD262173:TBE262173 TKZ262173:TLA262173 TUV262173:TUW262173 UER262173:UES262173 UON262173:UOO262173 UYJ262173:UYK262173 VIF262173:VIG262173 VSB262173:VSC262173 WBX262173:WBY262173 WLT262173:WLU262173 WVP262173:WVQ262173 H327709:I327709 JD327709:JE327709 SZ327709:TA327709 ACV327709:ACW327709 AMR327709:AMS327709 AWN327709:AWO327709 BGJ327709:BGK327709 BQF327709:BQG327709 CAB327709:CAC327709 CJX327709:CJY327709 CTT327709:CTU327709 DDP327709:DDQ327709 DNL327709:DNM327709 DXH327709:DXI327709 EHD327709:EHE327709 EQZ327709:ERA327709 FAV327709:FAW327709 FKR327709:FKS327709 FUN327709:FUO327709 GEJ327709:GEK327709 GOF327709:GOG327709 GYB327709:GYC327709 HHX327709:HHY327709 HRT327709:HRU327709 IBP327709:IBQ327709 ILL327709:ILM327709 IVH327709:IVI327709 JFD327709:JFE327709 JOZ327709:JPA327709 JYV327709:JYW327709 KIR327709:KIS327709 KSN327709:KSO327709 LCJ327709:LCK327709 LMF327709:LMG327709 LWB327709:LWC327709 MFX327709:MFY327709 MPT327709:MPU327709 MZP327709:MZQ327709 NJL327709:NJM327709 NTH327709:NTI327709 ODD327709:ODE327709 OMZ327709:ONA327709 OWV327709:OWW327709 PGR327709:PGS327709 PQN327709:PQO327709 QAJ327709:QAK327709 QKF327709:QKG327709 QUB327709:QUC327709 RDX327709:RDY327709 RNT327709:RNU327709 RXP327709:RXQ327709 SHL327709:SHM327709 SRH327709:SRI327709 TBD327709:TBE327709 TKZ327709:TLA327709 TUV327709:TUW327709 UER327709:UES327709 UON327709:UOO327709 UYJ327709:UYK327709 VIF327709:VIG327709 VSB327709:VSC327709 WBX327709:WBY327709 WLT327709:WLU327709 WVP327709:WVQ327709 H393245:I393245 JD393245:JE393245 SZ393245:TA393245 ACV393245:ACW393245 AMR393245:AMS393245 AWN393245:AWO393245 BGJ393245:BGK393245 BQF393245:BQG393245 CAB393245:CAC393245 CJX393245:CJY393245 CTT393245:CTU393245 DDP393245:DDQ393245 DNL393245:DNM393245 DXH393245:DXI393245 EHD393245:EHE393245 EQZ393245:ERA393245 FAV393245:FAW393245 FKR393245:FKS393245 FUN393245:FUO393245 GEJ393245:GEK393245 GOF393245:GOG393245 GYB393245:GYC393245 HHX393245:HHY393245 HRT393245:HRU393245 IBP393245:IBQ393245 ILL393245:ILM393245 IVH393245:IVI393245 JFD393245:JFE393245 JOZ393245:JPA393245 JYV393245:JYW393245 KIR393245:KIS393245 KSN393245:KSO393245 LCJ393245:LCK393245 LMF393245:LMG393245 LWB393245:LWC393245 MFX393245:MFY393245 MPT393245:MPU393245 MZP393245:MZQ393245 NJL393245:NJM393245 NTH393245:NTI393245 ODD393245:ODE393245 OMZ393245:ONA393245 OWV393245:OWW393245 PGR393245:PGS393245 PQN393245:PQO393245 QAJ393245:QAK393245 QKF393245:QKG393245 QUB393245:QUC393245 RDX393245:RDY393245 RNT393245:RNU393245 RXP393245:RXQ393245 SHL393245:SHM393245 SRH393245:SRI393245 TBD393245:TBE393245 TKZ393245:TLA393245 TUV393245:TUW393245 UER393245:UES393245 UON393245:UOO393245 UYJ393245:UYK393245 VIF393245:VIG393245 VSB393245:VSC393245 WBX393245:WBY393245 WLT393245:WLU393245 WVP393245:WVQ393245 H458781:I458781 JD458781:JE458781 SZ458781:TA458781 ACV458781:ACW458781 AMR458781:AMS458781 AWN458781:AWO458781 BGJ458781:BGK458781 BQF458781:BQG458781 CAB458781:CAC458781 CJX458781:CJY458781 CTT458781:CTU458781 DDP458781:DDQ458781 DNL458781:DNM458781 DXH458781:DXI458781 EHD458781:EHE458781 EQZ458781:ERA458781 FAV458781:FAW458781 FKR458781:FKS458781 FUN458781:FUO458781 GEJ458781:GEK458781 GOF458781:GOG458781 GYB458781:GYC458781 HHX458781:HHY458781 HRT458781:HRU458781 IBP458781:IBQ458781 ILL458781:ILM458781 IVH458781:IVI458781 JFD458781:JFE458781 JOZ458781:JPA458781 JYV458781:JYW458781 KIR458781:KIS458781 KSN458781:KSO458781 LCJ458781:LCK458781 LMF458781:LMG458781 LWB458781:LWC458781 MFX458781:MFY458781 MPT458781:MPU458781 MZP458781:MZQ458781 NJL458781:NJM458781 NTH458781:NTI458781 ODD458781:ODE458781 OMZ458781:ONA458781 OWV458781:OWW458781 PGR458781:PGS458781 PQN458781:PQO458781 QAJ458781:QAK458781 QKF458781:QKG458781 QUB458781:QUC458781 RDX458781:RDY458781 RNT458781:RNU458781 RXP458781:RXQ458781 SHL458781:SHM458781 SRH458781:SRI458781 TBD458781:TBE458781 TKZ458781:TLA458781 TUV458781:TUW458781 UER458781:UES458781 UON458781:UOO458781 UYJ458781:UYK458781 VIF458781:VIG458781 VSB458781:VSC458781 WBX458781:WBY458781 WLT458781:WLU458781 WVP458781:WVQ458781 H524317:I524317 JD524317:JE524317 SZ524317:TA524317 ACV524317:ACW524317 AMR524317:AMS524317 AWN524317:AWO524317 BGJ524317:BGK524317 BQF524317:BQG524317 CAB524317:CAC524317 CJX524317:CJY524317 CTT524317:CTU524317 DDP524317:DDQ524317 DNL524317:DNM524317 DXH524317:DXI524317 EHD524317:EHE524317 EQZ524317:ERA524317 FAV524317:FAW524317 FKR524317:FKS524317 FUN524317:FUO524317 GEJ524317:GEK524317 GOF524317:GOG524317 GYB524317:GYC524317 HHX524317:HHY524317 HRT524317:HRU524317 IBP524317:IBQ524317 ILL524317:ILM524317 IVH524317:IVI524317 JFD524317:JFE524317 JOZ524317:JPA524317 JYV524317:JYW524317 KIR524317:KIS524317 KSN524317:KSO524317 LCJ524317:LCK524317 LMF524317:LMG524317 LWB524317:LWC524317 MFX524317:MFY524317 MPT524317:MPU524317 MZP524317:MZQ524317 NJL524317:NJM524317 NTH524317:NTI524317 ODD524317:ODE524317 OMZ524317:ONA524317 OWV524317:OWW524317 PGR524317:PGS524317 PQN524317:PQO524317 QAJ524317:QAK524317 QKF524317:QKG524317 QUB524317:QUC524317 RDX524317:RDY524317 RNT524317:RNU524317 RXP524317:RXQ524317 SHL524317:SHM524317 SRH524317:SRI524317 TBD524317:TBE524317 TKZ524317:TLA524317 TUV524317:TUW524317 UER524317:UES524317 UON524317:UOO524317 UYJ524317:UYK524317 VIF524317:VIG524317 VSB524317:VSC524317 WBX524317:WBY524317 WLT524317:WLU524317 WVP524317:WVQ524317 H589853:I589853 JD589853:JE589853 SZ589853:TA589853 ACV589853:ACW589853 AMR589853:AMS589853 AWN589853:AWO589853 BGJ589853:BGK589853 BQF589853:BQG589853 CAB589853:CAC589853 CJX589853:CJY589853 CTT589853:CTU589853 DDP589853:DDQ589853 DNL589853:DNM589853 DXH589853:DXI589853 EHD589853:EHE589853 EQZ589853:ERA589853 FAV589853:FAW589853 FKR589853:FKS589853 FUN589853:FUO589853 GEJ589853:GEK589853 GOF589853:GOG589853 GYB589853:GYC589853 HHX589853:HHY589853 HRT589853:HRU589853 IBP589853:IBQ589853 ILL589853:ILM589853 IVH589853:IVI589853 JFD589853:JFE589853 JOZ589853:JPA589853 JYV589853:JYW589853 KIR589853:KIS589853 KSN589853:KSO589853 LCJ589853:LCK589853 LMF589853:LMG589853 LWB589853:LWC589853 MFX589853:MFY589853 MPT589853:MPU589853 MZP589853:MZQ589853 NJL589853:NJM589853 NTH589853:NTI589853 ODD589853:ODE589853 OMZ589853:ONA589853 OWV589853:OWW589853 PGR589853:PGS589853 PQN589853:PQO589853 QAJ589853:QAK589853 QKF589853:QKG589853 QUB589853:QUC589853 RDX589853:RDY589853 RNT589853:RNU589853 RXP589853:RXQ589853 SHL589853:SHM589853 SRH589853:SRI589853 TBD589853:TBE589853 TKZ589853:TLA589853 TUV589853:TUW589853 UER589853:UES589853 UON589853:UOO589853 UYJ589853:UYK589853 VIF589853:VIG589853 VSB589853:VSC589853 WBX589853:WBY589853 WLT589853:WLU589853 WVP589853:WVQ589853 H655389:I655389 JD655389:JE655389 SZ655389:TA655389 ACV655389:ACW655389 AMR655389:AMS655389 AWN655389:AWO655389 BGJ655389:BGK655389 BQF655389:BQG655389 CAB655389:CAC655389 CJX655389:CJY655389 CTT655389:CTU655389 DDP655389:DDQ655389 DNL655389:DNM655389 DXH655389:DXI655389 EHD655389:EHE655389 EQZ655389:ERA655389 FAV655389:FAW655389 FKR655389:FKS655389 FUN655389:FUO655389 GEJ655389:GEK655389 GOF655389:GOG655389 GYB655389:GYC655389 HHX655389:HHY655389 HRT655389:HRU655389 IBP655389:IBQ655389 ILL655389:ILM655389 IVH655389:IVI655389 JFD655389:JFE655389 JOZ655389:JPA655389 JYV655389:JYW655389 KIR655389:KIS655389 KSN655389:KSO655389 LCJ655389:LCK655389 LMF655389:LMG655389 LWB655389:LWC655389 MFX655389:MFY655389 MPT655389:MPU655389 MZP655389:MZQ655389 NJL655389:NJM655389 NTH655389:NTI655389 ODD655389:ODE655389 OMZ655389:ONA655389 OWV655389:OWW655389 PGR655389:PGS655389 PQN655389:PQO655389 QAJ655389:QAK655389 QKF655389:QKG655389 QUB655389:QUC655389 RDX655389:RDY655389 RNT655389:RNU655389 RXP655389:RXQ655389 SHL655389:SHM655389 SRH655389:SRI655389 TBD655389:TBE655389 TKZ655389:TLA655389 TUV655389:TUW655389 UER655389:UES655389 UON655389:UOO655389 UYJ655389:UYK655389 VIF655389:VIG655389 VSB655389:VSC655389 WBX655389:WBY655389 WLT655389:WLU655389 WVP655389:WVQ655389 H720925:I720925 JD720925:JE720925 SZ720925:TA720925 ACV720925:ACW720925 AMR720925:AMS720925 AWN720925:AWO720925 BGJ720925:BGK720925 BQF720925:BQG720925 CAB720925:CAC720925 CJX720925:CJY720925 CTT720925:CTU720925 DDP720925:DDQ720925 DNL720925:DNM720925 DXH720925:DXI720925 EHD720925:EHE720925 EQZ720925:ERA720925 FAV720925:FAW720925 FKR720925:FKS720925 FUN720925:FUO720925 GEJ720925:GEK720925 GOF720925:GOG720925 GYB720925:GYC720925 HHX720925:HHY720925 HRT720925:HRU720925 IBP720925:IBQ720925 ILL720925:ILM720925 IVH720925:IVI720925 JFD720925:JFE720925 JOZ720925:JPA720925 JYV720925:JYW720925 KIR720925:KIS720925 KSN720925:KSO720925 LCJ720925:LCK720925 LMF720925:LMG720925 LWB720925:LWC720925 MFX720925:MFY720925 MPT720925:MPU720925 MZP720925:MZQ720925 NJL720925:NJM720925 NTH720925:NTI720925 ODD720925:ODE720925 OMZ720925:ONA720925 OWV720925:OWW720925 PGR720925:PGS720925 PQN720925:PQO720925 QAJ720925:QAK720925 QKF720925:QKG720925 QUB720925:QUC720925 RDX720925:RDY720925 RNT720925:RNU720925 RXP720925:RXQ720925 SHL720925:SHM720925 SRH720925:SRI720925 TBD720925:TBE720925 TKZ720925:TLA720925 TUV720925:TUW720925 UER720925:UES720925 UON720925:UOO720925 UYJ720925:UYK720925 VIF720925:VIG720925 VSB720925:VSC720925 WBX720925:WBY720925 WLT720925:WLU720925 WVP720925:WVQ720925 H786461:I786461 JD786461:JE786461 SZ786461:TA786461 ACV786461:ACW786461 AMR786461:AMS786461 AWN786461:AWO786461 BGJ786461:BGK786461 BQF786461:BQG786461 CAB786461:CAC786461 CJX786461:CJY786461 CTT786461:CTU786461 DDP786461:DDQ786461 DNL786461:DNM786461 DXH786461:DXI786461 EHD786461:EHE786461 EQZ786461:ERA786461 FAV786461:FAW786461 FKR786461:FKS786461 FUN786461:FUO786461 GEJ786461:GEK786461 GOF786461:GOG786461 GYB786461:GYC786461 HHX786461:HHY786461 HRT786461:HRU786461 IBP786461:IBQ786461 ILL786461:ILM786461 IVH786461:IVI786461 JFD786461:JFE786461 JOZ786461:JPA786461 JYV786461:JYW786461 KIR786461:KIS786461 KSN786461:KSO786461 LCJ786461:LCK786461 LMF786461:LMG786461 LWB786461:LWC786461 MFX786461:MFY786461 MPT786461:MPU786461 MZP786461:MZQ786461 NJL786461:NJM786461 NTH786461:NTI786461 ODD786461:ODE786461 OMZ786461:ONA786461 OWV786461:OWW786461 PGR786461:PGS786461 PQN786461:PQO786461 QAJ786461:QAK786461 QKF786461:QKG786461 QUB786461:QUC786461 RDX786461:RDY786461 RNT786461:RNU786461 RXP786461:RXQ786461 SHL786461:SHM786461 SRH786461:SRI786461 TBD786461:TBE786461 TKZ786461:TLA786461 TUV786461:TUW786461 UER786461:UES786461 UON786461:UOO786461 UYJ786461:UYK786461 VIF786461:VIG786461 VSB786461:VSC786461 WBX786461:WBY786461 WLT786461:WLU786461 WVP786461:WVQ786461 H851997:I851997 JD851997:JE851997 SZ851997:TA851997 ACV851997:ACW851997 AMR851997:AMS851997 AWN851997:AWO851997 BGJ851997:BGK851997 BQF851997:BQG851997 CAB851997:CAC851997 CJX851997:CJY851997 CTT851997:CTU851997 DDP851997:DDQ851997 DNL851997:DNM851997 DXH851997:DXI851997 EHD851997:EHE851997 EQZ851997:ERA851997 FAV851997:FAW851997 FKR851997:FKS851997 FUN851997:FUO851997 GEJ851997:GEK851997 GOF851997:GOG851997 GYB851997:GYC851997 HHX851997:HHY851997 HRT851997:HRU851997 IBP851997:IBQ851997 ILL851997:ILM851997 IVH851997:IVI851997 JFD851997:JFE851997 JOZ851997:JPA851997 JYV851997:JYW851997 KIR851997:KIS851997 KSN851997:KSO851997 LCJ851997:LCK851997 LMF851997:LMG851997 LWB851997:LWC851997 MFX851997:MFY851997 MPT851997:MPU851997 MZP851997:MZQ851997 NJL851997:NJM851997 NTH851997:NTI851997 ODD851997:ODE851997 OMZ851997:ONA851997 OWV851997:OWW851997 PGR851997:PGS851997 PQN851997:PQO851997 QAJ851997:QAK851997 QKF851997:QKG851997 QUB851997:QUC851997 RDX851997:RDY851997 RNT851997:RNU851997 RXP851997:RXQ851997 SHL851997:SHM851997 SRH851997:SRI851997 TBD851997:TBE851997 TKZ851997:TLA851997 TUV851997:TUW851997 UER851997:UES851997 UON851997:UOO851997 UYJ851997:UYK851997 VIF851997:VIG851997 VSB851997:VSC851997 WBX851997:WBY851997 WLT851997:WLU851997 WVP851997:WVQ851997 H917533:I917533 JD917533:JE917533 SZ917533:TA917533 ACV917533:ACW917533 AMR917533:AMS917533 AWN917533:AWO917533 BGJ917533:BGK917533 BQF917533:BQG917533 CAB917533:CAC917533 CJX917533:CJY917533 CTT917533:CTU917533 DDP917533:DDQ917533 DNL917533:DNM917533 DXH917533:DXI917533 EHD917533:EHE917533 EQZ917533:ERA917533 FAV917533:FAW917533 FKR917533:FKS917533 FUN917533:FUO917533 GEJ917533:GEK917533 GOF917533:GOG917533 GYB917533:GYC917533 HHX917533:HHY917533 HRT917533:HRU917533 IBP917533:IBQ917533 ILL917533:ILM917533 IVH917533:IVI917533 JFD917533:JFE917533 JOZ917533:JPA917533 JYV917533:JYW917533 KIR917533:KIS917533 KSN917533:KSO917533 LCJ917533:LCK917533 LMF917533:LMG917533 LWB917533:LWC917533 MFX917533:MFY917533 MPT917533:MPU917533 MZP917533:MZQ917533 NJL917533:NJM917533 NTH917533:NTI917533 ODD917533:ODE917533 OMZ917533:ONA917533 OWV917533:OWW917533 PGR917533:PGS917533 PQN917533:PQO917533 QAJ917533:QAK917533 QKF917533:QKG917533 QUB917533:QUC917533 RDX917533:RDY917533 RNT917533:RNU917533 RXP917533:RXQ917533 SHL917533:SHM917533 SRH917533:SRI917533 TBD917533:TBE917533 TKZ917533:TLA917533 TUV917533:TUW917533 UER917533:UES917533 UON917533:UOO917533 UYJ917533:UYK917533 VIF917533:VIG917533 VSB917533:VSC917533 WBX917533:WBY917533 WLT917533:WLU917533 WVP917533:WVQ917533 H983069:I983069 JD983069:JE983069 SZ983069:TA983069 ACV983069:ACW983069 AMR983069:AMS983069 AWN983069:AWO983069 BGJ983069:BGK983069 BQF983069:BQG983069 CAB983069:CAC983069 CJX983069:CJY983069 CTT983069:CTU983069 DDP983069:DDQ983069 DNL983069:DNM983069 DXH983069:DXI983069 EHD983069:EHE983069 EQZ983069:ERA983069 FAV983069:FAW983069 FKR983069:FKS983069 FUN983069:FUO983069 GEJ983069:GEK983069 GOF983069:GOG983069 GYB983069:GYC983069 HHX983069:HHY983069 HRT983069:HRU983069 IBP983069:IBQ983069 ILL983069:ILM983069 IVH983069:IVI983069 JFD983069:JFE983069 JOZ983069:JPA983069 JYV983069:JYW983069 KIR983069:KIS983069 KSN983069:KSO983069 LCJ983069:LCK983069 LMF983069:LMG983069 LWB983069:LWC983069 MFX983069:MFY983069 MPT983069:MPU983069 MZP983069:MZQ983069 NJL983069:NJM983069 NTH983069:NTI983069 ODD983069:ODE983069 OMZ983069:ONA983069 OWV983069:OWW983069 PGR983069:PGS983069 PQN983069:PQO983069 QAJ983069:QAK983069 QKF983069:QKG983069 QUB983069:QUC983069 RDX983069:RDY983069 RNT983069:RNU983069 RXP983069:RXQ983069 SHL983069:SHM983069 SRH983069:SRI983069 TBD983069:TBE983069 TKZ983069:TLA983069 TUV983069:TUW983069 UER983069:UES983069 UON983069:UOO983069 UYJ983069:UYK983069 VIF983069:VIG983069 VSB983069:VSC983069 WBX983069:WBY983069 WLT983069:WLU983069 WVP983069:WVQ983069" xr:uid="{073BCFC5-5B95-4BB7-9BC8-4FAF8B32E6EA}">
      <formula1>"&lt;Select&gt;, Single Storey, Multi Storey"</formula1>
    </dataValidation>
  </dataValidations>
  <pageMargins left="0.51181102362204722" right="0.51181102362204722" top="0.39370078740157483" bottom="0.39370078740157483" header="0.51181102362204722" footer="0.51181102362204722"/>
  <pageSetup paperSize="9" scale="10" orientation="portrait" r:id="rId1"/>
  <headerFooter alignWithMargins="0"/>
  <rowBreaks count="1" manualBreakCount="1">
    <brk id="73" max="16383" man="1"/>
  </rowBreaks>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E1ECCD-826B-4AB0-83D1-C36E1AA22242}">
  <sheetPr>
    <pageSetUpPr fitToPage="1"/>
  </sheetPr>
  <dimension ref="A1:FJ131"/>
  <sheetViews>
    <sheetView showGridLines="0" zoomScale="70" zoomScaleNormal="70" zoomScaleSheetLayoutView="100" workbookViewId="0">
      <selection activeCell="D12" sqref="D12:D13"/>
    </sheetView>
  </sheetViews>
  <sheetFormatPr defaultColWidth="9.140625" defaultRowHeight="12.75"/>
  <cols>
    <col min="1" max="1" width="3.28515625" style="174" customWidth="1"/>
    <col min="2" max="2" width="19" style="174" customWidth="1"/>
    <col min="3" max="3" width="7.42578125" style="174" customWidth="1"/>
    <col min="4" max="4" width="14.85546875" style="174" customWidth="1"/>
    <col min="5" max="5" width="21.85546875" style="174" customWidth="1"/>
    <col min="6" max="6" width="14.7109375" style="174" customWidth="1"/>
    <col min="7" max="7" width="0.5703125" style="174" customWidth="1"/>
    <col min="8" max="8" width="10.85546875" style="174" customWidth="1"/>
    <col min="9" max="9" width="10.28515625" style="174" customWidth="1"/>
    <col min="10" max="10" width="47.5703125" style="174" customWidth="1"/>
    <col min="11" max="11" width="23.28515625" style="174" customWidth="1"/>
    <col min="12" max="12" width="16.7109375" style="174" bestFit="1" customWidth="1"/>
    <col min="13" max="256" width="9.140625" style="174"/>
    <col min="257" max="257" width="3.28515625" style="174" customWidth="1"/>
    <col min="258" max="258" width="19" style="174" customWidth="1"/>
    <col min="259" max="259" width="7.42578125" style="174" customWidth="1"/>
    <col min="260" max="260" width="14.85546875" style="174" customWidth="1"/>
    <col min="261" max="261" width="21.85546875" style="174" customWidth="1"/>
    <col min="262" max="262" width="14.7109375" style="174" customWidth="1"/>
    <col min="263" max="263" width="0.5703125" style="174" customWidth="1"/>
    <col min="264" max="264" width="10.85546875" style="174" customWidth="1"/>
    <col min="265" max="265" width="10.28515625" style="174" customWidth="1"/>
    <col min="266" max="266" width="47.5703125" style="174" customWidth="1"/>
    <col min="267" max="267" width="23.28515625" style="174" customWidth="1"/>
    <col min="268" max="268" width="16.7109375" style="174" bestFit="1" customWidth="1"/>
    <col min="269" max="512" width="9.140625" style="174"/>
    <col min="513" max="513" width="3.28515625" style="174" customWidth="1"/>
    <col min="514" max="514" width="19" style="174" customWidth="1"/>
    <col min="515" max="515" width="7.42578125" style="174" customWidth="1"/>
    <col min="516" max="516" width="14.85546875" style="174" customWidth="1"/>
    <col min="517" max="517" width="21.85546875" style="174" customWidth="1"/>
    <col min="518" max="518" width="14.7109375" style="174" customWidth="1"/>
    <col min="519" max="519" width="0.5703125" style="174" customWidth="1"/>
    <col min="520" max="520" width="10.85546875" style="174" customWidth="1"/>
    <col min="521" max="521" width="10.28515625" style="174" customWidth="1"/>
    <col min="522" max="522" width="47.5703125" style="174" customWidth="1"/>
    <col min="523" max="523" width="23.28515625" style="174" customWidth="1"/>
    <col min="524" max="524" width="16.7109375" style="174" bestFit="1" customWidth="1"/>
    <col min="525" max="768" width="9.140625" style="174"/>
    <col min="769" max="769" width="3.28515625" style="174" customWidth="1"/>
    <col min="770" max="770" width="19" style="174" customWidth="1"/>
    <col min="771" max="771" width="7.42578125" style="174" customWidth="1"/>
    <col min="772" max="772" width="14.85546875" style="174" customWidth="1"/>
    <col min="773" max="773" width="21.85546875" style="174" customWidth="1"/>
    <col min="774" max="774" width="14.7109375" style="174" customWidth="1"/>
    <col min="775" max="775" width="0.5703125" style="174" customWidth="1"/>
    <col min="776" max="776" width="10.85546875" style="174" customWidth="1"/>
    <col min="777" max="777" width="10.28515625" style="174" customWidth="1"/>
    <col min="778" max="778" width="47.5703125" style="174" customWidth="1"/>
    <col min="779" max="779" width="23.28515625" style="174" customWidth="1"/>
    <col min="780" max="780" width="16.7109375" style="174" bestFit="1" customWidth="1"/>
    <col min="781" max="1024" width="9.140625" style="174"/>
    <col min="1025" max="1025" width="3.28515625" style="174" customWidth="1"/>
    <col min="1026" max="1026" width="19" style="174" customWidth="1"/>
    <col min="1027" max="1027" width="7.42578125" style="174" customWidth="1"/>
    <col min="1028" max="1028" width="14.85546875" style="174" customWidth="1"/>
    <col min="1029" max="1029" width="21.85546875" style="174" customWidth="1"/>
    <col min="1030" max="1030" width="14.7109375" style="174" customWidth="1"/>
    <col min="1031" max="1031" width="0.5703125" style="174" customWidth="1"/>
    <col min="1032" max="1032" width="10.85546875" style="174" customWidth="1"/>
    <col min="1033" max="1033" width="10.28515625" style="174" customWidth="1"/>
    <col min="1034" max="1034" width="47.5703125" style="174" customWidth="1"/>
    <col min="1035" max="1035" width="23.28515625" style="174" customWidth="1"/>
    <col min="1036" max="1036" width="16.7109375" style="174" bestFit="1" customWidth="1"/>
    <col min="1037" max="1280" width="9.140625" style="174"/>
    <col min="1281" max="1281" width="3.28515625" style="174" customWidth="1"/>
    <col min="1282" max="1282" width="19" style="174" customWidth="1"/>
    <col min="1283" max="1283" width="7.42578125" style="174" customWidth="1"/>
    <col min="1284" max="1284" width="14.85546875" style="174" customWidth="1"/>
    <col min="1285" max="1285" width="21.85546875" style="174" customWidth="1"/>
    <col min="1286" max="1286" width="14.7109375" style="174" customWidth="1"/>
    <col min="1287" max="1287" width="0.5703125" style="174" customWidth="1"/>
    <col min="1288" max="1288" width="10.85546875" style="174" customWidth="1"/>
    <col min="1289" max="1289" width="10.28515625" style="174" customWidth="1"/>
    <col min="1290" max="1290" width="47.5703125" style="174" customWidth="1"/>
    <col min="1291" max="1291" width="23.28515625" style="174" customWidth="1"/>
    <col min="1292" max="1292" width="16.7109375" style="174" bestFit="1" customWidth="1"/>
    <col min="1293" max="1536" width="9.140625" style="174"/>
    <col min="1537" max="1537" width="3.28515625" style="174" customWidth="1"/>
    <col min="1538" max="1538" width="19" style="174" customWidth="1"/>
    <col min="1539" max="1539" width="7.42578125" style="174" customWidth="1"/>
    <col min="1540" max="1540" width="14.85546875" style="174" customWidth="1"/>
    <col min="1541" max="1541" width="21.85546875" style="174" customWidth="1"/>
    <col min="1542" max="1542" width="14.7109375" style="174" customWidth="1"/>
    <col min="1543" max="1543" width="0.5703125" style="174" customWidth="1"/>
    <col min="1544" max="1544" width="10.85546875" style="174" customWidth="1"/>
    <col min="1545" max="1545" width="10.28515625" style="174" customWidth="1"/>
    <col min="1546" max="1546" width="47.5703125" style="174" customWidth="1"/>
    <col min="1547" max="1547" width="23.28515625" style="174" customWidth="1"/>
    <col min="1548" max="1548" width="16.7109375" style="174" bestFit="1" customWidth="1"/>
    <col min="1549" max="1792" width="9.140625" style="174"/>
    <col min="1793" max="1793" width="3.28515625" style="174" customWidth="1"/>
    <col min="1794" max="1794" width="19" style="174" customWidth="1"/>
    <col min="1795" max="1795" width="7.42578125" style="174" customWidth="1"/>
    <col min="1796" max="1796" width="14.85546875" style="174" customWidth="1"/>
    <col min="1797" max="1797" width="21.85546875" style="174" customWidth="1"/>
    <col min="1798" max="1798" width="14.7109375" style="174" customWidth="1"/>
    <col min="1799" max="1799" width="0.5703125" style="174" customWidth="1"/>
    <col min="1800" max="1800" width="10.85546875" style="174" customWidth="1"/>
    <col min="1801" max="1801" width="10.28515625" style="174" customWidth="1"/>
    <col min="1802" max="1802" width="47.5703125" style="174" customWidth="1"/>
    <col min="1803" max="1803" width="23.28515625" style="174" customWidth="1"/>
    <col min="1804" max="1804" width="16.7109375" style="174" bestFit="1" customWidth="1"/>
    <col min="1805" max="2048" width="9.140625" style="174"/>
    <col min="2049" max="2049" width="3.28515625" style="174" customWidth="1"/>
    <col min="2050" max="2050" width="19" style="174" customWidth="1"/>
    <col min="2051" max="2051" width="7.42578125" style="174" customWidth="1"/>
    <col min="2052" max="2052" width="14.85546875" style="174" customWidth="1"/>
    <col min="2053" max="2053" width="21.85546875" style="174" customWidth="1"/>
    <col min="2054" max="2054" width="14.7109375" style="174" customWidth="1"/>
    <col min="2055" max="2055" width="0.5703125" style="174" customWidth="1"/>
    <col min="2056" max="2056" width="10.85546875" style="174" customWidth="1"/>
    <col min="2057" max="2057" width="10.28515625" style="174" customWidth="1"/>
    <col min="2058" max="2058" width="47.5703125" style="174" customWidth="1"/>
    <col min="2059" max="2059" width="23.28515625" style="174" customWidth="1"/>
    <col min="2060" max="2060" width="16.7109375" style="174" bestFit="1" customWidth="1"/>
    <col min="2061" max="2304" width="9.140625" style="174"/>
    <col min="2305" max="2305" width="3.28515625" style="174" customWidth="1"/>
    <col min="2306" max="2306" width="19" style="174" customWidth="1"/>
    <col min="2307" max="2307" width="7.42578125" style="174" customWidth="1"/>
    <col min="2308" max="2308" width="14.85546875" style="174" customWidth="1"/>
    <col min="2309" max="2309" width="21.85546875" style="174" customWidth="1"/>
    <col min="2310" max="2310" width="14.7109375" style="174" customWidth="1"/>
    <col min="2311" max="2311" width="0.5703125" style="174" customWidth="1"/>
    <col min="2312" max="2312" width="10.85546875" style="174" customWidth="1"/>
    <col min="2313" max="2313" width="10.28515625" style="174" customWidth="1"/>
    <col min="2314" max="2314" width="47.5703125" style="174" customWidth="1"/>
    <col min="2315" max="2315" width="23.28515625" style="174" customWidth="1"/>
    <col min="2316" max="2316" width="16.7109375" style="174" bestFit="1" customWidth="1"/>
    <col min="2317" max="2560" width="9.140625" style="174"/>
    <col min="2561" max="2561" width="3.28515625" style="174" customWidth="1"/>
    <col min="2562" max="2562" width="19" style="174" customWidth="1"/>
    <col min="2563" max="2563" width="7.42578125" style="174" customWidth="1"/>
    <col min="2564" max="2564" width="14.85546875" style="174" customWidth="1"/>
    <col min="2565" max="2565" width="21.85546875" style="174" customWidth="1"/>
    <col min="2566" max="2566" width="14.7109375" style="174" customWidth="1"/>
    <col min="2567" max="2567" width="0.5703125" style="174" customWidth="1"/>
    <col min="2568" max="2568" width="10.85546875" style="174" customWidth="1"/>
    <col min="2569" max="2569" width="10.28515625" style="174" customWidth="1"/>
    <col min="2570" max="2570" width="47.5703125" style="174" customWidth="1"/>
    <col min="2571" max="2571" width="23.28515625" style="174" customWidth="1"/>
    <col min="2572" max="2572" width="16.7109375" style="174" bestFit="1" customWidth="1"/>
    <col min="2573" max="2816" width="9.140625" style="174"/>
    <col min="2817" max="2817" width="3.28515625" style="174" customWidth="1"/>
    <col min="2818" max="2818" width="19" style="174" customWidth="1"/>
    <col min="2819" max="2819" width="7.42578125" style="174" customWidth="1"/>
    <col min="2820" max="2820" width="14.85546875" style="174" customWidth="1"/>
    <col min="2821" max="2821" width="21.85546875" style="174" customWidth="1"/>
    <col min="2822" max="2822" width="14.7109375" style="174" customWidth="1"/>
    <col min="2823" max="2823" width="0.5703125" style="174" customWidth="1"/>
    <col min="2824" max="2824" width="10.85546875" style="174" customWidth="1"/>
    <col min="2825" max="2825" width="10.28515625" style="174" customWidth="1"/>
    <col min="2826" max="2826" width="47.5703125" style="174" customWidth="1"/>
    <col min="2827" max="2827" width="23.28515625" style="174" customWidth="1"/>
    <col min="2828" max="2828" width="16.7109375" style="174" bestFit="1" customWidth="1"/>
    <col min="2829" max="3072" width="9.140625" style="174"/>
    <col min="3073" max="3073" width="3.28515625" style="174" customWidth="1"/>
    <col min="3074" max="3074" width="19" style="174" customWidth="1"/>
    <col min="3075" max="3075" width="7.42578125" style="174" customWidth="1"/>
    <col min="3076" max="3076" width="14.85546875" style="174" customWidth="1"/>
    <col min="3077" max="3077" width="21.85546875" style="174" customWidth="1"/>
    <col min="3078" max="3078" width="14.7109375" style="174" customWidth="1"/>
    <col min="3079" max="3079" width="0.5703125" style="174" customWidth="1"/>
    <col min="3080" max="3080" width="10.85546875" style="174" customWidth="1"/>
    <col min="3081" max="3081" width="10.28515625" style="174" customWidth="1"/>
    <col min="3082" max="3082" width="47.5703125" style="174" customWidth="1"/>
    <col min="3083" max="3083" width="23.28515625" style="174" customWidth="1"/>
    <col min="3084" max="3084" width="16.7109375" style="174" bestFit="1" customWidth="1"/>
    <col min="3085" max="3328" width="9.140625" style="174"/>
    <col min="3329" max="3329" width="3.28515625" style="174" customWidth="1"/>
    <col min="3330" max="3330" width="19" style="174" customWidth="1"/>
    <col min="3331" max="3331" width="7.42578125" style="174" customWidth="1"/>
    <col min="3332" max="3332" width="14.85546875" style="174" customWidth="1"/>
    <col min="3333" max="3333" width="21.85546875" style="174" customWidth="1"/>
    <col min="3334" max="3334" width="14.7109375" style="174" customWidth="1"/>
    <col min="3335" max="3335" width="0.5703125" style="174" customWidth="1"/>
    <col min="3336" max="3336" width="10.85546875" style="174" customWidth="1"/>
    <col min="3337" max="3337" width="10.28515625" style="174" customWidth="1"/>
    <col min="3338" max="3338" width="47.5703125" style="174" customWidth="1"/>
    <col min="3339" max="3339" width="23.28515625" style="174" customWidth="1"/>
    <col min="3340" max="3340" width="16.7109375" style="174" bestFit="1" customWidth="1"/>
    <col min="3341" max="3584" width="9.140625" style="174"/>
    <col min="3585" max="3585" width="3.28515625" style="174" customWidth="1"/>
    <col min="3586" max="3586" width="19" style="174" customWidth="1"/>
    <col min="3587" max="3587" width="7.42578125" style="174" customWidth="1"/>
    <col min="3588" max="3588" width="14.85546875" style="174" customWidth="1"/>
    <col min="3589" max="3589" width="21.85546875" style="174" customWidth="1"/>
    <col min="3590" max="3590" width="14.7109375" style="174" customWidth="1"/>
    <col min="3591" max="3591" width="0.5703125" style="174" customWidth="1"/>
    <col min="3592" max="3592" width="10.85546875" style="174" customWidth="1"/>
    <col min="3593" max="3593" width="10.28515625" style="174" customWidth="1"/>
    <col min="3594" max="3594" width="47.5703125" style="174" customWidth="1"/>
    <col min="3595" max="3595" width="23.28515625" style="174" customWidth="1"/>
    <col min="3596" max="3596" width="16.7109375" style="174" bestFit="1" customWidth="1"/>
    <col min="3597" max="3840" width="9.140625" style="174"/>
    <col min="3841" max="3841" width="3.28515625" style="174" customWidth="1"/>
    <col min="3842" max="3842" width="19" style="174" customWidth="1"/>
    <col min="3843" max="3843" width="7.42578125" style="174" customWidth="1"/>
    <col min="3844" max="3844" width="14.85546875" style="174" customWidth="1"/>
    <col min="3845" max="3845" width="21.85546875" style="174" customWidth="1"/>
    <col min="3846" max="3846" width="14.7109375" style="174" customWidth="1"/>
    <col min="3847" max="3847" width="0.5703125" style="174" customWidth="1"/>
    <col min="3848" max="3848" width="10.85546875" style="174" customWidth="1"/>
    <col min="3849" max="3849" width="10.28515625" style="174" customWidth="1"/>
    <col min="3850" max="3850" width="47.5703125" style="174" customWidth="1"/>
    <col min="3851" max="3851" width="23.28515625" style="174" customWidth="1"/>
    <col min="3852" max="3852" width="16.7109375" style="174" bestFit="1" customWidth="1"/>
    <col min="3853" max="4096" width="9.140625" style="174"/>
    <col min="4097" max="4097" width="3.28515625" style="174" customWidth="1"/>
    <col min="4098" max="4098" width="19" style="174" customWidth="1"/>
    <col min="4099" max="4099" width="7.42578125" style="174" customWidth="1"/>
    <col min="4100" max="4100" width="14.85546875" style="174" customWidth="1"/>
    <col min="4101" max="4101" width="21.85546875" style="174" customWidth="1"/>
    <col min="4102" max="4102" width="14.7109375" style="174" customWidth="1"/>
    <col min="4103" max="4103" width="0.5703125" style="174" customWidth="1"/>
    <col min="4104" max="4104" width="10.85546875" style="174" customWidth="1"/>
    <col min="4105" max="4105" width="10.28515625" style="174" customWidth="1"/>
    <col min="4106" max="4106" width="47.5703125" style="174" customWidth="1"/>
    <col min="4107" max="4107" width="23.28515625" style="174" customWidth="1"/>
    <col min="4108" max="4108" width="16.7109375" style="174" bestFit="1" customWidth="1"/>
    <col min="4109" max="4352" width="9.140625" style="174"/>
    <col min="4353" max="4353" width="3.28515625" style="174" customWidth="1"/>
    <col min="4354" max="4354" width="19" style="174" customWidth="1"/>
    <col min="4355" max="4355" width="7.42578125" style="174" customWidth="1"/>
    <col min="4356" max="4356" width="14.85546875" style="174" customWidth="1"/>
    <col min="4357" max="4357" width="21.85546875" style="174" customWidth="1"/>
    <col min="4358" max="4358" width="14.7109375" style="174" customWidth="1"/>
    <col min="4359" max="4359" width="0.5703125" style="174" customWidth="1"/>
    <col min="4360" max="4360" width="10.85546875" style="174" customWidth="1"/>
    <col min="4361" max="4361" width="10.28515625" style="174" customWidth="1"/>
    <col min="4362" max="4362" width="47.5703125" style="174" customWidth="1"/>
    <col min="4363" max="4363" width="23.28515625" style="174" customWidth="1"/>
    <col min="4364" max="4364" width="16.7109375" style="174" bestFit="1" customWidth="1"/>
    <col min="4365" max="4608" width="9.140625" style="174"/>
    <col min="4609" max="4609" width="3.28515625" style="174" customWidth="1"/>
    <col min="4610" max="4610" width="19" style="174" customWidth="1"/>
    <col min="4611" max="4611" width="7.42578125" style="174" customWidth="1"/>
    <col min="4612" max="4612" width="14.85546875" style="174" customWidth="1"/>
    <col min="4613" max="4613" width="21.85546875" style="174" customWidth="1"/>
    <col min="4614" max="4614" width="14.7109375" style="174" customWidth="1"/>
    <col min="4615" max="4615" width="0.5703125" style="174" customWidth="1"/>
    <col min="4616" max="4616" width="10.85546875" style="174" customWidth="1"/>
    <col min="4617" max="4617" width="10.28515625" style="174" customWidth="1"/>
    <col min="4618" max="4618" width="47.5703125" style="174" customWidth="1"/>
    <col min="4619" max="4619" width="23.28515625" style="174" customWidth="1"/>
    <col min="4620" max="4620" width="16.7109375" style="174" bestFit="1" customWidth="1"/>
    <col min="4621" max="4864" width="9.140625" style="174"/>
    <col min="4865" max="4865" width="3.28515625" style="174" customWidth="1"/>
    <col min="4866" max="4866" width="19" style="174" customWidth="1"/>
    <col min="4867" max="4867" width="7.42578125" style="174" customWidth="1"/>
    <col min="4868" max="4868" width="14.85546875" style="174" customWidth="1"/>
    <col min="4869" max="4869" width="21.85546875" style="174" customWidth="1"/>
    <col min="4870" max="4870" width="14.7109375" style="174" customWidth="1"/>
    <col min="4871" max="4871" width="0.5703125" style="174" customWidth="1"/>
    <col min="4872" max="4872" width="10.85546875" style="174" customWidth="1"/>
    <col min="4873" max="4873" width="10.28515625" style="174" customWidth="1"/>
    <col min="4874" max="4874" width="47.5703125" style="174" customWidth="1"/>
    <col min="4875" max="4875" width="23.28515625" style="174" customWidth="1"/>
    <col min="4876" max="4876" width="16.7109375" style="174" bestFit="1" customWidth="1"/>
    <col min="4877" max="5120" width="9.140625" style="174"/>
    <col min="5121" max="5121" width="3.28515625" style="174" customWidth="1"/>
    <col min="5122" max="5122" width="19" style="174" customWidth="1"/>
    <col min="5123" max="5123" width="7.42578125" style="174" customWidth="1"/>
    <col min="5124" max="5124" width="14.85546875" style="174" customWidth="1"/>
    <col min="5125" max="5125" width="21.85546875" style="174" customWidth="1"/>
    <col min="5126" max="5126" width="14.7109375" style="174" customWidth="1"/>
    <col min="5127" max="5127" width="0.5703125" style="174" customWidth="1"/>
    <col min="5128" max="5128" width="10.85546875" style="174" customWidth="1"/>
    <col min="5129" max="5129" width="10.28515625" style="174" customWidth="1"/>
    <col min="5130" max="5130" width="47.5703125" style="174" customWidth="1"/>
    <col min="5131" max="5131" width="23.28515625" style="174" customWidth="1"/>
    <col min="5132" max="5132" width="16.7109375" style="174" bestFit="1" customWidth="1"/>
    <col min="5133" max="5376" width="9.140625" style="174"/>
    <col min="5377" max="5377" width="3.28515625" style="174" customWidth="1"/>
    <col min="5378" max="5378" width="19" style="174" customWidth="1"/>
    <col min="5379" max="5379" width="7.42578125" style="174" customWidth="1"/>
    <col min="5380" max="5380" width="14.85546875" style="174" customWidth="1"/>
    <col min="5381" max="5381" width="21.85546875" style="174" customWidth="1"/>
    <col min="5382" max="5382" width="14.7109375" style="174" customWidth="1"/>
    <col min="5383" max="5383" width="0.5703125" style="174" customWidth="1"/>
    <col min="5384" max="5384" width="10.85546875" style="174" customWidth="1"/>
    <col min="5385" max="5385" width="10.28515625" style="174" customWidth="1"/>
    <col min="5386" max="5386" width="47.5703125" style="174" customWidth="1"/>
    <col min="5387" max="5387" width="23.28515625" style="174" customWidth="1"/>
    <col min="5388" max="5388" width="16.7109375" style="174" bestFit="1" customWidth="1"/>
    <col min="5389" max="5632" width="9.140625" style="174"/>
    <col min="5633" max="5633" width="3.28515625" style="174" customWidth="1"/>
    <col min="5634" max="5634" width="19" style="174" customWidth="1"/>
    <col min="5635" max="5635" width="7.42578125" style="174" customWidth="1"/>
    <col min="5636" max="5636" width="14.85546875" style="174" customWidth="1"/>
    <col min="5637" max="5637" width="21.85546875" style="174" customWidth="1"/>
    <col min="5638" max="5638" width="14.7109375" style="174" customWidth="1"/>
    <col min="5639" max="5639" width="0.5703125" style="174" customWidth="1"/>
    <col min="5640" max="5640" width="10.85546875" style="174" customWidth="1"/>
    <col min="5641" max="5641" width="10.28515625" style="174" customWidth="1"/>
    <col min="5642" max="5642" width="47.5703125" style="174" customWidth="1"/>
    <col min="5643" max="5643" width="23.28515625" style="174" customWidth="1"/>
    <col min="5644" max="5644" width="16.7109375" style="174" bestFit="1" customWidth="1"/>
    <col min="5645" max="5888" width="9.140625" style="174"/>
    <col min="5889" max="5889" width="3.28515625" style="174" customWidth="1"/>
    <col min="5890" max="5890" width="19" style="174" customWidth="1"/>
    <col min="5891" max="5891" width="7.42578125" style="174" customWidth="1"/>
    <col min="5892" max="5892" width="14.85546875" style="174" customWidth="1"/>
    <col min="5893" max="5893" width="21.85546875" style="174" customWidth="1"/>
    <col min="5894" max="5894" width="14.7109375" style="174" customWidth="1"/>
    <col min="5895" max="5895" width="0.5703125" style="174" customWidth="1"/>
    <col min="5896" max="5896" width="10.85546875" style="174" customWidth="1"/>
    <col min="5897" max="5897" width="10.28515625" style="174" customWidth="1"/>
    <col min="5898" max="5898" width="47.5703125" style="174" customWidth="1"/>
    <col min="5899" max="5899" width="23.28515625" style="174" customWidth="1"/>
    <col min="5900" max="5900" width="16.7109375" style="174" bestFit="1" customWidth="1"/>
    <col min="5901" max="6144" width="9.140625" style="174"/>
    <col min="6145" max="6145" width="3.28515625" style="174" customWidth="1"/>
    <col min="6146" max="6146" width="19" style="174" customWidth="1"/>
    <col min="6147" max="6147" width="7.42578125" style="174" customWidth="1"/>
    <col min="6148" max="6148" width="14.85546875" style="174" customWidth="1"/>
    <col min="6149" max="6149" width="21.85546875" style="174" customWidth="1"/>
    <col min="6150" max="6150" width="14.7109375" style="174" customWidth="1"/>
    <col min="6151" max="6151" width="0.5703125" style="174" customWidth="1"/>
    <col min="6152" max="6152" width="10.85546875" style="174" customWidth="1"/>
    <col min="6153" max="6153" width="10.28515625" style="174" customWidth="1"/>
    <col min="6154" max="6154" width="47.5703125" style="174" customWidth="1"/>
    <col min="6155" max="6155" width="23.28515625" style="174" customWidth="1"/>
    <col min="6156" max="6156" width="16.7109375" style="174" bestFit="1" customWidth="1"/>
    <col min="6157" max="6400" width="9.140625" style="174"/>
    <col min="6401" max="6401" width="3.28515625" style="174" customWidth="1"/>
    <col min="6402" max="6402" width="19" style="174" customWidth="1"/>
    <col min="6403" max="6403" width="7.42578125" style="174" customWidth="1"/>
    <col min="6404" max="6404" width="14.85546875" style="174" customWidth="1"/>
    <col min="6405" max="6405" width="21.85546875" style="174" customWidth="1"/>
    <col min="6406" max="6406" width="14.7109375" style="174" customWidth="1"/>
    <col min="6407" max="6407" width="0.5703125" style="174" customWidth="1"/>
    <col min="6408" max="6408" width="10.85546875" style="174" customWidth="1"/>
    <col min="6409" max="6409" width="10.28515625" style="174" customWidth="1"/>
    <col min="6410" max="6410" width="47.5703125" style="174" customWidth="1"/>
    <col min="6411" max="6411" width="23.28515625" style="174" customWidth="1"/>
    <col min="6412" max="6412" width="16.7109375" style="174" bestFit="1" customWidth="1"/>
    <col min="6413" max="6656" width="9.140625" style="174"/>
    <col min="6657" max="6657" width="3.28515625" style="174" customWidth="1"/>
    <col min="6658" max="6658" width="19" style="174" customWidth="1"/>
    <col min="6659" max="6659" width="7.42578125" style="174" customWidth="1"/>
    <col min="6660" max="6660" width="14.85546875" style="174" customWidth="1"/>
    <col min="6661" max="6661" width="21.85546875" style="174" customWidth="1"/>
    <col min="6662" max="6662" width="14.7109375" style="174" customWidth="1"/>
    <col min="6663" max="6663" width="0.5703125" style="174" customWidth="1"/>
    <col min="6664" max="6664" width="10.85546875" style="174" customWidth="1"/>
    <col min="6665" max="6665" width="10.28515625" style="174" customWidth="1"/>
    <col min="6666" max="6666" width="47.5703125" style="174" customWidth="1"/>
    <col min="6667" max="6667" width="23.28515625" style="174" customWidth="1"/>
    <col min="6668" max="6668" width="16.7109375" style="174" bestFit="1" customWidth="1"/>
    <col min="6669" max="6912" width="9.140625" style="174"/>
    <col min="6913" max="6913" width="3.28515625" style="174" customWidth="1"/>
    <col min="6914" max="6914" width="19" style="174" customWidth="1"/>
    <col min="6915" max="6915" width="7.42578125" style="174" customWidth="1"/>
    <col min="6916" max="6916" width="14.85546875" style="174" customWidth="1"/>
    <col min="6917" max="6917" width="21.85546875" style="174" customWidth="1"/>
    <col min="6918" max="6918" width="14.7109375" style="174" customWidth="1"/>
    <col min="6919" max="6919" width="0.5703125" style="174" customWidth="1"/>
    <col min="6920" max="6920" width="10.85546875" style="174" customWidth="1"/>
    <col min="6921" max="6921" width="10.28515625" style="174" customWidth="1"/>
    <col min="6922" max="6922" width="47.5703125" style="174" customWidth="1"/>
    <col min="6923" max="6923" width="23.28515625" style="174" customWidth="1"/>
    <col min="6924" max="6924" width="16.7109375" style="174" bestFit="1" customWidth="1"/>
    <col min="6925" max="7168" width="9.140625" style="174"/>
    <col min="7169" max="7169" width="3.28515625" style="174" customWidth="1"/>
    <col min="7170" max="7170" width="19" style="174" customWidth="1"/>
    <col min="7171" max="7171" width="7.42578125" style="174" customWidth="1"/>
    <col min="7172" max="7172" width="14.85546875" style="174" customWidth="1"/>
    <col min="7173" max="7173" width="21.85546875" style="174" customWidth="1"/>
    <col min="7174" max="7174" width="14.7109375" style="174" customWidth="1"/>
    <col min="7175" max="7175" width="0.5703125" style="174" customWidth="1"/>
    <col min="7176" max="7176" width="10.85546875" style="174" customWidth="1"/>
    <col min="7177" max="7177" width="10.28515625" style="174" customWidth="1"/>
    <col min="7178" max="7178" width="47.5703125" style="174" customWidth="1"/>
    <col min="7179" max="7179" width="23.28515625" style="174" customWidth="1"/>
    <col min="7180" max="7180" width="16.7109375" style="174" bestFit="1" customWidth="1"/>
    <col min="7181" max="7424" width="9.140625" style="174"/>
    <col min="7425" max="7425" width="3.28515625" style="174" customWidth="1"/>
    <col min="7426" max="7426" width="19" style="174" customWidth="1"/>
    <col min="7427" max="7427" width="7.42578125" style="174" customWidth="1"/>
    <col min="7428" max="7428" width="14.85546875" style="174" customWidth="1"/>
    <col min="7429" max="7429" width="21.85546875" style="174" customWidth="1"/>
    <col min="7430" max="7430" width="14.7109375" style="174" customWidth="1"/>
    <col min="7431" max="7431" width="0.5703125" style="174" customWidth="1"/>
    <col min="7432" max="7432" width="10.85546875" style="174" customWidth="1"/>
    <col min="7433" max="7433" width="10.28515625" style="174" customWidth="1"/>
    <col min="7434" max="7434" width="47.5703125" style="174" customWidth="1"/>
    <col min="7435" max="7435" width="23.28515625" style="174" customWidth="1"/>
    <col min="7436" max="7436" width="16.7109375" style="174" bestFit="1" customWidth="1"/>
    <col min="7437" max="7680" width="9.140625" style="174"/>
    <col min="7681" max="7681" width="3.28515625" style="174" customWidth="1"/>
    <col min="7682" max="7682" width="19" style="174" customWidth="1"/>
    <col min="7683" max="7683" width="7.42578125" style="174" customWidth="1"/>
    <col min="7684" max="7684" width="14.85546875" style="174" customWidth="1"/>
    <col min="7685" max="7685" width="21.85546875" style="174" customWidth="1"/>
    <col min="7686" max="7686" width="14.7109375" style="174" customWidth="1"/>
    <col min="7687" max="7687" width="0.5703125" style="174" customWidth="1"/>
    <col min="7688" max="7688" width="10.85546875" style="174" customWidth="1"/>
    <col min="7689" max="7689" width="10.28515625" style="174" customWidth="1"/>
    <col min="7690" max="7690" width="47.5703125" style="174" customWidth="1"/>
    <col min="7691" max="7691" width="23.28515625" style="174" customWidth="1"/>
    <col min="7692" max="7692" width="16.7109375" style="174" bestFit="1" customWidth="1"/>
    <col min="7693" max="7936" width="9.140625" style="174"/>
    <col min="7937" max="7937" width="3.28515625" style="174" customWidth="1"/>
    <col min="7938" max="7938" width="19" style="174" customWidth="1"/>
    <col min="7939" max="7939" width="7.42578125" style="174" customWidth="1"/>
    <col min="7940" max="7940" width="14.85546875" style="174" customWidth="1"/>
    <col min="7941" max="7941" width="21.85546875" style="174" customWidth="1"/>
    <col min="7942" max="7942" width="14.7109375" style="174" customWidth="1"/>
    <col min="7943" max="7943" width="0.5703125" style="174" customWidth="1"/>
    <col min="7944" max="7944" width="10.85546875" style="174" customWidth="1"/>
    <col min="7945" max="7945" width="10.28515625" style="174" customWidth="1"/>
    <col min="7946" max="7946" width="47.5703125" style="174" customWidth="1"/>
    <col min="7947" max="7947" width="23.28515625" style="174" customWidth="1"/>
    <col min="7948" max="7948" width="16.7109375" style="174" bestFit="1" customWidth="1"/>
    <col min="7949" max="8192" width="9.140625" style="174"/>
    <col min="8193" max="8193" width="3.28515625" style="174" customWidth="1"/>
    <col min="8194" max="8194" width="19" style="174" customWidth="1"/>
    <col min="8195" max="8195" width="7.42578125" style="174" customWidth="1"/>
    <col min="8196" max="8196" width="14.85546875" style="174" customWidth="1"/>
    <col min="8197" max="8197" width="21.85546875" style="174" customWidth="1"/>
    <col min="8198" max="8198" width="14.7109375" style="174" customWidth="1"/>
    <col min="8199" max="8199" width="0.5703125" style="174" customWidth="1"/>
    <col min="8200" max="8200" width="10.85546875" style="174" customWidth="1"/>
    <col min="8201" max="8201" width="10.28515625" style="174" customWidth="1"/>
    <col min="8202" max="8202" width="47.5703125" style="174" customWidth="1"/>
    <col min="8203" max="8203" width="23.28515625" style="174" customWidth="1"/>
    <col min="8204" max="8204" width="16.7109375" style="174" bestFit="1" customWidth="1"/>
    <col min="8205" max="8448" width="9.140625" style="174"/>
    <col min="8449" max="8449" width="3.28515625" style="174" customWidth="1"/>
    <col min="8450" max="8450" width="19" style="174" customWidth="1"/>
    <col min="8451" max="8451" width="7.42578125" style="174" customWidth="1"/>
    <col min="8452" max="8452" width="14.85546875" style="174" customWidth="1"/>
    <col min="8453" max="8453" width="21.85546875" style="174" customWidth="1"/>
    <col min="8454" max="8454" width="14.7109375" style="174" customWidth="1"/>
    <col min="8455" max="8455" width="0.5703125" style="174" customWidth="1"/>
    <col min="8456" max="8456" width="10.85546875" style="174" customWidth="1"/>
    <col min="8457" max="8457" width="10.28515625" style="174" customWidth="1"/>
    <col min="8458" max="8458" width="47.5703125" style="174" customWidth="1"/>
    <col min="8459" max="8459" width="23.28515625" style="174" customWidth="1"/>
    <col min="8460" max="8460" width="16.7109375" style="174" bestFit="1" customWidth="1"/>
    <col min="8461" max="8704" width="9.140625" style="174"/>
    <col min="8705" max="8705" width="3.28515625" style="174" customWidth="1"/>
    <col min="8706" max="8706" width="19" style="174" customWidth="1"/>
    <col min="8707" max="8707" width="7.42578125" style="174" customWidth="1"/>
    <col min="8708" max="8708" width="14.85546875" style="174" customWidth="1"/>
    <col min="8709" max="8709" width="21.85546875" style="174" customWidth="1"/>
    <col min="8710" max="8710" width="14.7109375" style="174" customWidth="1"/>
    <col min="8711" max="8711" width="0.5703125" style="174" customWidth="1"/>
    <col min="8712" max="8712" width="10.85546875" style="174" customWidth="1"/>
    <col min="8713" max="8713" width="10.28515625" style="174" customWidth="1"/>
    <col min="8714" max="8714" width="47.5703125" style="174" customWidth="1"/>
    <col min="8715" max="8715" width="23.28515625" style="174" customWidth="1"/>
    <col min="8716" max="8716" width="16.7109375" style="174" bestFit="1" customWidth="1"/>
    <col min="8717" max="8960" width="9.140625" style="174"/>
    <col min="8961" max="8961" width="3.28515625" style="174" customWidth="1"/>
    <col min="8962" max="8962" width="19" style="174" customWidth="1"/>
    <col min="8963" max="8963" width="7.42578125" style="174" customWidth="1"/>
    <col min="8964" max="8964" width="14.85546875" style="174" customWidth="1"/>
    <col min="8965" max="8965" width="21.85546875" style="174" customWidth="1"/>
    <col min="8966" max="8966" width="14.7109375" style="174" customWidth="1"/>
    <col min="8967" max="8967" width="0.5703125" style="174" customWidth="1"/>
    <col min="8968" max="8968" width="10.85546875" style="174" customWidth="1"/>
    <col min="8969" max="8969" width="10.28515625" style="174" customWidth="1"/>
    <col min="8970" max="8970" width="47.5703125" style="174" customWidth="1"/>
    <col min="8971" max="8971" width="23.28515625" style="174" customWidth="1"/>
    <col min="8972" max="8972" width="16.7109375" style="174" bestFit="1" customWidth="1"/>
    <col min="8973" max="9216" width="9.140625" style="174"/>
    <col min="9217" max="9217" width="3.28515625" style="174" customWidth="1"/>
    <col min="9218" max="9218" width="19" style="174" customWidth="1"/>
    <col min="9219" max="9219" width="7.42578125" style="174" customWidth="1"/>
    <col min="9220" max="9220" width="14.85546875" style="174" customWidth="1"/>
    <col min="9221" max="9221" width="21.85546875" style="174" customWidth="1"/>
    <col min="9222" max="9222" width="14.7109375" style="174" customWidth="1"/>
    <col min="9223" max="9223" width="0.5703125" style="174" customWidth="1"/>
    <col min="9224" max="9224" width="10.85546875" style="174" customWidth="1"/>
    <col min="9225" max="9225" width="10.28515625" style="174" customWidth="1"/>
    <col min="9226" max="9226" width="47.5703125" style="174" customWidth="1"/>
    <col min="9227" max="9227" width="23.28515625" style="174" customWidth="1"/>
    <col min="9228" max="9228" width="16.7109375" style="174" bestFit="1" customWidth="1"/>
    <col min="9229" max="9472" width="9.140625" style="174"/>
    <col min="9473" max="9473" width="3.28515625" style="174" customWidth="1"/>
    <col min="9474" max="9474" width="19" style="174" customWidth="1"/>
    <col min="9475" max="9475" width="7.42578125" style="174" customWidth="1"/>
    <col min="9476" max="9476" width="14.85546875" style="174" customWidth="1"/>
    <col min="9477" max="9477" width="21.85546875" style="174" customWidth="1"/>
    <col min="9478" max="9478" width="14.7109375" style="174" customWidth="1"/>
    <col min="9479" max="9479" width="0.5703125" style="174" customWidth="1"/>
    <col min="9480" max="9480" width="10.85546875" style="174" customWidth="1"/>
    <col min="9481" max="9481" width="10.28515625" style="174" customWidth="1"/>
    <col min="9482" max="9482" width="47.5703125" style="174" customWidth="1"/>
    <col min="9483" max="9483" width="23.28515625" style="174" customWidth="1"/>
    <col min="9484" max="9484" width="16.7109375" style="174" bestFit="1" customWidth="1"/>
    <col min="9485" max="9728" width="9.140625" style="174"/>
    <col min="9729" max="9729" width="3.28515625" style="174" customWidth="1"/>
    <col min="9730" max="9730" width="19" style="174" customWidth="1"/>
    <col min="9731" max="9731" width="7.42578125" style="174" customWidth="1"/>
    <col min="9732" max="9732" width="14.85546875" style="174" customWidth="1"/>
    <col min="9733" max="9733" width="21.85546875" style="174" customWidth="1"/>
    <col min="9734" max="9734" width="14.7109375" style="174" customWidth="1"/>
    <col min="9735" max="9735" width="0.5703125" style="174" customWidth="1"/>
    <col min="9736" max="9736" width="10.85546875" style="174" customWidth="1"/>
    <col min="9737" max="9737" width="10.28515625" style="174" customWidth="1"/>
    <col min="9738" max="9738" width="47.5703125" style="174" customWidth="1"/>
    <col min="9739" max="9739" width="23.28515625" style="174" customWidth="1"/>
    <col min="9740" max="9740" width="16.7109375" style="174" bestFit="1" customWidth="1"/>
    <col min="9741" max="9984" width="9.140625" style="174"/>
    <col min="9985" max="9985" width="3.28515625" style="174" customWidth="1"/>
    <col min="9986" max="9986" width="19" style="174" customWidth="1"/>
    <col min="9987" max="9987" width="7.42578125" style="174" customWidth="1"/>
    <col min="9988" max="9988" width="14.85546875" style="174" customWidth="1"/>
    <col min="9989" max="9989" width="21.85546875" style="174" customWidth="1"/>
    <col min="9990" max="9990" width="14.7109375" style="174" customWidth="1"/>
    <col min="9991" max="9991" width="0.5703125" style="174" customWidth="1"/>
    <col min="9992" max="9992" width="10.85546875" style="174" customWidth="1"/>
    <col min="9993" max="9993" width="10.28515625" style="174" customWidth="1"/>
    <col min="9994" max="9994" width="47.5703125" style="174" customWidth="1"/>
    <col min="9995" max="9995" width="23.28515625" style="174" customWidth="1"/>
    <col min="9996" max="9996" width="16.7109375" style="174" bestFit="1" customWidth="1"/>
    <col min="9997" max="10240" width="9.140625" style="174"/>
    <col min="10241" max="10241" width="3.28515625" style="174" customWidth="1"/>
    <col min="10242" max="10242" width="19" style="174" customWidth="1"/>
    <col min="10243" max="10243" width="7.42578125" style="174" customWidth="1"/>
    <col min="10244" max="10244" width="14.85546875" style="174" customWidth="1"/>
    <col min="10245" max="10245" width="21.85546875" style="174" customWidth="1"/>
    <col min="10246" max="10246" width="14.7109375" style="174" customWidth="1"/>
    <col min="10247" max="10247" width="0.5703125" style="174" customWidth="1"/>
    <col min="10248" max="10248" width="10.85546875" style="174" customWidth="1"/>
    <col min="10249" max="10249" width="10.28515625" style="174" customWidth="1"/>
    <col min="10250" max="10250" width="47.5703125" style="174" customWidth="1"/>
    <col min="10251" max="10251" width="23.28515625" style="174" customWidth="1"/>
    <col min="10252" max="10252" width="16.7109375" style="174" bestFit="1" customWidth="1"/>
    <col min="10253" max="10496" width="9.140625" style="174"/>
    <col min="10497" max="10497" width="3.28515625" style="174" customWidth="1"/>
    <col min="10498" max="10498" width="19" style="174" customWidth="1"/>
    <col min="10499" max="10499" width="7.42578125" style="174" customWidth="1"/>
    <col min="10500" max="10500" width="14.85546875" style="174" customWidth="1"/>
    <col min="10501" max="10501" width="21.85546875" style="174" customWidth="1"/>
    <col min="10502" max="10502" width="14.7109375" style="174" customWidth="1"/>
    <col min="10503" max="10503" width="0.5703125" style="174" customWidth="1"/>
    <col min="10504" max="10504" width="10.85546875" style="174" customWidth="1"/>
    <col min="10505" max="10505" width="10.28515625" style="174" customWidth="1"/>
    <col min="10506" max="10506" width="47.5703125" style="174" customWidth="1"/>
    <col min="10507" max="10507" width="23.28515625" style="174" customWidth="1"/>
    <col min="10508" max="10508" width="16.7109375" style="174" bestFit="1" customWidth="1"/>
    <col min="10509" max="10752" width="9.140625" style="174"/>
    <col min="10753" max="10753" width="3.28515625" style="174" customWidth="1"/>
    <col min="10754" max="10754" width="19" style="174" customWidth="1"/>
    <col min="10755" max="10755" width="7.42578125" style="174" customWidth="1"/>
    <col min="10756" max="10756" width="14.85546875" style="174" customWidth="1"/>
    <col min="10757" max="10757" width="21.85546875" style="174" customWidth="1"/>
    <col min="10758" max="10758" width="14.7109375" style="174" customWidth="1"/>
    <col min="10759" max="10759" width="0.5703125" style="174" customWidth="1"/>
    <col min="10760" max="10760" width="10.85546875" style="174" customWidth="1"/>
    <col min="10761" max="10761" width="10.28515625" style="174" customWidth="1"/>
    <col min="10762" max="10762" width="47.5703125" style="174" customWidth="1"/>
    <col min="10763" max="10763" width="23.28515625" style="174" customWidth="1"/>
    <col min="10764" max="10764" width="16.7109375" style="174" bestFit="1" customWidth="1"/>
    <col min="10765" max="11008" width="9.140625" style="174"/>
    <col min="11009" max="11009" width="3.28515625" style="174" customWidth="1"/>
    <col min="11010" max="11010" width="19" style="174" customWidth="1"/>
    <col min="11011" max="11011" width="7.42578125" style="174" customWidth="1"/>
    <col min="11012" max="11012" width="14.85546875" style="174" customWidth="1"/>
    <col min="11013" max="11013" width="21.85546875" style="174" customWidth="1"/>
    <col min="11014" max="11014" width="14.7109375" style="174" customWidth="1"/>
    <col min="11015" max="11015" width="0.5703125" style="174" customWidth="1"/>
    <col min="11016" max="11016" width="10.85546875" style="174" customWidth="1"/>
    <col min="11017" max="11017" width="10.28515625" style="174" customWidth="1"/>
    <col min="11018" max="11018" width="47.5703125" style="174" customWidth="1"/>
    <col min="11019" max="11019" width="23.28515625" style="174" customWidth="1"/>
    <col min="11020" max="11020" width="16.7109375" style="174" bestFit="1" customWidth="1"/>
    <col min="11021" max="11264" width="9.140625" style="174"/>
    <col min="11265" max="11265" width="3.28515625" style="174" customWidth="1"/>
    <col min="11266" max="11266" width="19" style="174" customWidth="1"/>
    <col min="11267" max="11267" width="7.42578125" style="174" customWidth="1"/>
    <col min="11268" max="11268" width="14.85546875" style="174" customWidth="1"/>
    <col min="11269" max="11269" width="21.85546875" style="174" customWidth="1"/>
    <col min="11270" max="11270" width="14.7109375" style="174" customWidth="1"/>
    <col min="11271" max="11271" width="0.5703125" style="174" customWidth="1"/>
    <col min="11272" max="11272" width="10.85546875" style="174" customWidth="1"/>
    <col min="11273" max="11273" width="10.28515625" style="174" customWidth="1"/>
    <col min="11274" max="11274" width="47.5703125" style="174" customWidth="1"/>
    <col min="11275" max="11275" width="23.28515625" style="174" customWidth="1"/>
    <col min="11276" max="11276" width="16.7109375" style="174" bestFit="1" customWidth="1"/>
    <col min="11277" max="11520" width="9.140625" style="174"/>
    <col min="11521" max="11521" width="3.28515625" style="174" customWidth="1"/>
    <col min="11522" max="11522" width="19" style="174" customWidth="1"/>
    <col min="11523" max="11523" width="7.42578125" style="174" customWidth="1"/>
    <col min="11524" max="11524" width="14.85546875" style="174" customWidth="1"/>
    <col min="11525" max="11525" width="21.85546875" style="174" customWidth="1"/>
    <col min="11526" max="11526" width="14.7109375" style="174" customWidth="1"/>
    <col min="11527" max="11527" width="0.5703125" style="174" customWidth="1"/>
    <col min="11528" max="11528" width="10.85546875" style="174" customWidth="1"/>
    <col min="11529" max="11529" width="10.28515625" style="174" customWidth="1"/>
    <col min="11530" max="11530" width="47.5703125" style="174" customWidth="1"/>
    <col min="11531" max="11531" width="23.28515625" style="174" customWidth="1"/>
    <col min="11532" max="11532" width="16.7109375" style="174" bestFit="1" customWidth="1"/>
    <col min="11533" max="11776" width="9.140625" style="174"/>
    <col min="11777" max="11777" width="3.28515625" style="174" customWidth="1"/>
    <col min="11778" max="11778" width="19" style="174" customWidth="1"/>
    <col min="11779" max="11779" width="7.42578125" style="174" customWidth="1"/>
    <col min="11780" max="11780" width="14.85546875" style="174" customWidth="1"/>
    <col min="11781" max="11781" width="21.85546875" style="174" customWidth="1"/>
    <col min="11782" max="11782" width="14.7109375" style="174" customWidth="1"/>
    <col min="11783" max="11783" width="0.5703125" style="174" customWidth="1"/>
    <col min="11784" max="11784" width="10.85546875" style="174" customWidth="1"/>
    <col min="11785" max="11785" width="10.28515625" style="174" customWidth="1"/>
    <col min="11786" max="11786" width="47.5703125" style="174" customWidth="1"/>
    <col min="11787" max="11787" width="23.28515625" style="174" customWidth="1"/>
    <col min="11788" max="11788" width="16.7109375" style="174" bestFit="1" customWidth="1"/>
    <col min="11789" max="12032" width="9.140625" style="174"/>
    <col min="12033" max="12033" width="3.28515625" style="174" customWidth="1"/>
    <col min="12034" max="12034" width="19" style="174" customWidth="1"/>
    <col min="12035" max="12035" width="7.42578125" style="174" customWidth="1"/>
    <col min="12036" max="12036" width="14.85546875" style="174" customWidth="1"/>
    <col min="12037" max="12037" width="21.85546875" style="174" customWidth="1"/>
    <col min="12038" max="12038" width="14.7109375" style="174" customWidth="1"/>
    <col min="12039" max="12039" width="0.5703125" style="174" customWidth="1"/>
    <col min="12040" max="12040" width="10.85546875" style="174" customWidth="1"/>
    <col min="12041" max="12041" width="10.28515625" style="174" customWidth="1"/>
    <col min="12042" max="12042" width="47.5703125" style="174" customWidth="1"/>
    <col min="12043" max="12043" width="23.28515625" style="174" customWidth="1"/>
    <col min="12044" max="12044" width="16.7109375" style="174" bestFit="1" customWidth="1"/>
    <col min="12045" max="12288" width="9.140625" style="174"/>
    <col min="12289" max="12289" width="3.28515625" style="174" customWidth="1"/>
    <col min="12290" max="12290" width="19" style="174" customWidth="1"/>
    <col min="12291" max="12291" width="7.42578125" style="174" customWidth="1"/>
    <col min="12292" max="12292" width="14.85546875" style="174" customWidth="1"/>
    <col min="12293" max="12293" width="21.85546875" style="174" customWidth="1"/>
    <col min="12294" max="12294" width="14.7109375" style="174" customWidth="1"/>
    <col min="12295" max="12295" width="0.5703125" style="174" customWidth="1"/>
    <col min="12296" max="12296" width="10.85546875" style="174" customWidth="1"/>
    <col min="12297" max="12297" width="10.28515625" style="174" customWidth="1"/>
    <col min="12298" max="12298" width="47.5703125" style="174" customWidth="1"/>
    <col min="12299" max="12299" width="23.28515625" style="174" customWidth="1"/>
    <col min="12300" max="12300" width="16.7109375" style="174" bestFit="1" customWidth="1"/>
    <col min="12301" max="12544" width="9.140625" style="174"/>
    <col min="12545" max="12545" width="3.28515625" style="174" customWidth="1"/>
    <col min="12546" max="12546" width="19" style="174" customWidth="1"/>
    <col min="12547" max="12547" width="7.42578125" style="174" customWidth="1"/>
    <col min="12548" max="12548" width="14.85546875" style="174" customWidth="1"/>
    <col min="12549" max="12549" width="21.85546875" style="174" customWidth="1"/>
    <col min="12550" max="12550" width="14.7109375" style="174" customWidth="1"/>
    <col min="12551" max="12551" width="0.5703125" style="174" customWidth="1"/>
    <col min="12552" max="12552" width="10.85546875" style="174" customWidth="1"/>
    <col min="12553" max="12553" width="10.28515625" style="174" customWidth="1"/>
    <col min="12554" max="12554" width="47.5703125" style="174" customWidth="1"/>
    <col min="12555" max="12555" width="23.28515625" style="174" customWidth="1"/>
    <col min="12556" max="12556" width="16.7109375" style="174" bestFit="1" customWidth="1"/>
    <col min="12557" max="12800" width="9.140625" style="174"/>
    <col min="12801" max="12801" width="3.28515625" style="174" customWidth="1"/>
    <col min="12802" max="12802" width="19" style="174" customWidth="1"/>
    <col min="12803" max="12803" width="7.42578125" style="174" customWidth="1"/>
    <col min="12804" max="12804" width="14.85546875" style="174" customWidth="1"/>
    <col min="12805" max="12805" width="21.85546875" style="174" customWidth="1"/>
    <col min="12806" max="12806" width="14.7109375" style="174" customWidth="1"/>
    <col min="12807" max="12807" width="0.5703125" style="174" customWidth="1"/>
    <col min="12808" max="12808" width="10.85546875" style="174" customWidth="1"/>
    <col min="12809" max="12809" width="10.28515625" style="174" customWidth="1"/>
    <col min="12810" max="12810" width="47.5703125" style="174" customWidth="1"/>
    <col min="12811" max="12811" width="23.28515625" style="174" customWidth="1"/>
    <col min="12812" max="12812" width="16.7109375" style="174" bestFit="1" customWidth="1"/>
    <col min="12813" max="13056" width="9.140625" style="174"/>
    <col min="13057" max="13057" width="3.28515625" style="174" customWidth="1"/>
    <col min="13058" max="13058" width="19" style="174" customWidth="1"/>
    <col min="13059" max="13059" width="7.42578125" style="174" customWidth="1"/>
    <col min="13060" max="13060" width="14.85546875" style="174" customWidth="1"/>
    <col min="13061" max="13061" width="21.85546875" style="174" customWidth="1"/>
    <col min="13062" max="13062" width="14.7109375" style="174" customWidth="1"/>
    <col min="13063" max="13063" width="0.5703125" style="174" customWidth="1"/>
    <col min="13064" max="13064" width="10.85546875" style="174" customWidth="1"/>
    <col min="13065" max="13065" width="10.28515625" style="174" customWidth="1"/>
    <col min="13066" max="13066" width="47.5703125" style="174" customWidth="1"/>
    <col min="13067" max="13067" width="23.28515625" style="174" customWidth="1"/>
    <col min="13068" max="13068" width="16.7109375" style="174" bestFit="1" customWidth="1"/>
    <col min="13069" max="13312" width="9.140625" style="174"/>
    <col min="13313" max="13313" width="3.28515625" style="174" customWidth="1"/>
    <col min="13314" max="13314" width="19" style="174" customWidth="1"/>
    <col min="13315" max="13315" width="7.42578125" style="174" customWidth="1"/>
    <col min="13316" max="13316" width="14.85546875" style="174" customWidth="1"/>
    <col min="13317" max="13317" width="21.85546875" style="174" customWidth="1"/>
    <col min="13318" max="13318" width="14.7109375" style="174" customWidth="1"/>
    <col min="13319" max="13319" width="0.5703125" style="174" customWidth="1"/>
    <col min="13320" max="13320" width="10.85546875" style="174" customWidth="1"/>
    <col min="13321" max="13321" width="10.28515625" style="174" customWidth="1"/>
    <col min="13322" max="13322" width="47.5703125" style="174" customWidth="1"/>
    <col min="13323" max="13323" width="23.28515625" style="174" customWidth="1"/>
    <col min="13324" max="13324" width="16.7109375" style="174" bestFit="1" customWidth="1"/>
    <col min="13325" max="13568" width="9.140625" style="174"/>
    <col min="13569" max="13569" width="3.28515625" style="174" customWidth="1"/>
    <col min="13570" max="13570" width="19" style="174" customWidth="1"/>
    <col min="13571" max="13571" width="7.42578125" style="174" customWidth="1"/>
    <col min="13572" max="13572" width="14.85546875" style="174" customWidth="1"/>
    <col min="13573" max="13573" width="21.85546875" style="174" customWidth="1"/>
    <col min="13574" max="13574" width="14.7109375" style="174" customWidth="1"/>
    <col min="13575" max="13575" width="0.5703125" style="174" customWidth="1"/>
    <col min="13576" max="13576" width="10.85546875" style="174" customWidth="1"/>
    <col min="13577" max="13577" width="10.28515625" style="174" customWidth="1"/>
    <col min="13578" max="13578" width="47.5703125" style="174" customWidth="1"/>
    <col min="13579" max="13579" width="23.28515625" style="174" customWidth="1"/>
    <col min="13580" max="13580" width="16.7109375" style="174" bestFit="1" customWidth="1"/>
    <col min="13581" max="13824" width="9.140625" style="174"/>
    <col min="13825" max="13825" width="3.28515625" style="174" customWidth="1"/>
    <col min="13826" max="13826" width="19" style="174" customWidth="1"/>
    <col min="13827" max="13827" width="7.42578125" style="174" customWidth="1"/>
    <col min="13828" max="13828" width="14.85546875" style="174" customWidth="1"/>
    <col min="13829" max="13829" width="21.85546875" style="174" customWidth="1"/>
    <col min="13830" max="13830" width="14.7109375" style="174" customWidth="1"/>
    <col min="13831" max="13831" width="0.5703125" style="174" customWidth="1"/>
    <col min="13832" max="13832" width="10.85546875" style="174" customWidth="1"/>
    <col min="13833" max="13833" width="10.28515625" style="174" customWidth="1"/>
    <col min="13834" max="13834" width="47.5703125" style="174" customWidth="1"/>
    <col min="13835" max="13835" width="23.28515625" style="174" customWidth="1"/>
    <col min="13836" max="13836" width="16.7109375" style="174" bestFit="1" customWidth="1"/>
    <col min="13837" max="14080" width="9.140625" style="174"/>
    <col min="14081" max="14081" width="3.28515625" style="174" customWidth="1"/>
    <col min="14082" max="14082" width="19" style="174" customWidth="1"/>
    <col min="14083" max="14083" width="7.42578125" style="174" customWidth="1"/>
    <col min="14084" max="14084" width="14.85546875" style="174" customWidth="1"/>
    <col min="14085" max="14085" width="21.85546875" style="174" customWidth="1"/>
    <col min="14086" max="14086" width="14.7109375" style="174" customWidth="1"/>
    <col min="14087" max="14087" width="0.5703125" style="174" customWidth="1"/>
    <col min="14088" max="14088" width="10.85546875" style="174" customWidth="1"/>
    <col min="14089" max="14089" width="10.28515625" style="174" customWidth="1"/>
    <col min="14090" max="14090" width="47.5703125" style="174" customWidth="1"/>
    <col min="14091" max="14091" width="23.28515625" style="174" customWidth="1"/>
    <col min="14092" max="14092" width="16.7109375" style="174" bestFit="1" customWidth="1"/>
    <col min="14093" max="14336" width="9.140625" style="174"/>
    <col min="14337" max="14337" width="3.28515625" style="174" customWidth="1"/>
    <col min="14338" max="14338" width="19" style="174" customWidth="1"/>
    <col min="14339" max="14339" width="7.42578125" style="174" customWidth="1"/>
    <col min="14340" max="14340" width="14.85546875" style="174" customWidth="1"/>
    <col min="14341" max="14341" width="21.85546875" style="174" customWidth="1"/>
    <col min="14342" max="14342" width="14.7109375" style="174" customWidth="1"/>
    <col min="14343" max="14343" width="0.5703125" style="174" customWidth="1"/>
    <col min="14344" max="14344" width="10.85546875" style="174" customWidth="1"/>
    <col min="14345" max="14345" width="10.28515625" style="174" customWidth="1"/>
    <col min="14346" max="14346" width="47.5703125" style="174" customWidth="1"/>
    <col min="14347" max="14347" width="23.28515625" style="174" customWidth="1"/>
    <col min="14348" max="14348" width="16.7109375" style="174" bestFit="1" customWidth="1"/>
    <col min="14349" max="14592" width="9.140625" style="174"/>
    <col min="14593" max="14593" width="3.28515625" style="174" customWidth="1"/>
    <col min="14594" max="14594" width="19" style="174" customWidth="1"/>
    <col min="14595" max="14595" width="7.42578125" style="174" customWidth="1"/>
    <col min="14596" max="14596" width="14.85546875" style="174" customWidth="1"/>
    <col min="14597" max="14597" width="21.85546875" style="174" customWidth="1"/>
    <col min="14598" max="14598" width="14.7109375" style="174" customWidth="1"/>
    <col min="14599" max="14599" width="0.5703125" style="174" customWidth="1"/>
    <col min="14600" max="14600" width="10.85546875" style="174" customWidth="1"/>
    <col min="14601" max="14601" width="10.28515625" style="174" customWidth="1"/>
    <col min="14602" max="14602" width="47.5703125" style="174" customWidth="1"/>
    <col min="14603" max="14603" width="23.28515625" style="174" customWidth="1"/>
    <col min="14604" max="14604" width="16.7109375" style="174" bestFit="1" customWidth="1"/>
    <col min="14605" max="14848" width="9.140625" style="174"/>
    <col min="14849" max="14849" width="3.28515625" style="174" customWidth="1"/>
    <col min="14850" max="14850" width="19" style="174" customWidth="1"/>
    <col min="14851" max="14851" width="7.42578125" style="174" customWidth="1"/>
    <col min="14852" max="14852" width="14.85546875" style="174" customWidth="1"/>
    <col min="14853" max="14853" width="21.85546875" style="174" customWidth="1"/>
    <col min="14854" max="14854" width="14.7109375" style="174" customWidth="1"/>
    <col min="14855" max="14855" width="0.5703125" style="174" customWidth="1"/>
    <col min="14856" max="14856" width="10.85546875" style="174" customWidth="1"/>
    <col min="14857" max="14857" width="10.28515625" style="174" customWidth="1"/>
    <col min="14858" max="14858" width="47.5703125" style="174" customWidth="1"/>
    <col min="14859" max="14859" width="23.28515625" style="174" customWidth="1"/>
    <col min="14860" max="14860" width="16.7109375" style="174" bestFit="1" customWidth="1"/>
    <col min="14861" max="15104" width="9.140625" style="174"/>
    <col min="15105" max="15105" width="3.28515625" style="174" customWidth="1"/>
    <col min="15106" max="15106" width="19" style="174" customWidth="1"/>
    <col min="15107" max="15107" width="7.42578125" style="174" customWidth="1"/>
    <col min="15108" max="15108" width="14.85546875" style="174" customWidth="1"/>
    <col min="15109" max="15109" width="21.85546875" style="174" customWidth="1"/>
    <col min="15110" max="15110" width="14.7109375" style="174" customWidth="1"/>
    <col min="15111" max="15111" width="0.5703125" style="174" customWidth="1"/>
    <col min="15112" max="15112" width="10.85546875" style="174" customWidth="1"/>
    <col min="15113" max="15113" width="10.28515625" style="174" customWidth="1"/>
    <col min="15114" max="15114" width="47.5703125" style="174" customWidth="1"/>
    <col min="15115" max="15115" width="23.28515625" style="174" customWidth="1"/>
    <col min="15116" max="15116" width="16.7109375" style="174" bestFit="1" customWidth="1"/>
    <col min="15117" max="15360" width="9.140625" style="174"/>
    <col min="15361" max="15361" width="3.28515625" style="174" customWidth="1"/>
    <col min="15362" max="15362" width="19" style="174" customWidth="1"/>
    <col min="15363" max="15363" width="7.42578125" style="174" customWidth="1"/>
    <col min="15364" max="15364" width="14.85546875" style="174" customWidth="1"/>
    <col min="15365" max="15365" width="21.85546875" style="174" customWidth="1"/>
    <col min="15366" max="15366" width="14.7109375" style="174" customWidth="1"/>
    <col min="15367" max="15367" width="0.5703125" style="174" customWidth="1"/>
    <col min="15368" max="15368" width="10.85546875" style="174" customWidth="1"/>
    <col min="15369" max="15369" width="10.28515625" style="174" customWidth="1"/>
    <col min="15370" max="15370" width="47.5703125" style="174" customWidth="1"/>
    <col min="15371" max="15371" width="23.28515625" style="174" customWidth="1"/>
    <col min="15372" max="15372" width="16.7109375" style="174" bestFit="1" customWidth="1"/>
    <col min="15373" max="15616" width="9.140625" style="174"/>
    <col min="15617" max="15617" width="3.28515625" style="174" customWidth="1"/>
    <col min="15618" max="15618" width="19" style="174" customWidth="1"/>
    <col min="15619" max="15619" width="7.42578125" style="174" customWidth="1"/>
    <col min="15620" max="15620" width="14.85546875" style="174" customWidth="1"/>
    <col min="15621" max="15621" width="21.85546875" style="174" customWidth="1"/>
    <col min="15622" max="15622" width="14.7109375" style="174" customWidth="1"/>
    <col min="15623" max="15623" width="0.5703125" style="174" customWidth="1"/>
    <col min="15624" max="15624" width="10.85546875" style="174" customWidth="1"/>
    <col min="15625" max="15625" width="10.28515625" style="174" customWidth="1"/>
    <col min="15626" max="15626" width="47.5703125" style="174" customWidth="1"/>
    <col min="15627" max="15627" width="23.28515625" style="174" customWidth="1"/>
    <col min="15628" max="15628" width="16.7109375" style="174" bestFit="1" customWidth="1"/>
    <col min="15629" max="15872" width="9.140625" style="174"/>
    <col min="15873" max="15873" width="3.28515625" style="174" customWidth="1"/>
    <col min="15874" max="15874" width="19" style="174" customWidth="1"/>
    <col min="15875" max="15875" width="7.42578125" style="174" customWidth="1"/>
    <col min="15876" max="15876" width="14.85546875" style="174" customWidth="1"/>
    <col min="15877" max="15877" width="21.85546875" style="174" customWidth="1"/>
    <col min="15878" max="15878" width="14.7109375" style="174" customWidth="1"/>
    <col min="15879" max="15879" width="0.5703125" style="174" customWidth="1"/>
    <col min="15880" max="15880" width="10.85546875" style="174" customWidth="1"/>
    <col min="15881" max="15881" width="10.28515625" style="174" customWidth="1"/>
    <col min="15882" max="15882" width="47.5703125" style="174" customWidth="1"/>
    <col min="15883" max="15883" width="23.28515625" style="174" customWidth="1"/>
    <col min="15884" max="15884" width="16.7109375" style="174" bestFit="1" customWidth="1"/>
    <col min="15885" max="16128" width="9.140625" style="174"/>
    <col min="16129" max="16129" width="3.28515625" style="174" customWidth="1"/>
    <col min="16130" max="16130" width="19" style="174" customWidth="1"/>
    <col min="16131" max="16131" width="7.42578125" style="174" customWidth="1"/>
    <col min="16132" max="16132" width="14.85546875" style="174" customWidth="1"/>
    <col min="16133" max="16133" width="21.85546875" style="174" customWidth="1"/>
    <col min="16134" max="16134" width="14.7109375" style="174" customWidth="1"/>
    <col min="16135" max="16135" width="0.5703125" style="174" customWidth="1"/>
    <col min="16136" max="16136" width="10.85546875" style="174" customWidth="1"/>
    <col min="16137" max="16137" width="10.28515625" style="174" customWidth="1"/>
    <col min="16138" max="16138" width="47.5703125" style="174" customWidth="1"/>
    <col min="16139" max="16139" width="23.28515625" style="174" customWidth="1"/>
    <col min="16140" max="16140" width="16.7109375" style="174" bestFit="1" customWidth="1"/>
    <col min="16141" max="16384" width="9.140625" style="174"/>
  </cols>
  <sheetData>
    <row r="1" spans="1:166" s="173" customFormat="1" ht="63" customHeight="1"/>
    <row r="2" spans="1:166" s="173" customFormat="1" ht="15" customHeight="1">
      <c r="A2" s="174"/>
      <c r="B2" s="175"/>
      <c r="C2" s="175"/>
      <c r="D2" s="175"/>
      <c r="E2" s="175"/>
      <c r="F2" s="175"/>
      <c r="G2" s="175"/>
      <c r="H2" s="175"/>
    </row>
    <row r="3" spans="1:166" s="173" customFormat="1" ht="53.45" customHeight="1">
      <c r="A3" s="174"/>
      <c r="B3" s="176"/>
      <c r="C3" s="177"/>
      <c r="D3" s="178"/>
      <c r="E3" s="178" t="s">
        <v>134</v>
      </c>
      <c r="F3" s="369" t="s">
        <v>135</v>
      </c>
      <c r="G3" s="369"/>
      <c r="H3" s="369"/>
    </row>
    <row r="4" spans="1:166" s="173" customFormat="1" ht="81" customHeight="1">
      <c r="A4" s="174"/>
      <c r="B4" s="370" t="s">
        <v>136</v>
      </c>
      <c r="C4" s="370"/>
      <c r="D4" s="370"/>
      <c r="E4" s="370"/>
      <c r="F4" s="370"/>
      <c r="G4" s="370"/>
      <c r="H4" s="370"/>
    </row>
    <row r="5" spans="1:166" s="173" customFormat="1" ht="44.25" customHeight="1">
      <c r="A5" s="179"/>
      <c r="B5" s="180" t="s">
        <v>3</v>
      </c>
      <c r="C5" s="181">
        <v>6.2</v>
      </c>
      <c r="D5" s="180" t="s">
        <v>4</v>
      </c>
      <c r="E5" s="182">
        <v>44317</v>
      </c>
      <c r="F5" s="183"/>
      <c r="G5" s="174"/>
      <c r="I5" s="184"/>
      <c r="J5" s="185"/>
      <c r="K5" s="185"/>
    </row>
    <row r="7" spans="1:166" ht="108" customHeight="1">
      <c r="B7" s="371" t="s">
        <v>137</v>
      </c>
      <c r="C7" s="371"/>
      <c r="D7" s="371"/>
      <c r="E7" s="371"/>
      <c r="F7" s="371"/>
      <c r="G7" s="371"/>
      <c r="H7" s="371"/>
      <c r="I7" s="186"/>
    </row>
    <row r="9" spans="1:166" ht="10.5" customHeight="1">
      <c r="B9" s="187"/>
      <c r="C9" s="187"/>
      <c r="D9" s="187"/>
      <c r="E9" s="187"/>
      <c r="F9" s="187"/>
      <c r="G9" s="187"/>
      <c r="H9" s="187"/>
      <c r="I9" s="187"/>
      <c r="J9" s="186"/>
    </row>
    <row r="10" spans="1:166" ht="17.25" customHeight="1">
      <c r="B10" s="188" t="s">
        <v>138</v>
      </c>
      <c r="C10" s="183"/>
      <c r="D10" s="183"/>
      <c r="E10" s="183"/>
      <c r="F10" s="183"/>
      <c r="G10" s="183"/>
    </row>
    <row r="11" spans="1:166" ht="9.9499999999999993" customHeight="1">
      <c r="B11" s="189"/>
      <c r="C11" s="183"/>
      <c r="D11" s="183"/>
      <c r="E11" s="183"/>
      <c r="F11" s="183"/>
      <c r="G11" s="183"/>
    </row>
    <row r="12" spans="1:166" ht="15.95" customHeight="1">
      <c r="B12" s="189"/>
      <c r="C12" s="183"/>
      <c r="D12" s="372"/>
      <c r="E12" s="374" t="s">
        <v>27</v>
      </c>
      <c r="F12" s="183"/>
      <c r="G12" s="183"/>
      <c r="H12" s="183"/>
      <c r="I12" s="183"/>
      <c r="J12" s="183"/>
      <c r="K12" s="183"/>
      <c r="L12" s="183"/>
      <c r="M12" s="183"/>
      <c r="N12" s="183"/>
      <c r="O12" s="183"/>
      <c r="P12" s="183"/>
      <c r="Q12" s="183"/>
      <c r="R12" s="183"/>
      <c r="S12" s="183"/>
      <c r="T12" s="183"/>
      <c r="U12" s="183"/>
      <c r="V12" s="183"/>
      <c r="W12" s="183"/>
      <c r="X12" s="183"/>
      <c r="Y12" s="183"/>
      <c r="Z12" s="183"/>
      <c r="AA12" s="183"/>
      <c r="AB12" s="183"/>
      <c r="AC12" s="183"/>
      <c r="AD12" s="183"/>
      <c r="AE12" s="183"/>
      <c r="AF12" s="183"/>
      <c r="AG12" s="183"/>
      <c r="AH12" s="183"/>
      <c r="AI12" s="183"/>
      <c r="AJ12" s="183"/>
      <c r="AK12" s="183"/>
      <c r="AL12" s="183"/>
      <c r="AM12" s="183"/>
      <c r="AN12" s="183"/>
      <c r="AO12" s="183"/>
      <c r="AP12" s="183"/>
      <c r="AQ12" s="183"/>
      <c r="AR12" s="183"/>
      <c r="AS12" s="183"/>
      <c r="AT12" s="183"/>
      <c r="AU12" s="183"/>
      <c r="AV12" s="183"/>
      <c r="AW12" s="183"/>
      <c r="AX12" s="183"/>
      <c r="AY12" s="183"/>
      <c r="AZ12" s="183"/>
      <c r="BA12" s="183"/>
      <c r="BB12" s="183"/>
      <c r="BC12" s="183"/>
      <c r="BD12" s="183"/>
      <c r="BE12" s="183"/>
      <c r="BF12" s="183"/>
      <c r="BG12" s="183"/>
      <c r="BH12" s="183"/>
      <c r="BI12" s="183"/>
      <c r="BJ12" s="183"/>
      <c r="BK12" s="183"/>
      <c r="BL12" s="183"/>
      <c r="BM12" s="183"/>
      <c r="BN12" s="183"/>
      <c r="BO12" s="183"/>
      <c r="BP12" s="183"/>
      <c r="BQ12" s="183"/>
      <c r="BR12" s="183"/>
      <c r="BS12" s="183"/>
      <c r="BT12" s="183"/>
      <c r="BU12" s="183"/>
      <c r="BV12" s="183"/>
      <c r="BW12" s="183"/>
      <c r="BX12" s="183"/>
      <c r="BY12" s="183"/>
      <c r="BZ12" s="183"/>
      <c r="CA12" s="183"/>
      <c r="CB12" s="183"/>
      <c r="CC12" s="183"/>
      <c r="CD12" s="183"/>
      <c r="CE12" s="183"/>
      <c r="CF12" s="183"/>
      <c r="CG12" s="183"/>
      <c r="CH12" s="183"/>
      <c r="CI12" s="183"/>
      <c r="CJ12" s="183"/>
      <c r="CK12" s="183"/>
      <c r="CL12" s="183"/>
      <c r="CM12" s="183"/>
      <c r="CN12" s="183"/>
      <c r="CO12" s="183"/>
      <c r="CP12" s="183"/>
      <c r="CQ12" s="183"/>
      <c r="CR12" s="183"/>
      <c r="CS12" s="183"/>
      <c r="CT12" s="183"/>
      <c r="CU12" s="183"/>
      <c r="CV12" s="183"/>
      <c r="CW12" s="183"/>
      <c r="CX12" s="183"/>
      <c r="CY12" s="183"/>
      <c r="CZ12" s="183"/>
      <c r="DA12" s="183"/>
      <c r="DB12" s="183"/>
      <c r="DC12" s="183"/>
      <c r="DD12" s="183"/>
      <c r="DE12" s="183"/>
      <c r="DF12" s="183"/>
      <c r="DG12" s="183"/>
      <c r="DH12" s="183"/>
      <c r="DI12" s="183"/>
      <c r="DJ12" s="183"/>
      <c r="DK12" s="183"/>
      <c r="DL12" s="183"/>
      <c r="DM12" s="183"/>
      <c r="DN12" s="183"/>
      <c r="DO12" s="183"/>
      <c r="DP12" s="183"/>
      <c r="DQ12" s="183"/>
      <c r="DR12" s="183"/>
      <c r="DS12" s="183"/>
      <c r="DT12" s="183"/>
      <c r="DU12" s="183"/>
      <c r="DV12" s="183"/>
      <c r="DW12" s="183"/>
      <c r="DX12" s="183"/>
      <c r="DY12" s="183"/>
      <c r="DZ12" s="183"/>
      <c r="EA12" s="183"/>
      <c r="EB12" s="183"/>
      <c r="EC12" s="183"/>
      <c r="ED12" s="183"/>
      <c r="EE12" s="183"/>
      <c r="EF12" s="183"/>
      <c r="EG12" s="183"/>
      <c r="EH12" s="183"/>
      <c r="EI12" s="183"/>
      <c r="EJ12" s="183"/>
      <c r="EK12" s="183"/>
      <c r="EL12" s="183"/>
      <c r="EM12" s="183"/>
      <c r="EN12" s="183"/>
      <c r="EO12" s="183"/>
      <c r="EP12" s="183"/>
      <c r="EQ12" s="183"/>
      <c r="ER12" s="183"/>
      <c r="ES12" s="183"/>
      <c r="ET12" s="183"/>
      <c r="EU12" s="183"/>
      <c r="EV12" s="183"/>
      <c r="EW12" s="183"/>
      <c r="EX12" s="183"/>
      <c r="EY12" s="183"/>
      <c r="EZ12" s="183"/>
      <c r="FA12" s="183"/>
      <c r="FB12" s="183"/>
      <c r="FC12" s="183"/>
      <c r="FD12" s="183"/>
      <c r="FE12" s="183"/>
      <c r="FF12" s="183"/>
      <c r="FG12" s="183"/>
      <c r="FH12" s="183"/>
      <c r="FI12" s="183"/>
      <c r="FJ12" s="183"/>
    </row>
    <row r="13" spans="1:166" ht="15.95" customHeight="1">
      <c r="B13" s="189"/>
      <c r="C13" s="183"/>
      <c r="D13" s="373"/>
      <c r="E13" s="374"/>
      <c r="F13" s="183"/>
      <c r="G13" s="183"/>
      <c r="H13" s="183"/>
      <c r="I13" s="183"/>
      <c r="J13" s="183"/>
      <c r="K13" s="183"/>
      <c r="L13" s="183"/>
      <c r="M13" s="183"/>
      <c r="N13" s="183"/>
      <c r="O13" s="183"/>
      <c r="P13" s="183"/>
      <c r="Q13" s="183"/>
      <c r="R13" s="183"/>
      <c r="S13" s="183"/>
      <c r="T13" s="183"/>
      <c r="U13" s="183"/>
      <c r="V13" s="183"/>
      <c r="W13" s="183"/>
      <c r="X13" s="183"/>
      <c r="Y13" s="183"/>
      <c r="Z13" s="183"/>
      <c r="AA13" s="183"/>
      <c r="AB13" s="183"/>
      <c r="AC13" s="183"/>
      <c r="AD13" s="183"/>
      <c r="AE13" s="183"/>
      <c r="AF13" s="183"/>
      <c r="AG13" s="183"/>
      <c r="AH13" s="183"/>
      <c r="AI13" s="183"/>
      <c r="AJ13" s="183"/>
      <c r="AK13" s="183"/>
      <c r="AL13" s="183"/>
      <c r="AM13" s="183"/>
      <c r="AN13" s="183"/>
      <c r="AO13" s="183"/>
      <c r="AP13" s="183"/>
      <c r="AQ13" s="183"/>
      <c r="AR13" s="183"/>
      <c r="AS13" s="183"/>
      <c r="AT13" s="183"/>
      <c r="AU13" s="183"/>
      <c r="AV13" s="183"/>
      <c r="AW13" s="183"/>
      <c r="AX13" s="183"/>
      <c r="AY13" s="183"/>
      <c r="AZ13" s="183"/>
      <c r="BA13" s="183"/>
      <c r="BB13" s="183"/>
      <c r="BC13" s="183"/>
      <c r="BD13" s="183"/>
      <c r="BE13" s="183"/>
      <c r="BF13" s="183"/>
      <c r="BG13" s="183"/>
      <c r="BH13" s="183"/>
      <c r="BI13" s="183"/>
      <c r="BJ13" s="183"/>
      <c r="BK13" s="183"/>
      <c r="BL13" s="183"/>
      <c r="BM13" s="183"/>
      <c r="BN13" s="183"/>
      <c r="BO13" s="183"/>
      <c r="BP13" s="183"/>
      <c r="BQ13" s="183"/>
      <c r="BR13" s="183"/>
      <c r="BS13" s="183"/>
      <c r="BT13" s="183"/>
      <c r="BU13" s="183"/>
      <c r="BV13" s="183"/>
      <c r="BW13" s="183"/>
      <c r="BX13" s="183"/>
      <c r="BY13" s="183"/>
      <c r="BZ13" s="183"/>
      <c r="CA13" s="183"/>
      <c r="CB13" s="183"/>
      <c r="CC13" s="183"/>
      <c r="CD13" s="183"/>
      <c r="CE13" s="183"/>
      <c r="CF13" s="183"/>
      <c r="CG13" s="183"/>
      <c r="CH13" s="183"/>
      <c r="CI13" s="183"/>
      <c r="CJ13" s="183"/>
      <c r="CK13" s="183"/>
      <c r="CL13" s="183"/>
      <c r="CM13" s="183"/>
      <c r="CN13" s="183"/>
      <c r="CO13" s="183"/>
      <c r="CP13" s="183"/>
      <c r="CQ13" s="183"/>
      <c r="CR13" s="183"/>
      <c r="CS13" s="183"/>
      <c r="CT13" s="183"/>
      <c r="CU13" s="183"/>
      <c r="CV13" s="183"/>
      <c r="CW13" s="183"/>
      <c r="CX13" s="183"/>
      <c r="CY13" s="183"/>
      <c r="CZ13" s="183"/>
      <c r="DA13" s="183"/>
      <c r="DB13" s="183"/>
      <c r="DC13" s="183"/>
      <c r="DD13" s="183"/>
      <c r="DE13" s="183"/>
      <c r="DF13" s="183"/>
      <c r="DG13" s="183"/>
      <c r="DH13" s="183"/>
      <c r="DI13" s="183"/>
      <c r="DJ13" s="183"/>
      <c r="DK13" s="183"/>
      <c r="DL13" s="183"/>
      <c r="DM13" s="183"/>
      <c r="DN13" s="183"/>
      <c r="DO13" s="183"/>
      <c r="DP13" s="183"/>
      <c r="DQ13" s="183"/>
      <c r="DR13" s="183"/>
      <c r="DS13" s="183"/>
      <c r="DT13" s="183"/>
      <c r="DU13" s="183"/>
      <c r="DV13" s="183"/>
      <c r="DW13" s="183"/>
      <c r="DX13" s="183"/>
      <c r="DY13" s="183"/>
      <c r="DZ13" s="183"/>
      <c r="EA13" s="183"/>
      <c r="EB13" s="183"/>
      <c r="EC13" s="183"/>
      <c r="ED13" s="183"/>
      <c r="EE13" s="183"/>
      <c r="EF13" s="183"/>
      <c r="EG13" s="183"/>
      <c r="EH13" s="183"/>
      <c r="EI13" s="183"/>
      <c r="EJ13" s="183"/>
      <c r="EK13" s="183"/>
      <c r="EL13" s="183"/>
      <c r="EM13" s="183"/>
      <c r="EN13" s="183"/>
      <c r="EO13" s="183"/>
      <c r="EP13" s="183"/>
      <c r="EQ13" s="183"/>
      <c r="ER13" s="183"/>
      <c r="ES13" s="183"/>
      <c r="ET13" s="183"/>
      <c r="EU13" s="183"/>
      <c r="EV13" s="183"/>
      <c r="EW13" s="183"/>
      <c r="EX13" s="183"/>
      <c r="EY13" s="183"/>
      <c r="EZ13" s="183"/>
      <c r="FA13" s="183"/>
      <c r="FB13" s="183"/>
      <c r="FC13" s="183"/>
      <c r="FD13" s="183"/>
      <c r="FE13" s="183"/>
      <c r="FF13" s="183"/>
      <c r="FG13" s="183"/>
      <c r="FH13" s="183"/>
      <c r="FI13" s="183"/>
      <c r="FJ13" s="183"/>
    </row>
    <row r="14" spans="1:166" ht="17.25" customHeight="1">
      <c r="B14" s="190" t="str">
        <f>(IF((MOD(ROUND(D12*1000,2),10)&lt;&gt;0),"ERROR: Rating must be in 0.01 star increment",""))</f>
        <v/>
      </c>
      <c r="C14" s="183"/>
      <c r="D14" s="191"/>
      <c r="E14" s="183"/>
      <c r="F14" s="183"/>
      <c r="G14" s="183"/>
    </row>
    <row r="15" spans="1:166" ht="3.75" customHeight="1">
      <c r="B15" s="192"/>
      <c r="C15" s="192"/>
      <c r="D15" s="193"/>
      <c r="E15" s="191"/>
      <c r="F15" s="192"/>
      <c r="G15" s="192"/>
    </row>
    <row r="16" spans="1:166" ht="15.95" customHeight="1">
      <c r="B16" s="189"/>
      <c r="C16" s="189"/>
      <c r="D16" s="372"/>
      <c r="E16" s="374" t="s">
        <v>27</v>
      </c>
      <c r="F16" s="189"/>
      <c r="G16" s="189"/>
    </row>
    <row r="17" spans="1:10" ht="15.95" customHeight="1">
      <c r="B17" s="189"/>
      <c r="C17" s="189"/>
      <c r="D17" s="373"/>
      <c r="E17" s="374"/>
      <c r="F17" s="189"/>
      <c r="G17" s="189"/>
    </row>
    <row r="18" spans="1:10" ht="13.5" customHeight="1">
      <c r="B18" s="190" t="str">
        <f>(IF((MOD(ROUND(D16*1000,2),10)&lt;&gt;0),"ERROR: Rating must be in 0.01 star increment",""))</f>
        <v/>
      </c>
      <c r="D18" s="194"/>
      <c r="H18" s="195"/>
      <c r="I18" s="196"/>
    </row>
    <row r="19" spans="1:10" ht="15" customHeight="1">
      <c r="B19" s="190"/>
      <c r="H19" s="195"/>
      <c r="I19" s="196"/>
    </row>
    <row r="20" spans="1:10" ht="17.25" customHeight="1">
      <c r="B20" s="375" t="s">
        <v>139</v>
      </c>
      <c r="C20" s="375"/>
      <c r="D20" s="375"/>
      <c r="E20" s="375"/>
      <c r="F20" s="375"/>
      <c r="G20" s="375"/>
      <c r="H20" s="376"/>
      <c r="I20" s="376"/>
      <c r="J20" s="376"/>
    </row>
    <row r="21" spans="1:10" ht="9.9499999999999993" customHeight="1">
      <c r="B21" s="197"/>
      <c r="C21" s="197"/>
      <c r="D21" s="197"/>
      <c r="E21" s="197"/>
      <c r="F21" s="197"/>
      <c r="G21" s="197"/>
      <c r="H21" s="186"/>
      <c r="I21" s="186"/>
      <c r="J21" s="186"/>
    </row>
    <row r="22" spans="1:10" s="198" customFormat="1" ht="20.100000000000001" customHeight="1">
      <c r="B22" s="199" t="s">
        <v>7</v>
      </c>
      <c r="C22" s="200"/>
      <c r="D22" s="200"/>
      <c r="E22" s="200"/>
      <c r="F22" s="201"/>
      <c r="G22" s="202"/>
      <c r="H22" s="377"/>
      <c r="I22" s="378"/>
    </row>
    <row r="23" spans="1:10" s="198" customFormat="1" ht="20.100000000000001" customHeight="1">
      <c r="B23" s="203" t="s">
        <v>140</v>
      </c>
      <c r="C23" s="204"/>
      <c r="D23" s="204"/>
      <c r="E23" s="204"/>
      <c r="F23" s="205"/>
      <c r="G23" s="206"/>
      <c r="H23" s="367"/>
      <c r="I23" s="368"/>
    </row>
    <row r="24" spans="1:10" s="198" customFormat="1" ht="20.100000000000001" customHeight="1">
      <c r="B24" s="203" t="s">
        <v>141</v>
      </c>
      <c r="C24" s="207"/>
      <c r="D24" s="207"/>
      <c r="E24" s="207"/>
      <c r="F24" s="208"/>
      <c r="G24" s="209"/>
      <c r="H24" s="367"/>
      <c r="I24" s="368"/>
    </row>
    <row r="25" spans="1:10" s="198" customFormat="1" ht="20.100000000000001" customHeight="1">
      <c r="B25" s="210" t="s">
        <v>142</v>
      </c>
      <c r="C25" s="204"/>
      <c r="D25" s="204"/>
      <c r="E25" s="204"/>
      <c r="F25" s="205"/>
      <c r="G25" s="206"/>
      <c r="H25" s="367"/>
      <c r="I25" s="368"/>
    </row>
    <row r="26" spans="1:10" s="198" customFormat="1" ht="20.100000000000001" customHeight="1">
      <c r="B26" s="210" t="s">
        <v>143</v>
      </c>
      <c r="C26" s="204"/>
      <c r="D26" s="204"/>
      <c r="E26" s="204"/>
      <c r="F26" s="205"/>
      <c r="G26" s="206"/>
      <c r="H26" s="367"/>
      <c r="I26" s="368"/>
    </row>
    <row r="27" spans="1:10" s="198" customFormat="1" ht="20.100000000000001" customHeight="1">
      <c r="B27" s="210" t="s">
        <v>144</v>
      </c>
      <c r="C27" s="204"/>
      <c r="D27" s="204"/>
      <c r="E27" s="204"/>
      <c r="F27" s="205"/>
      <c r="G27" s="206"/>
      <c r="H27" s="367"/>
      <c r="I27" s="368"/>
    </row>
    <row r="28" spans="1:10" s="198" customFormat="1" ht="20.100000000000001" customHeight="1">
      <c r="B28" s="210" t="s">
        <v>145</v>
      </c>
      <c r="C28" s="204"/>
      <c r="D28" s="204"/>
      <c r="E28" s="204"/>
      <c r="F28" s="205"/>
      <c r="G28" s="206"/>
      <c r="H28" s="367"/>
      <c r="I28" s="368"/>
    </row>
    <row r="29" spans="1:10" s="198" customFormat="1" ht="20.100000000000001" customHeight="1">
      <c r="B29" s="210" t="s">
        <v>146</v>
      </c>
      <c r="C29" s="204"/>
      <c r="D29" s="204"/>
      <c r="E29" s="204"/>
      <c r="F29" s="205"/>
      <c r="G29" s="206"/>
      <c r="H29" s="367" t="s">
        <v>147</v>
      </c>
      <c r="I29" s="368"/>
    </row>
    <row r="30" spans="1:10" s="198" customFormat="1" ht="20.100000000000001" customHeight="1">
      <c r="B30" s="210" t="s">
        <v>148</v>
      </c>
      <c r="C30" s="204"/>
      <c r="D30" s="204"/>
      <c r="E30" s="204"/>
      <c r="F30" s="205"/>
      <c r="G30" s="206"/>
      <c r="H30" s="367"/>
      <c r="I30" s="368"/>
    </row>
    <row r="31" spans="1:10" s="198" customFormat="1" ht="19.899999999999999" customHeight="1">
      <c r="B31" s="210" t="s">
        <v>149</v>
      </c>
      <c r="C31" s="204"/>
      <c r="D31" s="204"/>
      <c r="E31" s="204"/>
      <c r="F31" s="205"/>
      <c r="G31" s="206"/>
      <c r="H31" s="367"/>
      <c r="I31" s="368"/>
    </row>
    <row r="32" spans="1:10" s="198" customFormat="1" ht="20.100000000000001" customHeight="1">
      <c r="A32" s="211"/>
      <c r="B32" s="212" t="s">
        <v>150</v>
      </c>
      <c r="C32" s="204"/>
      <c r="D32" s="204"/>
      <c r="E32" s="204"/>
      <c r="F32" s="213"/>
      <c r="G32" s="214"/>
      <c r="H32" s="381"/>
      <c r="I32" s="382"/>
    </row>
    <row r="33" spans="1:10" s="198" customFormat="1" ht="20.100000000000001" customHeight="1">
      <c r="A33" s="215"/>
      <c r="B33" s="216" t="str">
        <f>IF(H23="","",IF(H23&gt;=15000,"","Total Serviced Gymnasium Area (m²)"))</f>
        <v/>
      </c>
      <c r="C33" s="217"/>
      <c r="D33" s="217"/>
      <c r="E33" s="217"/>
      <c r="F33" s="218"/>
      <c r="G33" s="214"/>
      <c r="H33" s="383"/>
      <c r="I33" s="384"/>
    </row>
    <row r="34" spans="1:10" s="198" customFormat="1" ht="3" customHeight="1">
      <c r="B34" s="212"/>
      <c r="C34" s="204"/>
      <c r="D34" s="204"/>
      <c r="E34" s="204"/>
      <c r="F34" s="204"/>
      <c r="G34" s="206"/>
      <c r="H34" s="219"/>
      <c r="I34" s="202"/>
    </row>
    <row r="35" spans="1:10" s="198" customFormat="1" ht="20.100000000000001" customHeight="1">
      <c r="B35" s="199" t="s">
        <v>151</v>
      </c>
      <c r="C35" s="220"/>
      <c r="D35" s="220"/>
      <c r="E35" s="220"/>
      <c r="F35" s="221" t="s">
        <v>152</v>
      </c>
      <c r="G35" s="222"/>
      <c r="H35" s="385"/>
      <c r="I35" s="386"/>
    </row>
    <row r="36" spans="1:10" s="198" customFormat="1" ht="20.100000000000001" customHeight="1">
      <c r="B36" s="223" t="str">
        <f>IF(SUM(H35:H38)=1,"","ERROR: Percentage breakdown must total 100%")</f>
        <v>ERROR: Percentage breakdown must total 100%</v>
      </c>
      <c r="C36" s="224"/>
      <c r="D36" s="224"/>
      <c r="E36" s="224"/>
      <c r="F36" s="225" t="s">
        <v>153</v>
      </c>
      <c r="G36" s="226"/>
      <c r="H36" s="387"/>
      <c r="I36" s="388"/>
    </row>
    <row r="37" spans="1:10" s="198" customFormat="1" ht="20.100000000000001" customHeight="1">
      <c r="B37" s="227"/>
      <c r="C37" s="224"/>
      <c r="D37" s="224"/>
      <c r="E37" s="224"/>
      <c r="F37" s="225" t="s">
        <v>154</v>
      </c>
      <c r="G37" s="226"/>
      <c r="H37" s="387"/>
      <c r="I37" s="388"/>
    </row>
    <row r="38" spans="1:10" s="198" customFormat="1" ht="20.100000000000001" customHeight="1">
      <c r="B38" s="228"/>
      <c r="C38" s="229"/>
      <c r="D38" s="229"/>
      <c r="E38" s="229"/>
      <c r="F38" s="230" t="s">
        <v>155</v>
      </c>
      <c r="G38" s="226"/>
      <c r="H38" s="389"/>
      <c r="I38" s="390"/>
    </row>
    <row r="39" spans="1:10" ht="15" customHeight="1">
      <c r="B39" s="231"/>
      <c r="C39" s="232"/>
      <c r="D39" s="232"/>
      <c r="E39" s="232"/>
      <c r="F39" s="232"/>
      <c r="G39" s="232"/>
      <c r="H39" s="195"/>
    </row>
    <row r="40" spans="1:10" ht="1.5" customHeight="1">
      <c r="B40" s="233"/>
      <c r="C40" s="234"/>
      <c r="D40" s="234"/>
      <c r="E40" s="234"/>
      <c r="F40" s="234"/>
      <c r="G40" s="234"/>
      <c r="H40" s="235"/>
      <c r="I40" s="236"/>
    </row>
    <row r="41" spans="1:10" ht="15.75">
      <c r="B41" s="379" t="s">
        <v>24</v>
      </c>
      <c r="C41" s="379"/>
      <c r="D41" s="379"/>
      <c r="E41" s="379"/>
      <c r="F41" s="379"/>
      <c r="G41" s="379"/>
      <c r="H41" s="380"/>
      <c r="I41" s="380"/>
      <c r="J41" s="380"/>
    </row>
    <row r="42" spans="1:10" ht="1.5" customHeight="1">
      <c r="B42" s="237"/>
      <c r="C42" s="237"/>
      <c r="D42" s="237"/>
      <c r="E42" s="237"/>
      <c r="F42" s="237"/>
      <c r="G42" s="237"/>
      <c r="H42" s="238"/>
      <c r="I42" s="238"/>
      <c r="J42" s="186"/>
    </row>
    <row r="43" spans="1:10" ht="9.9499999999999993" customHeight="1">
      <c r="F43" s="239"/>
      <c r="G43" s="239"/>
      <c r="J43" s="240"/>
    </row>
    <row r="44" spans="1:10" s="176" customFormat="1" ht="18" hidden="1" customHeight="1">
      <c r="A44" s="174"/>
      <c r="B44" s="241"/>
      <c r="C44" s="241"/>
      <c r="D44" s="242" t="s">
        <v>156</v>
      </c>
      <c r="E44" s="241"/>
      <c r="F44" s="241"/>
      <c r="G44" s="241"/>
      <c r="H44" s="243"/>
      <c r="J44" s="240"/>
    </row>
    <row r="45" spans="1:10" s="176" customFormat="1" ht="18" hidden="1" customHeight="1">
      <c r="A45" s="174"/>
      <c r="D45" s="392" t="str">
        <f>IF(ISNUMBER(F99),F99,"")</f>
        <v/>
      </c>
      <c r="E45" s="392"/>
      <c r="F45" s="392"/>
      <c r="G45" s="244"/>
      <c r="H45" s="245" t="s">
        <v>157</v>
      </c>
      <c r="I45" s="246"/>
      <c r="J45" s="240"/>
    </row>
    <row r="46" spans="1:10" ht="18" hidden="1" customHeight="1">
      <c r="D46" s="247" t="str">
        <f>CONCATENATE("Maximum Emissions at ",D12, " Star NABERS Energy")</f>
        <v>Maximum Emissions at  Star NABERS Energy</v>
      </c>
      <c r="E46" s="239"/>
      <c r="G46" s="239"/>
      <c r="J46" s="240"/>
    </row>
    <row r="47" spans="1:10" ht="18" hidden="1" customHeight="1">
      <c r="D47" s="392" t="str">
        <f>IF(ISNUMBER(H102),H102,"")</f>
        <v/>
      </c>
      <c r="E47" s="392"/>
      <c r="F47" s="392"/>
      <c r="G47" s="244"/>
      <c r="H47" s="245" t="s">
        <v>157</v>
      </c>
      <c r="I47" s="246"/>
      <c r="J47" s="248"/>
    </row>
    <row r="48" spans="1:10" ht="18" hidden="1" customHeight="1">
      <c r="D48" s="249"/>
      <c r="E48" s="249"/>
      <c r="F48" s="249"/>
      <c r="G48" s="244"/>
      <c r="H48" s="245"/>
      <c r="I48" s="246"/>
      <c r="J48" s="248"/>
    </row>
    <row r="49" spans="2:10" ht="18" customHeight="1">
      <c r="D49" s="242" t="s">
        <v>158</v>
      </c>
      <c r="E49" s="241"/>
      <c r="F49" s="241"/>
      <c r="G49" s="241"/>
      <c r="H49" s="243"/>
      <c r="J49" s="248"/>
    </row>
    <row r="50" spans="2:10" ht="18" customHeight="1">
      <c r="D50" s="392" t="e">
        <f>SUMPRODUCT(F58:F61,H110:H113)</f>
        <v>#N/A</v>
      </c>
      <c r="E50" s="392"/>
      <c r="F50" s="392"/>
      <c r="G50" s="244"/>
      <c r="H50" s="245" t="s">
        <v>157</v>
      </c>
      <c r="I50" s="246"/>
      <c r="J50" s="248"/>
    </row>
    <row r="51" spans="2:10" ht="18" customHeight="1">
      <c r="D51" s="249"/>
      <c r="E51" s="249"/>
      <c r="F51" s="249"/>
      <c r="G51" s="244"/>
      <c r="H51" s="245"/>
      <c r="I51" s="246"/>
      <c r="J51" s="248"/>
    </row>
    <row r="52" spans="2:10" ht="18" customHeight="1">
      <c r="D52" s="242" t="s">
        <v>159</v>
      </c>
      <c r="E52" s="241"/>
      <c r="F52" s="241"/>
      <c r="G52" s="241"/>
      <c r="H52" s="243"/>
      <c r="J52" s="248"/>
    </row>
    <row r="53" spans="2:10" ht="18" customHeight="1">
      <c r="D53" s="392" t="e">
        <f>SUMPRODUCT(F58:F61,I110:I113)</f>
        <v>#N/A</v>
      </c>
      <c r="E53" s="392"/>
      <c r="F53" s="392"/>
      <c r="G53" s="244"/>
      <c r="H53" s="245" t="s">
        <v>157</v>
      </c>
      <c r="I53" s="246"/>
      <c r="J53" s="248"/>
    </row>
    <row r="54" spans="2:10" ht="18" customHeight="1">
      <c r="D54" s="249"/>
      <c r="E54" s="249"/>
      <c r="F54" s="249"/>
      <c r="G54" s="244"/>
      <c r="H54" s="245"/>
      <c r="I54" s="246"/>
      <c r="J54" s="248"/>
    </row>
    <row r="55" spans="2:10" ht="11.25" customHeight="1">
      <c r="J55" s="248"/>
    </row>
    <row r="56" spans="2:10" ht="18" customHeight="1">
      <c r="D56" s="197" t="s">
        <v>160</v>
      </c>
      <c r="J56" s="248"/>
    </row>
    <row r="57" spans="2:10" s="250" customFormat="1" ht="3" customHeight="1">
      <c r="B57" s="251"/>
      <c r="C57" s="251"/>
      <c r="D57" s="251"/>
      <c r="E57" s="251"/>
      <c r="F57" s="251"/>
      <c r="G57" s="251"/>
      <c r="H57" s="252"/>
      <c r="J57" s="253"/>
    </row>
    <row r="58" spans="2:10" s="250" customFormat="1" ht="12.75" customHeight="1">
      <c r="C58" s="197"/>
      <c r="D58" s="197"/>
      <c r="E58" s="254" t="s">
        <v>152</v>
      </c>
      <c r="F58" s="255" t="str">
        <f>IF(ISNUMBER(H35*L107/H116),H35*L107/H116,"")</f>
        <v/>
      </c>
      <c r="G58" s="256"/>
      <c r="H58" s="245" t="s">
        <v>161</v>
      </c>
      <c r="I58" s="186"/>
      <c r="J58" s="186"/>
    </row>
    <row r="59" spans="2:10" s="250" customFormat="1" ht="12.75" customHeight="1">
      <c r="B59" s="251"/>
      <c r="C59" s="251"/>
      <c r="D59" s="241"/>
      <c r="E59" s="254" t="s">
        <v>153</v>
      </c>
      <c r="F59" s="255" t="str">
        <f>IF(ISNUMBER(H36*L107),H36*L107,"")</f>
        <v/>
      </c>
      <c r="G59" s="257"/>
      <c r="H59" s="245" t="s">
        <v>162</v>
      </c>
      <c r="J59" s="253"/>
    </row>
    <row r="60" spans="2:10" s="250" customFormat="1" ht="12.75" customHeight="1">
      <c r="B60" s="241"/>
      <c r="C60" s="239"/>
      <c r="D60" s="239"/>
      <c r="E60" s="254" t="s">
        <v>154</v>
      </c>
      <c r="F60" s="255" t="str">
        <f>IF(ISNUMBER(H37*L107/H117),H37*L107/H117,"")</f>
        <v/>
      </c>
      <c r="G60" s="258"/>
      <c r="H60" s="245" t="s">
        <v>163</v>
      </c>
      <c r="J60" s="253"/>
    </row>
    <row r="61" spans="2:10" s="250" customFormat="1" ht="12.75" customHeight="1">
      <c r="B61" s="241"/>
      <c r="C61" s="239"/>
      <c r="D61" s="239"/>
      <c r="E61" s="254" t="s">
        <v>155</v>
      </c>
      <c r="F61" s="255" t="str">
        <f>IF(ISNUMBER(H38*L107/H118),H38*L107/H118,"")</f>
        <v/>
      </c>
      <c r="G61" s="258"/>
      <c r="H61" s="245" t="s">
        <v>164</v>
      </c>
      <c r="J61" s="253"/>
    </row>
    <row r="62" spans="2:10" s="250" customFormat="1" ht="9.9499999999999993" customHeight="1">
      <c r="B62" s="241"/>
      <c r="C62" s="239"/>
      <c r="D62" s="239"/>
      <c r="E62" s="254"/>
      <c r="F62" s="259"/>
      <c r="G62" s="258"/>
      <c r="H62" s="245"/>
      <c r="J62" s="253"/>
    </row>
    <row r="63" spans="2:10" s="250" customFormat="1" ht="1.5" customHeight="1">
      <c r="B63" s="260"/>
      <c r="C63" s="261"/>
      <c r="D63" s="261"/>
      <c r="E63" s="262"/>
      <c r="F63" s="262"/>
      <c r="G63" s="261"/>
      <c r="H63" s="262"/>
      <c r="I63" s="262"/>
      <c r="J63" s="253"/>
    </row>
    <row r="64" spans="2:10" s="250" customFormat="1" ht="9.9499999999999993" customHeight="1">
      <c r="B64" s="241"/>
      <c r="C64" s="239"/>
      <c r="D64" s="239"/>
      <c r="G64" s="239"/>
      <c r="J64" s="253"/>
    </row>
    <row r="65" spans="2:10" s="250" customFormat="1" ht="18" customHeight="1">
      <c r="B65" s="251"/>
      <c r="C65" s="251"/>
      <c r="D65" s="242" t="s">
        <v>165</v>
      </c>
      <c r="E65" s="241"/>
      <c r="F65" s="241"/>
      <c r="G65" s="241"/>
      <c r="H65" s="243"/>
      <c r="I65" s="174"/>
      <c r="J65" s="253"/>
    </row>
    <row r="66" spans="2:10" s="250" customFormat="1" ht="18" customHeight="1">
      <c r="B66" s="251"/>
      <c r="C66" s="251"/>
      <c r="D66" s="393" t="str">
        <f>IF(ISNUMBER(L126),L126,"")</f>
        <v/>
      </c>
      <c r="E66" s="393"/>
      <c r="F66" s="393"/>
      <c r="G66" s="263"/>
      <c r="H66" s="264" t="s">
        <v>166</v>
      </c>
      <c r="I66" s="265"/>
      <c r="J66" s="253"/>
    </row>
    <row r="67" spans="2:10" s="250" customFormat="1" ht="18" customHeight="1">
      <c r="B67" s="251"/>
      <c r="C67" s="251"/>
      <c r="D67" s="247" t="str">
        <f>CONCATENATE("Maximum Water Consumption at ",D16, " Star NABERS Water")</f>
        <v>Maximum Water Consumption at  Star NABERS Water</v>
      </c>
      <c r="E67" s="239"/>
      <c r="F67" s="174"/>
      <c r="G67" s="239"/>
      <c r="H67" s="174"/>
      <c r="I67" s="174"/>
      <c r="J67" s="253"/>
    </row>
    <row r="68" spans="2:10" ht="18" customHeight="1">
      <c r="B68" s="241"/>
      <c r="C68" s="241"/>
      <c r="D68" s="393" t="str">
        <f>IF(ISNUMBER(L129),L129,"")</f>
        <v/>
      </c>
      <c r="E68" s="393"/>
      <c r="F68" s="393"/>
      <c r="G68" s="263"/>
      <c r="H68" s="264" t="s">
        <v>166</v>
      </c>
      <c r="I68" s="265"/>
    </row>
    <row r="69" spans="2:10" ht="11.25" customHeight="1">
      <c r="B69" s="241"/>
      <c r="C69" s="241"/>
    </row>
    <row r="70" spans="2:10" ht="3" customHeight="1">
      <c r="B70" s="241"/>
      <c r="C70" s="241"/>
      <c r="D70" s="241"/>
      <c r="E70" s="241"/>
      <c r="F70" s="241"/>
      <c r="G70" s="241"/>
      <c r="H70" s="266"/>
      <c r="J70" s="267"/>
    </row>
    <row r="71" spans="2:10" ht="30" customHeight="1">
      <c r="B71" s="241"/>
      <c r="C71" s="241"/>
      <c r="D71" s="241"/>
      <c r="E71" s="241"/>
      <c r="F71" s="241"/>
      <c r="G71" s="241"/>
      <c r="H71" s="266"/>
      <c r="J71" s="267"/>
    </row>
    <row r="72" spans="2:10" ht="1.5" customHeight="1">
      <c r="B72" s="260"/>
      <c r="C72" s="260"/>
      <c r="D72" s="260"/>
      <c r="E72" s="260"/>
      <c r="F72" s="260"/>
      <c r="G72" s="260"/>
      <c r="H72" s="268"/>
      <c r="I72" s="236"/>
      <c r="J72" s="267"/>
    </row>
    <row r="73" spans="2:10" ht="12.75" hidden="1" customHeight="1">
      <c r="B73" s="241"/>
      <c r="C73" s="241"/>
      <c r="D73" s="241"/>
      <c r="E73" s="241"/>
      <c r="F73" s="241"/>
      <c r="G73" s="241"/>
      <c r="H73" s="266"/>
      <c r="J73" s="267"/>
    </row>
    <row r="74" spans="2:10" hidden="1">
      <c r="B74" s="269"/>
      <c r="C74" s="269"/>
      <c r="D74" s="269"/>
      <c r="E74" s="269"/>
      <c r="F74" s="269"/>
      <c r="G74" s="269"/>
    </row>
    <row r="75" spans="2:10" hidden="1">
      <c r="B75" s="240" t="s">
        <v>37</v>
      </c>
      <c r="C75" s="240"/>
      <c r="D75" s="240"/>
      <c r="E75" s="240"/>
      <c r="F75" s="240"/>
      <c r="G75" s="240"/>
    </row>
    <row r="76" spans="2:10" hidden="1">
      <c r="B76" s="174" t="s">
        <v>107</v>
      </c>
      <c r="H76" s="174" t="e">
        <f>VLOOKUP($H$22,'Climate by postcode'!$A$3:$E$3730,5,FALSE)</f>
        <v>#N/A</v>
      </c>
      <c r="J76" s="270" t="s">
        <v>167</v>
      </c>
    </row>
    <row r="77" spans="2:10" hidden="1">
      <c r="B77" s="174" t="s">
        <v>168</v>
      </c>
      <c r="H77" s="174" t="e">
        <f>VLOOKUP(H76,SGEx!$A$18:$E$26,3)</f>
        <v>#N/A</v>
      </c>
      <c r="I77" s="174" t="s">
        <v>167</v>
      </c>
      <c r="J77" s="174" t="e">
        <f>H77</f>
        <v>#N/A</v>
      </c>
    </row>
    <row r="78" spans="2:10" hidden="1">
      <c r="B78" s="174" t="s">
        <v>169</v>
      </c>
      <c r="H78" s="174" t="e">
        <f>VLOOKUP(H76,SGEx!$A$18:$E$26,2)</f>
        <v>#N/A</v>
      </c>
      <c r="I78" s="174" t="s">
        <v>170</v>
      </c>
      <c r="J78" s="174" t="e">
        <f>H78/H116</f>
        <v>#N/A</v>
      </c>
    </row>
    <row r="79" spans="2:10" hidden="1">
      <c r="B79" s="174" t="s">
        <v>171</v>
      </c>
      <c r="H79" s="174" t="e">
        <f>VLOOKUP(H76,SGEx!$A$18:$E$26,5)</f>
        <v>#N/A</v>
      </c>
      <c r="I79" s="174" t="s">
        <v>172</v>
      </c>
      <c r="J79" s="174" t="e">
        <f>H79/H117</f>
        <v>#N/A</v>
      </c>
    </row>
    <row r="80" spans="2:10" hidden="1">
      <c r="B80" s="174" t="s">
        <v>173</v>
      </c>
      <c r="H80" s="174" t="e">
        <f>VLOOKUP(H76,SGEx!$A$18:$E$26,4)</f>
        <v>#N/A</v>
      </c>
      <c r="I80" s="174" t="s">
        <v>174</v>
      </c>
      <c r="J80" s="174" t="e">
        <f>H80/H118</f>
        <v>#N/A</v>
      </c>
    </row>
    <row r="81" spans="2:11" hidden="1"/>
    <row r="82" spans="2:11" hidden="1">
      <c r="B82" s="174" t="s">
        <v>175</v>
      </c>
      <c r="H82" s="174" t="e">
        <f>VLOOKUP($H$22,'Climate by postcode'!$A$4:$D$3730,2,0)</f>
        <v>#N/A</v>
      </c>
    </row>
    <row r="83" spans="2:11" hidden="1">
      <c r="B83" s="174" t="s">
        <v>176</v>
      </c>
      <c r="H83" s="174" t="e">
        <f>VLOOKUP($H22,'Climate by postcode'!$A$4:$D$3730,3,0)</f>
        <v>#N/A</v>
      </c>
    </row>
    <row r="84" spans="2:11" hidden="1">
      <c r="B84" s="174" t="s">
        <v>177</v>
      </c>
      <c r="H84" s="174" t="e">
        <f>VLOOKUP($H$22,'Climate by postcode'!$A$4:$D$3730,4,0)</f>
        <v>#N/A</v>
      </c>
    </row>
    <row r="85" spans="2:11" hidden="1"/>
    <row r="86" spans="2:11" hidden="1">
      <c r="B86" s="240" t="s">
        <v>178</v>
      </c>
      <c r="C86" s="240"/>
      <c r="D86" s="240"/>
      <c r="E86" s="240"/>
      <c r="F86" s="240"/>
      <c r="G86" s="240"/>
      <c r="H86" s="271" t="s">
        <v>179</v>
      </c>
      <c r="K86" s="272" t="s">
        <v>180</v>
      </c>
    </row>
    <row r="87" spans="2:11" hidden="1">
      <c r="B87" s="273" t="s">
        <v>181</v>
      </c>
      <c r="C87" s="273"/>
      <c r="D87" s="273"/>
      <c r="E87" s="273"/>
      <c r="F87" s="273"/>
      <c r="G87" s="273"/>
      <c r="H87" s="274">
        <f>H23*H27/357.2</f>
        <v>0</v>
      </c>
      <c r="J87" s="275" t="s">
        <v>182</v>
      </c>
      <c r="K87" s="276">
        <f>H28/60.25</f>
        <v>0</v>
      </c>
    </row>
    <row r="88" spans="2:11" hidden="1">
      <c r="B88" s="273" t="s">
        <v>183</v>
      </c>
      <c r="C88" s="273"/>
      <c r="D88" s="273"/>
      <c r="E88" s="273"/>
      <c r="F88" s="273"/>
      <c r="G88" s="273"/>
      <c r="H88" s="274">
        <f>H24*H28/60</f>
        <v>0</v>
      </c>
      <c r="J88" s="275" t="s">
        <v>184</v>
      </c>
      <c r="K88" s="276">
        <f>H27/359.56</f>
        <v>0</v>
      </c>
    </row>
    <row r="89" spans="2:11" hidden="1">
      <c r="B89" s="273" t="s">
        <v>185</v>
      </c>
      <c r="C89" s="273"/>
      <c r="D89" s="273"/>
      <c r="E89" s="273"/>
      <c r="F89" s="273"/>
      <c r="G89" s="273"/>
      <c r="H89" s="274" t="e">
        <f>H84*H88/H23</f>
        <v>#N/A</v>
      </c>
      <c r="J89" s="275" t="s">
        <v>186</v>
      </c>
      <c r="K89" s="276" t="e">
        <f>H24/H23</f>
        <v>#DIV/0!</v>
      </c>
    </row>
    <row r="90" spans="2:11" hidden="1">
      <c r="B90" s="273" t="s">
        <v>187</v>
      </c>
      <c r="C90" s="273"/>
      <c r="D90" s="273"/>
      <c r="E90" s="273"/>
      <c r="F90" s="273"/>
      <c r="G90" s="273"/>
      <c r="H90" s="274" t="e">
        <f>H83*H88/H23</f>
        <v>#N/A</v>
      </c>
      <c r="J90" s="275" t="s">
        <v>188</v>
      </c>
      <c r="K90" s="276" t="e">
        <f>H33/H23</f>
        <v>#DIV/0!</v>
      </c>
    </row>
    <row r="91" spans="2:11" hidden="1">
      <c r="B91" s="273" t="s">
        <v>189</v>
      </c>
      <c r="C91" s="273"/>
      <c r="D91" s="273"/>
      <c r="E91" s="273"/>
      <c r="F91" s="273"/>
      <c r="G91" s="273"/>
      <c r="H91" s="274">
        <f>IF(H29="Multi storey",1,0)</f>
        <v>0</v>
      </c>
      <c r="J91" s="275" t="s">
        <v>189</v>
      </c>
      <c r="K91" s="276">
        <f>IF(H29="Multi storey",1,0)</f>
        <v>0</v>
      </c>
    </row>
    <row r="92" spans="2:11" hidden="1">
      <c r="B92" s="273" t="s">
        <v>190</v>
      </c>
      <c r="C92" s="273"/>
      <c r="D92" s="273"/>
      <c r="E92" s="273"/>
      <c r="F92" s="273"/>
      <c r="G92" s="273"/>
      <c r="H92" s="277" t="e">
        <f>H25/H23</f>
        <v>#DIV/0!</v>
      </c>
      <c r="J92" s="275" t="s">
        <v>190</v>
      </c>
      <c r="K92" s="276" t="e">
        <f>H25/H23</f>
        <v>#DIV/0!</v>
      </c>
    </row>
    <row r="93" spans="2:11" hidden="1">
      <c r="B93" s="273" t="s">
        <v>191</v>
      </c>
      <c r="C93" s="273"/>
      <c r="D93" s="273"/>
      <c r="E93" s="273"/>
      <c r="F93" s="273"/>
      <c r="G93" s="273"/>
      <c r="H93" s="277" t="e">
        <f>H26/H23</f>
        <v>#DIV/0!</v>
      </c>
      <c r="J93" s="275" t="s">
        <v>191</v>
      </c>
      <c r="K93" s="276" t="e">
        <f>H26/H23</f>
        <v>#DIV/0!</v>
      </c>
    </row>
    <row r="94" spans="2:11" hidden="1">
      <c r="J94" s="275" t="s">
        <v>192</v>
      </c>
      <c r="K94" s="276" t="e">
        <f>H30/H23</f>
        <v>#DIV/0!</v>
      </c>
    </row>
    <row r="95" spans="2:11" hidden="1">
      <c r="B95" s="240" t="s">
        <v>193</v>
      </c>
      <c r="C95" s="240"/>
    </row>
    <row r="96" spans="2:11" hidden="1">
      <c r="B96" s="273" t="s">
        <v>194</v>
      </c>
      <c r="C96" s="273"/>
      <c r="D96" s="273"/>
      <c r="E96" s="273"/>
      <c r="F96" s="273"/>
      <c r="G96" s="273"/>
      <c r="H96" s="278" t="e">
        <f>31.03+23.45*H91+1.01*10^(-1)*H89+4.38*10^(-4)*H87+H92*944+H93*204</f>
        <v>#N/A</v>
      </c>
      <c r="J96" s="275" t="s">
        <v>194</v>
      </c>
      <c r="K96" s="276" t="e">
        <f>(0.5+0.105*K87+35.54*K88+64.08*K91+7.9*K89+150.52*K92+100.35*K93+420.87*K94+1868.87*K90)</f>
        <v>#DIV/0!</v>
      </c>
    </row>
    <row r="97" spans="2:12" hidden="1">
      <c r="B97" s="273" t="s">
        <v>195</v>
      </c>
      <c r="C97" s="273"/>
      <c r="D97" s="273"/>
      <c r="E97" s="273"/>
      <c r="F97" s="273"/>
      <c r="G97" s="273"/>
      <c r="H97" s="278" t="e">
        <f>0.116*H90</f>
        <v>#N/A</v>
      </c>
      <c r="J97" s="275"/>
      <c r="K97" s="275"/>
    </row>
    <row r="98" spans="2:12" hidden="1">
      <c r="B98" s="273" t="s">
        <v>196</v>
      </c>
      <c r="C98" s="273"/>
      <c r="D98" s="273"/>
      <c r="E98" s="273"/>
      <c r="F98" s="273"/>
      <c r="G98" s="273"/>
      <c r="H98" s="278" t="e">
        <f>H96*H78+H97*H77</f>
        <v>#N/A</v>
      </c>
      <c r="J98" s="275" t="s">
        <v>196</v>
      </c>
      <c r="K98" s="279" t="e">
        <f>K96*H78</f>
        <v>#DIV/0!</v>
      </c>
    </row>
    <row r="99" spans="2:12" hidden="1">
      <c r="B99" s="273" t="s">
        <v>197</v>
      </c>
      <c r="C99" s="273"/>
      <c r="D99" s="273"/>
      <c r="E99" s="273"/>
      <c r="F99" s="391" t="e">
        <f>H98*H23</f>
        <v>#N/A</v>
      </c>
      <c r="G99" s="391"/>
      <c r="H99" s="391"/>
      <c r="J99" s="275" t="s">
        <v>197</v>
      </c>
      <c r="K99" s="280" t="e">
        <f>K98*H23</f>
        <v>#DIV/0!</v>
      </c>
    </row>
    <row r="100" spans="2:12" hidden="1"/>
    <row r="101" spans="2:12" hidden="1">
      <c r="B101" s="281" t="s">
        <v>198</v>
      </c>
      <c r="C101" s="281"/>
      <c r="D101" s="173"/>
    </row>
    <row r="102" spans="2:12" hidden="1">
      <c r="B102" s="173" t="s">
        <v>199</v>
      </c>
      <c r="C102" s="282"/>
      <c r="D102" s="282"/>
      <c r="E102" s="282"/>
      <c r="F102" s="282"/>
      <c r="G102" s="282"/>
      <c r="H102" s="283" t="e">
        <f>H103*H23</f>
        <v>#N/A</v>
      </c>
      <c r="K102" s="284" t="e">
        <f>K103*H23</f>
        <v>#DIV/0!</v>
      </c>
    </row>
    <row r="103" spans="2:12" hidden="1">
      <c r="B103" s="173" t="s">
        <v>200</v>
      </c>
      <c r="C103" s="282"/>
      <c r="D103" s="282"/>
      <c r="E103" s="282"/>
      <c r="F103" s="282"/>
      <c r="G103" s="282"/>
      <c r="H103" s="285" t="e">
        <f>H104*H98/100</f>
        <v>#N/A</v>
      </c>
      <c r="K103" s="286" t="e">
        <f>K104*K98/100</f>
        <v>#DIV/0!</v>
      </c>
    </row>
    <row r="104" spans="2:12" hidden="1">
      <c r="B104" s="287" t="s">
        <v>201</v>
      </c>
      <c r="C104" s="287"/>
      <c r="D104" s="287"/>
      <c r="E104" s="287"/>
      <c r="F104" s="287"/>
      <c r="G104" s="287"/>
      <c r="H104" s="288">
        <f>VLOOKUP(D12,BenchmarkFactors!$H$4:$I$604,2,FALSE)</f>
        <v>185.5</v>
      </c>
      <c r="J104" s="289"/>
      <c r="K104" s="275">
        <f>VLOOKUP(D12,BenchmarkFactors!$H$4:$I$604,2,FALSE)</f>
        <v>185.5</v>
      </c>
    </row>
    <row r="105" spans="2:12" hidden="1"/>
    <row r="106" spans="2:12" hidden="1">
      <c r="B106" s="174" t="s">
        <v>202</v>
      </c>
      <c r="H106" s="174" t="e">
        <f>(H35*J78+H36*J77+H37*J79+H38*J80)</f>
        <v>#N/A</v>
      </c>
      <c r="I106" s="174" t="s">
        <v>167</v>
      </c>
      <c r="K106" s="174" t="e">
        <f>(H35*J78+H36*J77+H37*J79+H38*J80)</f>
        <v>#N/A</v>
      </c>
      <c r="L106" s="174" t="s">
        <v>167</v>
      </c>
    </row>
    <row r="107" spans="2:12" hidden="1">
      <c r="B107" s="174" t="s">
        <v>203</v>
      </c>
      <c r="H107" s="174" t="e">
        <f>H102/H106</f>
        <v>#N/A</v>
      </c>
      <c r="K107" s="290" t="e">
        <f>K102/K106</f>
        <v>#DIV/0!</v>
      </c>
      <c r="L107" s="290" t="e">
        <f>IF(H23&lt;15000,K107,H107)</f>
        <v>#DIV/0!</v>
      </c>
    </row>
    <row r="108" spans="2:12" hidden="1"/>
    <row r="109" spans="2:12" hidden="1">
      <c r="B109" s="240" t="s">
        <v>228</v>
      </c>
      <c r="C109" s="240"/>
      <c r="D109" s="240"/>
      <c r="E109" s="240"/>
      <c r="F109" s="240"/>
      <c r="G109" s="240"/>
      <c r="H109" s="291" t="s">
        <v>205</v>
      </c>
      <c r="I109" s="291" t="s">
        <v>206</v>
      </c>
    </row>
    <row r="110" spans="2:12" hidden="1">
      <c r="B110" s="174" t="s">
        <v>169</v>
      </c>
      <c r="H110" s="292" t="e">
        <f>VLOOKUP(K110,'NGA Factors 2020'!$C$2:$L$20,9,FALSE)</f>
        <v>#N/A</v>
      </c>
      <c r="I110" s="292" t="e">
        <f>VLOOKUP(K110,'NGA Factors 2020'!$C$2:$L$20,8,FALSE)</f>
        <v>#N/A</v>
      </c>
      <c r="J110" s="174" t="s">
        <v>170</v>
      </c>
      <c r="K110" s="174" t="e">
        <f>CONCATENATE(H76,F35)</f>
        <v>#N/A</v>
      </c>
    </row>
    <row r="111" spans="2:12" hidden="1">
      <c r="B111" s="174" t="s">
        <v>207</v>
      </c>
      <c r="H111" s="292">
        <v>6.4629999999999993E-2</v>
      </c>
      <c r="I111" s="292" t="e">
        <f>VLOOKUP(K111,'NGA Factors 2020'!$C$2:$L$20,8,FALSE)</f>
        <v>#N/A</v>
      </c>
      <c r="J111" s="174" t="s">
        <v>167</v>
      </c>
      <c r="K111" s="174" t="e">
        <f>CONCATENATE($H$76,F36)</f>
        <v>#N/A</v>
      </c>
    </row>
    <row r="112" spans="2:12" hidden="1">
      <c r="B112" s="174" t="s">
        <v>171</v>
      </c>
      <c r="H112" s="174">
        <f>'NGA Factors 2020'!K18</f>
        <v>2.5174799999999999</v>
      </c>
      <c r="I112" s="174">
        <f>'NGA Factors 2020'!J18</f>
        <v>2.43648</v>
      </c>
      <c r="J112" s="174" t="s">
        <v>172</v>
      </c>
    </row>
    <row r="113" spans="1:12" hidden="1">
      <c r="B113" s="174" t="s">
        <v>173</v>
      </c>
      <c r="H113" s="174">
        <f>'NGA Factors 2020'!K19</f>
        <v>2.8486799999999999</v>
      </c>
      <c r="I113" s="174">
        <f>'NGA Factors 2020'!J19</f>
        <v>2.7097200000000004</v>
      </c>
      <c r="J113" s="174" t="s">
        <v>174</v>
      </c>
    </row>
    <row r="114" spans="1:12" hidden="1">
      <c r="H114" s="292"/>
    </row>
    <row r="115" spans="1:12" hidden="1">
      <c r="B115" s="240" t="s">
        <v>208</v>
      </c>
      <c r="C115" s="240"/>
      <c r="D115" s="240"/>
      <c r="E115" s="240"/>
      <c r="F115" s="240"/>
      <c r="G115" s="240"/>
      <c r="H115" s="292"/>
    </row>
    <row r="116" spans="1:12" hidden="1">
      <c r="B116" s="174" t="s">
        <v>152</v>
      </c>
      <c r="H116" s="174">
        <v>3.6</v>
      </c>
      <c r="I116" s="174" t="s">
        <v>209</v>
      </c>
    </row>
    <row r="117" spans="1:12" hidden="1">
      <c r="B117" s="174" t="s">
        <v>154</v>
      </c>
      <c r="H117" s="174">
        <v>22.1</v>
      </c>
      <c r="I117" s="174" t="s">
        <v>210</v>
      </c>
      <c r="J117" s="174" t="s">
        <v>133</v>
      </c>
      <c r="K117" s="174">
        <v>3.1800000000000001E-3</v>
      </c>
    </row>
    <row r="118" spans="1:12" hidden="1">
      <c r="B118" s="174" t="s">
        <v>155</v>
      </c>
      <c r="H118" s="174">
        <v>38.6</v>
      </c>
      <c r="I118" s="174" t="s">
        <v>211</v>
      </c>
      <c r="J118" s="174" t="s">
        <v>212</v>
      </c>
      <c r="K118" s="174">
        <f>0.0000148*H27</f>
        <v>0</v>
      </c>
    </row>
    <row r="119" spans="1:12" hidden="1">
      <c r="J119" s="174" t="s">
        <v>213</v>
      </c>
      <c r="K119" s="174">
        <f>0.01082*H28</f>
        <v>0</v>
      </c>
    </row>
    <row r="120" spans="1:12" hidden="1">
      <c r="A120" s="176"/>
      <c r="B120" s="240" t="s">
        <v>214</v>
      </c>
      <c r="C120" s="240"/>
      <c r="D120" s="240"/>
      <c r="E120" s="240"/>
      <c r="F120" s="240"/>
      <c r="G120" s="240"/>
      <c r="J120" s="174" t="s">
        <v>215</v>
      </c>
      <c r="K120" s="174" t="e">
        <f>0.0000399*H84</f>
        <v>#N/A</v>
      </c>
    </row>
    <row r="121" spans="1:12" hidden="1">
      <c r="A121" s="176"/>
      <c r="B121" s="174" t="s">
        <v>216</v>
      </c>
      <c r="H121" s="174">
        <v>0.169874</v>
      </c>
      <c r="J121" s="174" t="s">
        <v>217</v>
      </c>
      <c r="K121" s="174">
        <f>0.000019*H23</f>
        <v>0</v>
      </c>
    </row>
    <row r="122" spans="1:12" hidden="1">
      <c r="A122" s="176"/>
      <c r="B122" s="174" t="s">
        <v>218</v>
      </c>
      <c r="H122" s="174">
        <v>4884</v>
      </c>
      <c r="J122" s="174" t="s">
        <v>219</v>
      </c>
      <c r="K122" s="174" t="e">
        <f>5.42*H32/H23</f>
        <v>#DIV/0!</v>
      </c>
    </row>
    <row r="123" spans="1:12" hidden="1">
      <c r="A123" s="176"/>
      <c r="B123" s="174" t="s">
        <v>220</v>
      </c>
      <c r="H123" s="174">
        <v>9450</v>
      </c>
      <c r="J123" s="174" t="s">
        <v>221</v>
      </c>
      <c r="K123" s="174" t="e">
        <f>6.23*H30/H23</f>
        <v>#DIV/0!</v>
      </c>
    </row>
    <row r="124" spans="1:12" hidden="1">
      <c r="A124" s="176"/>
      <c r="B124" s="174" t="s">
        <v>222</v>
      </c>
      <c r="H124" s="174">
        <v>593</v>
      </c>
      <c r="J124" s="174" t="s">
        <v>223</v>
      </c>
      <c r="K124" s="293" t="e">
        <f>814*H31/H23</f>
        <v>#DIV/0!</v>
      </c>
    </row>
    <row r="125" spans="1:12" hidden="1">
      <c r="A125" s="176"/>
      <c r="B125" s="174" t="s">
        <v>224</v>
      </c>
      <c r="H125" s="174">
        <v>1.8510073333333334</v>
      </c>
      <c r="J125" s="174" t="s">
        <v>224</v>
      </c>
      <c r="K125" s="174" t="e">
        <f>SUM(K117:K124)</f>
        <v>#N/A</v>
      </c>
    </row>
    <row r="126" spans="1:12" hidden="1">
      <c r="A126" s="176"/>
      <c r="B126" s="174" t="s">
        <v>225</v>
      </c>
      <c r="H126" s="174">
        <f>H125*H23</f>
        <v>0</v>
      </c>
      <c r="J126" s="174" t="s">
        <v>225</v>
      </c>
      <c r="K126" s="174" t="e">
        <f>K125*H23</f>
        <v>#N/A</v>
      </c>
      <c r="L126" s="290" t="e">
        <f>IF(H23&lt;15000,K126,H126)</f>
        <v>#N/A</v>
      </c>
    </row>
    <row r="127" spans="1:12" hidden="1">
      <c r="A127" s="176"/>
      <c r="B127" s="287" t="s">
        <v>201</v>
      </c>
      <c r="C127" s="287"/>
      <c r="D127" s="287"/>
      <c r="E127" s="287"/>
      <c r="F127" s="287"/>
      <c r="G127" s="287"/>
      <c r="H127" s="288">
        <f>VLOOKUP(D16,BenchmarkFactors!$H$4:$I$604,2,FALSE)</f>
        <v>185.5</v>
      </c>
      <c r="J127" s="275" t="s">
        <v>201</v>
      </c>
      <c r="K127" s="275">
        <f>VLOOKUP(D16,BenchmarkFactors!$H$4:$I$604,2,FALSE)</f>
        <v>185.5</v>
      </c>
    </row>
    <row r="128" spans="1:12" hidden="1">
      <c r="A128" s="176"/>
      <c r="B128" s="174" t="s">
        <v>226</v>
      </c>
      <c r="H128" s="174">
        <f>H127*H125/100</f>
        <v>3.4336186033333336</v>
      </c>
      <c r="J128" s="174" t="s">
        <v>226</v>
      </c>
      <c r="K128" s="174" t="e">
        <f>K127*K125/100</f>
        <v>#N/A</v>
      </c>
    </row>
    <row r="129" spans="1:12" hidden="1">
      <c r="A129" s="176"/>
      <c r="B129" s="174" t="s">
        <v>227</v>
      </c>
      <c r="H129" s="174">
        <f>ROUNDDOWN(H128*H23,0)</f>
        <v>0</v>
      </c>
      <c r="J129" s="174" t="s">
        <v>226</v>
      </c>
      <c r="K129" s="174" t="e">
        <f>ROUNDDOWN(K128*H23,0)</f>
        <v>#N/A</v>
      </c>
      <c r="L129" s="290" t="e">
        <f>IF(H23&lt;15000,K129,H129)</f>
        <v>#N/A</v>
      </c>
    </row>
    <row r="130" spans="1:12" hidden="1">
      <c r="A130" s="176"/>
      <c r="B130" s="294"/>
      <c r="C130" s="294"/>
      <c r="D130" s="294"/>
      <c r="E130" s="294"/>
      <c r="F130" s="294"/>
      <c r="G130" s="294"/>
      <c r="H130" s="294"/>
      <c r="I130" s="294"/>
    </row>
    <row r="131" spans="1:12" hidden="1">
      <c r="A131" s="176"/>
    </row>
  </sheetData>
  <sheetProtection algorithmName="SHA-512" hashValue="UKaX3WoiVGoKAAXgAvQuE9epwvqjo6l69HZ45WP05/gOjsFFNm3zt01Ywh/e4/6HJahZiNrJUm4f480hMQqNfw==" saltValue="bWZeBurRisseGhS44iN7IA==" spinCount="100000" sheet="1" objects="1" scenarios="1"/>
  <mergeCells count="32">
    <mergeCell ref="F99:H99"/>
    <mergeCell ref="D45:F45"/>
    <mergeCell ref="D47:F47"/>
    <mergeCell ref="D50:F50"/>
    <mergeCell ref="D53:F53"/>
    <mergeCell ref="D66:F66"/>
    <mergeCell ref="D68:F68"/>
    <mergeCell ref="B41:J41"/>
    <mergeCell ref="H27:I27"/>
    <mergeCell ref="H28:I28"/>
    <mergeCell ref="H29:I29"/>
    <mergeCell ref="H30:I30"/>
    <mergeCell ref="H31:I31"/>
    <mergeCell ref="H32:I32"/>
    <mergeCell ref="H33:I33"/>
    <mergeCell ref="H35:I35"/>
    <mergeCell ref="H36:I36"/>
    <mergeCell ref="H37:I37"/>
    <mergeCell ref="H38:I38"/>
    <mergeCell ref="H26:I26"/>
    <mergeCell ref="F3:H3"/>
    <mergeCell ref="B4:H4"/>
    <mergeCell ref="B7:H7"/>
    <mergeCell ref="D12:D13"/>
    <mergeCell ref="E12:E13"/>
    <mergeCell ref="D16:D17"/>
    <mergeCell ref="E16:E17"/>
    <mergeCell ref="B20:J20"/>
    <mergeCell ref="H22:I22"/>
    <mergeCell ref="H23:I23"/>
    <mergeCell ref="H24:I24"/>
    <mergeCell ref="H25:I25"/>
  </mergeCells>
  <phoneticPr fontId="7" type="noConversion"/>
  <conditionalFormatting sqref="H18:H19">
    <cfRule type="cellIs" dxfId="10" priority="10" stopIfTrue="1" operator="between">
      <formula>0</formula>
      <formula>5</formula>
    </cfRule>
  </conditionalFormatting>
  <conditionalFormatting sqref="B19 I18:I19">
    <cfRule type="expression" dxfId="9" priority="11" stopIfTrue="1">
      <formula>$B$14="stars"</formula>
    </cfRule>
  </conditionalFormatting>
  <conditionalFormatting sqref="D12">
    <cfRule type="cellIs" dxfId="8" priority="9" stopIfTrue="1" operator="between">
      <formula>0</formula>
      <formula>5</formula>
    </cfRule>
  </conditionalFormatting>
  <conditionalFormatting sqref="D16">
    <cfRule type="cellIs" dxfId="7" priority="8" stopIfTrue="1" operator="between">
      <formula>0</formula>
      <formula>5</formula>
    </cfRule>
  </conditionalFormatting>
  <conditionalFormatting sqref="D47:F48 D51:F51 D54:F54">
    <cfRule type="expression" dxfId="6" priority="7" stopIfTrue="1">
      <formula>($D$12="")</formula>
    </cfRule>
  </conditionalFormatting>
  <conditionalFormatting sqref="D45:F45">
    <cfRule type="expression" dxfId="5" priority="6" stopIfTrue="1">
      <formula>($D$12="")</formula>
    </cfRule>
  </conditionalFormatting>
  <conditionalFormatting sqref="D66:F66 D68:F68">
    <cfRule type="expression" dxfId="4" priority="5" stopIfTrue="1">
      <formula>($D$16="")</formula>
    </cfRule>
  </conditionalFormatting>
  <conditionalFormatting sqref="D50:F50">
    <cfRule type="expression" dxfId="3" priority="4" stopIfTrue="1">
      <formula>($D$12="")</formula>
    </cfRule>
  </conditionalFormatting>
  <conditionalFormatting sqref="D53:F53">
    <cfRule type="expression" dxfId="2" priority="3" stopIfTrue="1">
      <formula>($D$12="")</formula>
    </cfRule>
  </conditionalFormatting>
  <conditionalFormatting sqref="F58:F61">
    <cfRule type="expression" dxfId="1" priority="2" stopIfTrue="1">
      <formula>($D$12="")</formula>
    </cfRule>
  </conditionalFormatting>
  <conditionalFormatting sqref="H35:H38">
    <cfRule type="expression" dxfId="0" priority="1" stopIfTrue="1">
      <formula>NOT(SUM($H$35:$H$38)=1)</formula>
    </cfRule>
  </conditionalFormatting>
  <dataValidations count="3">
    <dataValidation type="list" allowBlank="1" showInputMessage="1" showErrorMessage="1" sqref="WVP983069:WVQ983069 JD29:JE29 SZ29:TA29 ACV29:ACW29 AMR29:AMS29 AWN29:AWO29 BGJ29:BGK29 BQF29:BQG29 CAB29:CAC29 CJX29:CJY29 CTT29:CTU29 DDP29:DDQ29 DNL29:DNM29 DXH29:DXI29 EHD29:EHE29 EQZ29:ERA29 FAV29:FAW29 FKR29:FKS29 FUN29:FUO29 GEJ29:GEK29 GOF29:GOG29 GYB29:GYC29 HHX29:HHY29 HRT29:HRU29 IBP29:IBQ29 ILL29:ILM29 IVH29:IVI29 JFD29:JFE29 JOZ29:JPA29 JYV29:JYW29 KIR29:KIS29 KSN29:KSO29 LCJ29:LCK29 LMF29:LMG29 LWB29:LWC29 MFX29:MFY29 MPT29:MPU29 MZP29:MZQ29 NJL29:NJM29 NTH29:NTI29 ODD29:ODE29 OMZ29:ONA29 OWV29:OWW29 PGR29:PGS29 PQN29:PQO29 QAJ29:QAK29 QKF29:QKG29 QUB29:QUC29 RDX29:RDY29 RNT29:RNU29 RXP29:RXQ29 SHL29:SHM29 SRH29:SRI29 TBD29:TBE29 TKZ29:TLA29 TUV29:TUW29 UER29:UES29 UON29:UOO29 UYJ29:UYK29 VIF29:VIG29 VSB29:VSC29 WBX29:WBY29 WLT29:WLU29 WVP29:WVQ29 H65565:I65565 JD65565:JE65565 SZ65565:TA65565 ACV65565:ACW65565 AMR65565:AMS65565 AWN65565:AWO65565 BGJ65565:BGK65565 BQF65565:BQG65565 CAB65565:CAC65565 CJX65565:CJY65565 CTT65565:CTU65565 DDP65565:DDQ65565 DNL65565:DNM65565 DXH65565:DXI65565 EHD65565:EHE65565 EQZ65565:ERA65565 FAV65565:FAW65565 FKR65565:FKS65565 FUN65565:FUO65565 GEJ65565:GEK65565 GOF65565:GOG65565 GYB65565:GYC65565 HHX65565:HHY65565 HRT65565:HRU65565 IBP65565:IBQ65565 ILL65565:ILM65565 IVH65565:IVI65565 JFD65565:JFE65565 JOZ65565:JPA65565 JYV65565:JYW65565 KIR65565:KIS65565 KSN65565:KSO65565 LCJ65565:LCK65565 LMF65565:LMG65565 LWB65565:LWC65565 MFX65565:MFY65565 MPT65565:MPU65565 MZP65565:MZQ65565 NJL65565:NJM65565 NTH65565:NTI65565 ODD65565:ODE65565 OMZ65565:ONA65565 OWV65565:OWW65565 PGR65565:PGS65565 PQN65565:PQO65565 QAJ65565:QAK65565 QKF65565:QKG65565 QUB65565:QUC65565 RDX65565:RDY65565 RNT65565:RNU65565 RXP65565:RXQ65565 SHL65565:SHM65565 SRH65565:SRI65565 TBD65565:TBE65565 TKZ65565:TLA65565 TUV65565:TUW65565 UER65565:UES65565 UON65565:UOO65565 UYJ65565:UYK65565 VIF65565:VIG65565 VSB65565:VSC65565 WBX65565:WBY65565 WLT65565:WLU65565 WVP65565:WVQ65565 H131101:I131101 JD131101:JE131101 SZ131101:TA131101 ACV131101:ACW131101 AMR131101:AMS131101 AWN131101:AWO131101 BGJ131101:BGK131101 BQF131101:BQG131101 CAB131101:CAC131101 CJX131101:CJY131101 CTT131101:CTU131101 DDP131101:DDQ131101 DNL131101:DNM131101 DXH131101:DXI131101 EHD131101:EHE131101 EQZ131101:ERA131101 FAV131101:FAW131101 FKR131101:FKS131101 FUN131101:FUO131101 GEJ131101:GEK131101 GOF131101:GOG131101 GYB131101:GYC131101 HHX131101:HHY131101 HRT131101:HRU131101 IBP131101:IBQ131101 ILL131101:ILM131101 IVH131101:IVI131101 JFD131101:JFE131101 JOZ131101:JPA131101 JYV131101:JYW131101 KIR131101:KIS131101 KSN131101:KSO131101 LCJ131101:LCK131101 LMF131101:LMG131101 LWB131101:LWC131101 MFX131101:MFY131101 MPT131101:MPU131101 MZP131101:MZQ131101 NJL131101:NJM131101 NTH131101:NTI131101 ODD131101:ODE131101 OMZ131101:ONA131101 OWV131101:OWW131101 PGR131101:PGS131101 PQN131101:PQO131101 QAJ131101:QAK131101 QKF131101:QKG131101 QUB131101:QUC131101 RDX131101:RDY131101 RNT131101:RNU131101 RXP131101:RXQ131101 SHL131101:SHM131101 SRH131101:SRI131101 TBD131101:TBE131101 TKZ131101:TLA131101 TUV131101:TUW131101 UER131101:UES131101 UON131101:UOO131101 UYJ131101:UYK131101 VIF131101:VIG131101 VSB131101:VSC131101 WBX131101:WBY131101 WLT131101:WLU131101 WVP131101:WVQ131101 H196637:I196637 JD196637:JE196637 SZ196637:TA196637 ACV196637:ACW196637 AMR196637:AMS196637 AWN196637:AWO196637 BGJ196637:BGK196637 BQF196637:BQG196637 CAB196637:CAC196637 CJX196637:CJY196637 CTT196637:CTU196637 DDP196637:DDQ196637 DNL196637:DNM196637 DXH196637:DXI196637 EHD196637:EHE196637 EQZ196637:ERA196637 FAV196637:FAW196637 FKR196637:FKS196637 FUN196637:FUO196637 GEJ196637:GEK196637 GOF196637:GOG196637 GYB196637:GYC196637 HHX196637:HHY196637 HRT196637:HRU196637 IBP196637:IBQ196637 ILL196637:ILM196637 IVH196637:IVI196637 JFD196637:JFE196637 JOZ196637:JPA196637 JYV196637:JYW196637 KIR196637:KIS196637 KSN196637:KSO196637 LCJ196637:LCK196637 LMF196637:LMG196637 LWB196637:LWC196637 MFX196637:MFY196637 MPT196637:MPU196637 MZP196637:MZQ196637 NJL196637:NJM196637 NTH196637:NTI196637 ODD196637:ODE196637 OMZ196637:ONA196637 OWV196637:OWW196637 PGR196637:PGS196637 PQN196637:PQO196637 QAJ196637:QAK196637 QKF196637:QKG196637 QUB196637:QUC196637 RDX196637:RDY196637 RNT196637:RNU196637 RXP196637:RXQ196637 SHL196637:SHM196637 SRH196637:SRI196637 TBD196637:TBE196637 TKZ196637:TLA196637 TUV196637:TUW196637 UER196637:UES196637 UON196637:UOO196637 UYJ196637:UYK196637 VIF196637:VIG196637 VSB196637:VSC196637 WBX196637:WBY196637 WLT196637:WLU196637 WVP196637:WVQ196637 H262173:I262173 JD262173:JE262173 SZ262173:TA262173 ACV262173:ACW262173 AMR262173:AMS262173 AWN262173:AWO262173 BGJ262173:BGK262173 BQF262173:BQG262173 CAB262173:CAC262173 CJX262173:CJY262173 CTT262173:CTU262173 DDP262173:DDQ262173 DNL262173:DNM262173 DXH262173:DXI262173 EHD262173:EHE262173 EQZ262173:ERA262173 FAV262173:FAW262173 FKR262173:FKS262173 FUN262173:FUO262173 GEJ262173:GEK262173 GOF262173:GOG262173 GYB262173:GYC262173 HHX262173:HHY262173 HRT262173:HRU262173 IBP262173:IBQ262173 ILL262173:ILM262173 IVH262173:IVI262173 JFD262173:JFE262173 JOZ262173:JPA262173 JYV262173:JYW262173 KIR262173:KIS262173 KSN262173:KSO262173 LCJ262173:LCK262173 LMF262173:LMG262173 LWB262173:LWC262173 MFX262173:MFY262173 MPT262173:MPU262173 MZP262173:MZQ262173 NJL262173:NJM262173 NTH262173:NTI262173 ODD262173:ODE262173 OMZ262173:ONA262173 OWV262173:OWW262173 PGR262173:PGS262173 PQN262173:PQO262173 QAJ262173:QAK262173 QKF262173:QKG262173 QUB262173:QUC262173 RDX262173:RDY262173 RNT262173:RNU262173 RXP262173:RXQ262173 SHL262173:SHM262173 SRH262173:SRI262173 TBD262173:TBE262173 TKZ262173:TLA262173 TUV262173:TUW262173 UER262173:UES262173 UON262173:UOO262173 UYJ262173:UYK262173 VIF262173:VIG262173 VSB262173:VSC262173 WBX262173:WBY262173 WLT262173:WLU262173 WVP262173:WVQ262173 H327709:I327709 JD327709:JE327709 SZ327709:TA327709 ACV327709:ACW327709 AMR327709:AMS327709 AWN327709:AWO327709 BGJ327709:BGK327709 BQF327709:BQG327709 CAB327709:CAC327709 CJX327709:CJY327709 CTT327709:CTU327709 DDP327709:DDQ327709 DNL327709:DNM327709 DXH327709:DXI327709 EHD327709:EHE327709 EQZ327709:ERA327709 FAV327709:FAW327709 FKR327709:FKS327709 FUN327709:FUO327709 GEJ327709:GEK327709 GOF327709:GOG327709 GYB327709:GYC327709 HHX327709:HHY327709 HRT327709:HRU327709 IBP327709:IBQ327709 ILL327709:ILM327709 IVH327709:IVI327709 JFD327709:JFE327709 JOZ327709:JPA327709 JYV327709:JYW327709 KIR327709:KIS327709 KSN327709:KSO327709 LCJ327709:LCK327709 LMF327709:LMG327709 LWB327709:LWC327709 MFX327709:MFY327709 MPT327709:MPU327709 MZP327709:MZQ327709 NJL327709:NJM327709 NTH327709:NTI327709 ODD327709:ODE327709 OMZ327709:ONA327709 OWV327709:OWW327709 PGR327709:PGS327709 PQN327709:PQO327709 QAJ327709:QAK327709 QKF327709:QKG327709 QUB327709:QUC327709 RDX327709:RDY327709 RNT327709:RNU327709 RXP327709:RXQ327709 SHL327709:SHM327709 SRH327709:SRI327709 TBD327709:TBE327709 TKZ327709:TLA327709 TUV327709:TUW327709 UER327709:UES327709 UON327709:UOO327709 UYJ327709:UYK327709 VIF327709:VIG327709 VSB327709:VSC327709 WBX327709:WBY327709 WLT327709:WLU327709 WVP327709:WVQ327709 H393245:I393245 JD393245:JE393245 SZ393245:TA393245 ACV393245:ACW393245 AMR393245:AMS393245 AWN393245:AWO393245 BGJ393245:BGK393245 BQF393245:BQG393245 CAB393245:CAC393245 CJX393245:CJY393245 CTT393245:CTU393245 DDP393245:DDQ393245 DNL393245:DNM393245 DXH393245:DXI393245 EHD393245:EHE393245 EQZ393245:ERA393245 FAV393245:FAW393245 FKR393245:FKS393245 FUN393245:FUO393245 GEJ393245:GEK393245 GOF393245:GOG393245 GYB393245:GYC393245 HHX393245:HHY393245 HRT393245:HRU393245 IBP393245:IBQ393245 ILL393245:ILM393245 IVH393245:IVI393245 JFD393245:JFE393245 JOZ393245:JPA393245 JYV393245:JYW393245 KIR393245:KIS393245 KSN393245:KSO393245 LCJ393245:LCK393245 LMF393245:LMG393245 LWB393245:LWC393245 MFX393245:MFY393245 MPT393245:MPU393245 MZP393245:MZQ393245 NJL393245:NJM393245 NTH393245:NTI393245 ODD393245:ODE393245 OMZ393245:ONA393245 OWV393245:OWW393245 PGR393245:PGS393245 PQN393245:PQO393245 QAJ393245:QAK393245 QKF393245:QKG393245 QUB393245:QUC393245 RDX393245:RDY393245 RNT393245:RNU393245 RXP393245:RXQ393245 SHL393245:SHM393245 SRH393245:SRI393245 TBD393245:TBE393245 TKZ393245:TLA393245 TUV393245:TUW393245 UER393245:UES393245 UON393245:UOO393245 UYJ393245:UYK393245 VIF393245:VIG393245 VSB393245:VSC393245 WBX393245:WBY393245 WLT393245:WLU393245 WVP393245:WVQ393245 H458781:I458781 JD458781:JE458781 SZ458781:TA458781 ACV458781:ACW458781 AMR458781:AMS458781 AWN458781:AWO458781 BGJ458781:BGK458781 BQF458781:BQG458781 CAB458781:CAC458781 CJX458781:CJY458781 CTT458781:CTU458781 DDP458781:DDQ458781 DNL458781:DNM458781 DXH458781:DXI458781 EHD458781:EHE458781 EQZ458781:ERA458781 FAV458781:FAW458781 FKR458781:FKS458781 FUN458781:FUO458781 GEJ458781:GEK458781 GOF458781:GOG458781 GYB458781:GYC458781 HHX458781:HHY458781 HRT458781:HRU458781 IBP458781:IBQ458781 ILL458781:ILM458781 IVH458781:IVI458781 JFD458781:JFE458781 JOZ458781:JPA458781 JYV458781:JYW458781 KIR458781:KIS458781 KSN458781:KSO458781 LCJ458781:LCK458781 LMF458781:LMG458781 LWB458781:LWC458781 MFX458781:MFY458781 MPT458781:MPU458781 MZP458781:MZQ458781 NJL458781:NJM458781 NTH458781:NTI458781 ODD458781:ODE458781 OMZ458781:ONA458781 OWV458781:OWW458781 PGR458781:PGS458781 PQN458781:PQO458781 QAJ458781:QAK458781 QKF458781:QKG458781 QUB458781:QUC458781 RDX458781:RDY458781 RNT458781:RNU458781 RXP458781:RXQ458781 SHL458781:SHM458781 SRH458781:SRI458781 TBD458781:TBE458781 TKZ458781:TLA458781 TUV458781:TUW458781 UER458781:UES458781 UON458781:UOO458781 UYJ458781:UYK458781 VIF458781:VIG458781 VSB458781:VSC458781 WBX458781:WBY458781 WLT458781:WLU458781 WVP458781:WVQ458781 H524317:I524317 JD524317:JE524317 SZ524317:TA524317 ACV524317:ACW524317 AMR524317:AMS524317 AWN524317:AWO524317 BGJ524317:BGK524317 BQF524317:BQG524317 CAB524317:CAC524317 CJX524317:CJY524317 CTT524317:CTU524317 DDP524317:DDQ524317 DNL524317:DNM524317 DXH524317:DXI524317 EHD524317:EHE524317 EQZ524317:ERA524317 FAV524317:FAW524317 FKR524317:FKS524317 FUN524317:FUO524317 GEJ524317:GEK524317 GOF524317:GOG524317 GYB524317:GYC524317 HHX524317:HHY524317 HRT524317:HRU524317 IBP524317:IBQ524317 ILL524317:ILM524317 IVH524317:IVI524317 JFD524317:JFE524317 JOZ524317:JPA524317 JYV524317:JYW524317 KIR524317:KIS524317 KSN524317:KSO524317 LCJ524317:LCK524317 LMF524317:LMG524317 LWB524317:LWC524317 MFX524317:MFY524317 MPT524317:MPU524317 MZP524317:MZQ524317 NJL524317:NJM524317 NTH524317:NTI524317 ODD524317:ODE524317 OMZ524317:ONA524317 OWV524317:OWW524317 PGR524317:PGS524317 PQN524317:PQO524317 QAJ524317:QAK524317 QKF524317:QKG524317 QUB524317:QUC524317 RDX524317:RDY524317 RNT524317:RNU524317 RXP524317:RXQ524317 SHL524317:SHM524317 SRH524317:SRI524317 TBD524317:TBE524317 TKZ524317:TLA524317 TUV524317:TUW524317 UER524317:UES524317 UON524317:UOO524317 UYJ524317:UYK524317 VIF524317:VIG524317 VSB524317:VSC524317 WBX524317:WBY524317 WLT524317:WLU524317 WVP524317:WVQ524317 H589853:I589853 JD589853:JE589853 SZ589853:TA589853 ACV589853:ACW589853 AMR589853:AMS589853 AWN589853:AWO589853 BGJ589853:BGK589853 BQF589853:BQG589853 CAB589853:CAC589853 CJX589853:CJY589853 CTT589853:CTU589853 DDP589853:DDQ589853 DNL589853:DNM589853 DXH589853:DXI589853 EHD589853:EHE589853 EQZ589853:ERA589853 FAV589853:FAW589853 FKR589853:FKS589853 FUN589853:FUO589853 GEJ589853:GEK589853 GOF589853:GOG589853 GYB589853:GYC589853 HHX589853:HHY589853 HRT589853:HRU589853 IBP589853:IBQ589853 ILL589853:ILM589853 IVH589853:IVI589853 JFD589853:JFE589853 JOZ589853:JPA589853 JYV589853:JYW589853 KIR589853:KIS589853 KSN589853:KSO589853 LCJ589853:LCK589853 LMF589853:LMG589853 LWB589853:LWC589853 MFX589853:MFY589853 MPT589853:MPU589853 MZP589853:MZQ589853 NJL589853:NJM589853 NTH589853:NTI589853 ODD589853:ODE589853 OMZ589853:ONA589853 OWV589853:OWW589853 PGR589853:PGS589853 PQN589853:PQO589853 QAJ589853:QAK589853 QKF589853:QKG589853 QUB589853:QUC589853 RDX589853:RDY589853 RNT589853:RNU589853 RXP589853:RXQ589853 SHL589853:SHM589853 SRH589853:SRI589853 TBD589853:TBE589853 TKZ589853:TLA589853 TUV589853:TUW589853 UER589853:UES589853 UON589853:UOO589853 UYJ589853:UYK589853 VIF589853:VIG589853 VSB589853:VSC589853 WBX589853:WBY589853 WLT589853:WLU589853 WVP589853:WVQ589853 H655389:I655389 JD655389:JE655389 SZ655389:TA655389 ACV655389:ACW655389 AMR655389:AMS655389 AWN655389:AWO655389 BGJ655389:BGK655389 BQF655389:BQG655389 CAB655389:CAC655389 CJX655389:CJY655389 CTT655389:CTU655389 DDP655389:DDQ655389 DNL655389:DNM655389 DXH655389:DXI655389 EHD655389:EHE655389 EQZ655389:ERA655389 FAV655389:FAW655389 FKR655389:FKS655389 FUN655389:FUO655389 GEJ655389:GEK655389 GOF655389:GOG655389 GYB655389:GYC655389 HHX655389:HHY655389 HRT655389:HRU655389 IBP655389:IBQ655389 ILL655389:ILM655389 IVH655389:IVI655389 JFD655389:JFE655389 JOZ655389:JPA655389 JYV655389:JYW655389 KIR655389:KIS655389 KSN655389:KSO655389 LCJ655389:LCK655389 LMF655389:LMG655389 LWB655389:LWC655389 MFX655389:MFY655389 MPT655389:MPU655389 MZP655389:MZQ655389 NJL655389:NJM655389 NTH655389:NTI655389 ODD655389:ODE655389 OMZ655389:ONA655389 OWV655389:OWW655389 PGR655389:PGS655389 PQN655389:PQO655389 QAJ655389:QAK655389 QKF655389:QKG655389 QUB655389:QUC655389 RDX655389:RDY655389 RNT655389:RNU655389 RXP655389:RXQ655389 SHL655389:SHM655389 SRH655389:SRI655389 TBD655389:TBE655389 TKZ655389:TLA655389 TUV655389:TUW655389 UER655389:UES655389 UON655389:UOO655389 UYJ655389:UYK655389 VIF655389:VIG655389 VSB655389:VSC655389 WBX655389:WBY655389 WLT655389:WLU655389 WVP655389:WVQ655389 H720925:I720925 JD720925:JE720925 SZ720925:TA720925 ACV720925:ACW720925 AMR720925:AMS720925 AWN720925:AWO720925 BGJ720925:BGK720925 BQF720925:BQG720925 CAB720925:CAC720925 CJX720925:CJY720925 CTT720925:CTU720925 DDP720925:DDQ720925 DNL720925:DNM720925 DXH720925:DXI720925 EHD720925:EHE720925 EQZ720925:ERA720925 FAV720925:FAW720925 FKR720925:FKS720925 FUN720925:FUO720925 GEJ720925:GEK720925 GOF720925:GOG720925 GYB720925:GYC720925 HHX720925:HHY720925 HRT720925:HRU720925 IBP720925:IBQ720925 ILL720925:ILM720925 IVH720925:IVI720925 JFD720925:JFE720925 JOZ720925:JPA720925 JYV720925:JYW720925 KIR720925:KIS720925 KSN720925:KSO720925 LCJ720925:LCK720925 LMF720925:LMG720925 LWB720925:LWC720925 MFX720925:MFY720925 MPT720925:MPU720925 MZP720925:MZQ720925 NJL720925:NJM720925 NTH720925:NTI720925 ODD720925:ODE720925 OMZ720925:ONA720925 OWV720925:OWW720925 PGR720925:PGS720925 PQN720925:PQO720925 QAJ720925:QAK720925 QKF720925:QKG720925 QUB720925:QUC720925 RDX720925:RDY720925 RNT720925:RNU720925 RXP720925:RXQ720925 SHL720925:SHM720925 SRH720925:SRI720925 TBD720925:TBE720925 TKZ720925:TLA720925 TUV720925:TUW720925 UER720925:UES720925 UON720925:UOO720925 UYJ720925:UYK720925 VIF720925:VIG720925 VSB720925:VSC720925 WBX720925:WBY720925 WLT720925:WLU720925 WVP720925:WVQ720925 H786461:I786461 JD786461:JE786461 SZ786461:TA786461 ACV786461:ACW786461 AMR786461:AMS786461 AWN786461:AWO786461 BGJ786461:BGK786461 BQF786461:BQG786461 CAB786461:CAC786461 CJX786461:CJY786461 CTT786461:CTU786461 DDP786461:DDQ786461 DNL786461:DNM786461 DXH786461:DXI786461 EHD786461:EHE786461 EQZ786461:ERA786461 FAV786461:FAW786461 FKR786461:FKS786461 FUN786461:FUO786461 GEJ786461:GEK786461 GOF786461:GOG786461 GYB786461:GYC786461 HHX786461:HHY786461 HRT786461:HRU786461 IBP786461:IBQ786461 ILL786461:ILM786461 IVH786461:IVI786461 JFD786461:JFE786461 JOZ786461:JPA786461 JYV786461:JYW786461 KIR786461:KIS786461 KSN786461:KSO786461 LCJ786461:LCK786461 LMF786461:LMG786461 LWB786461:LWC786461 MFX786461:MFY786461 MPT786461:MPU786461 MZP786461:MZQ786461 NJL786461:NJM786461 NTH786461:NTI786461 ODD786461:ODE786461 OMZ786461:ONA786461 OWV786461:OWW786461 PGR786461:PGS786461 PQN786461:PQO786461 QAJ786461:QAK786461 QKF786461:QKG786461 QUB786461:QUC786461 RDX786461:RDY786461 RNT786461:RNU786461 RXP786461:RXQ786461 SHL786461:SHM786461 SRH786461:SRI786461 TBD786461:TBE786461 TKZ786461:TLA786461 TUV786461:TUW786461 UER786461:UES786461 UON786461:UOO786461 UYJ786461:UYK786461 VIF786461:VIG786461 VSB786461:VSC786461 WBX786461:WBY786461 WLT786461:WLU786461 WVP786461:WVQ786461 H851997:I851997 JD851997:JE851997 SZ851997:TA851997 ACV851997:ACW851997 AMR851997:AMS851997 AWN851997:AWO851997 BGJ851997:BGK851997 BQF851997:BQG851997 CAB851997:CAC851997 CJX851997:CJY851997 CTT851997:CTU851997 DDP851997:DDQ851997 DNL851997:DNM851997 DXH851997:DXI851997 EHD851997:EHE851997 EQZ851997:ERA851997 FAV851997:FAW851997 FKR851997:FKS851997 FUN851997:FUO851997 GEJ851997:GEK851997 GOF851997:GOG851997 GYB851997:GYC851997 HHX851997:HHY851997 HRT851997:HRU851997 IBP851997:IBQ851997 ILL851997:ILM851997 IVH851997:IVI851997 JFD851997:JFE851997 JOZ851997:JPA851997 JYV851997:JYW851997 KIR851997:KIS851997 KSN851997:KSO851997 LCJ851997:LCK851997 LMF851997:LMG851997 LWB851997:LWC851997 MFX851997:MFY851997 MPT851997:MPU851997 MZP851997:MZQ851997 NJL851997:NJM851997 NTH851997:NTI851997 ODD851997:ODE851997 OMZ851997:ONA851997 OWV851997:OWW851997 PGR851997:PGS851997 PQN851997:PQO851997 QAJ851997:QAK851997 QKF851997:QKG851997 QUB851997:QUC851997 RDX851997:RDY851997 RNT851997:RNU851997 RXP851997:RXQ851997 SHL851997:SHM851997 SRH851997:SRI851997 TBD851997:TBE851997 TKZ851997:TLA851997 TUV851997:TUW851997 UER851997:UES851997 UON851997:UOO851997 UYJ851997:UYK851997 VIF851997:VIG851997 VSB851997:VSC851997 WBX851997:WBY851997 WLT851997:WLU851997 WVP851997:WVQ851997 H917533:I917533 JD917533:JE917533 SZ917533:TA917533 ACV917533:ACW917533 AMR917533:AMS917533 AWN917533:AWO917533 BGJ917533:BGK917533 BQF917533:BQG917533 CAB917533:CAC917533 CJX917533:CJY917533 CTT917533:CTU917533 DDP917533:DDQ917533 DNL917533:DNM917533 DXH917533:DXI917533 EHD917533:EHE917533 EQZ917533:ERA917533 FAV917533:FAW917533 FKR917533:FKS917533 FUN917533:FUO917533 GEJ917533:GEK917533 GOF917533:GOG917533 GYB917533:GYC917533 HHX917533:HHY917533 HRT917533:HRU917533 IBP917533:IBQ917533 ILL917533:ILM917533 IVH917533:IVI917533 JFD917533:JFE917533 JOZ917533:JPA917533 JYV917533:JYW917533 KIR917533:KIS917533 KSN917533:KSO917533 LCJ917533:LCK917533 LMF917533:LMG917533 LWB917533:LWC917533 MFX917533:MFY917533 MPT917533:MPU917533 MZP917533:MZQ917533 NJL917533:NJM917533 NTH917533:NTI917533 ODD917533:ODE917533 OMZ917533:ONA917533 OWV917533:OWW917533 PGR917533:PGS917533 PQN917533:PQO917533 QAJ917533:QAK917533 QKF917533:QKG917533 QUB917533:QUC917533 RDX917533:RDY917533 RNT917533:RNU917533 RXP917533:RXQ917533 SHL917533:SHM917533 SRH917533:SRI917533 TBD917533:TBE917533 TKZ917533:TLA917533 TUV917533:TUW917533 UER917533:UES917533 UON917533:UOO917533 UYJ917533:UYK917533 VIF917533:VIG917533 VSB917533:VSC917533 WBX917533:WBY917533 WLT917533:WLU917533 WVP917533:WVQ917533 H983069:I983069 JD983069:JE983069 SZ983069:TA983069 ACV983069:ACW983069 AMR983069:AMS983069 AWN983069:AWO983069 BGJ983069:BGK983069 BQF983069:BQG983069 CAB983069:CAC983069 CJX983069:CJY983069 CTT983069:CTU983069 DDP983069:DDQ983069 DNL983069:DNM983069 DXH983069:DXI983069 EHD983069:EHE983069 EQZ983069:ERA983069 FAV983069:FAW983069 FKR983069:FKS983069 FUN983069:FUO983069 GEJ983069:GEK983069 GOF983069:GOG983069 GYB983069:GYC983069 HHX983069:HHY983069 HRT983069:HRU983069 IBP983069:IBQ983069 ILL983069:ILM983069 IVH983069:IVI983069 JFD983069:JFE983069 JOZ983069:JPA983069 JYV983069:JYW983069 KIR983069:KIS983069 KSN983069:KSO983069 LCJ983069:LCK983069 LMF983069:LMG983069 LWB983069:LWC983069 MFX983069:MFY983069 MPT983069:MPU983069 MZP983069:MZQ983069 NJL983069:NJM983069 NTH983069:NTI983069 ODD983069:ODE983069 OMZ983069:ONA983069 OWV983069:OWW983069 PGR983069:PGS983069 PQN983069:PQO983069 QAJ983069:QAK983069 QKF983069:QKG983069 QUB983069:QUC983069 RDX983069:RDY983069 RNT983069:RNU983069 RXP983069:RXQ983069 SHL983069:SHM983069 SRH983069:SRI983069 TBD983069:TBE983069 TKZ983069:TLA983069 TUV983069:TUW983069 UER983069:UES983069 UON983069:UOO983069 UYJ983069:UYK983069 VIF983069:VIG983069 VSB983069:VSC983069 WBX983069:WBY983069 WLT983069:WLU983069 H29:I29" xr:uid="{1931ED42-E635-42AC-BC9C-A298D080D018}">
      <formula1>"&lt;Select&gt;, Single Storey, Multi Storey"</formula1>
    </dataValidation>
    <dataValidation type="decimal" allowBlank="1" showInputMessage="1" showErrorMessage="1" sqref="H18:H19 JD18:JD19 SZ18:SZ19 ACV18:ACV19 AMR18:AMR19 AWN18:AWN19 BGJ18:BGJ19 BQF18:BQF19 CAB18:CAB19 CJX18:CJX19 CTT18:CTT19 DDP18:DDP19 DNL18:DNL19 DXH18:DXH19 EHD18:EHD19 EQZ18:EQZ19 FAV18:FAV19 FKR18:FKR19 FUN18:FUN19 GEJ18:GEJ19 GOF18:GOF19 GYB18:GYB19 HHX18:HHX19 HRT18:HRT19 IBP18:IBP19 ILL18:ILL19 IVH18:IVH19 JFD18:JFD19 JOZ18:JOZ19 JYV18:JYV19 KIR18:KIR19 KSN18:KSN19 LCJ18:LCJ19 LMF18:LMF19 LWB18:LWB19 MFX18:MFX19 MPT18:MPT19 MZP18:MZP19 NJL18:NJL19 NTH18:NTH19 ODD18:ODD19 OMZ18:OMZ19 OWV18:OWV19 PGR18:PGR19 PQN18:PQN19 QAJ18:QAJ19 QKF18:QKF19 QUB18:QUB19 RDX18:RDX19 RNT18:RNT19 RXP18:RXP19 SHL18:SHL19 SRH18:SRH19 TBD18:TBD19 TKZ18:TKZ19 TUV18:TUV19 UER18:UER19 UON18:UON19 UYJ18:UYJ19 VIF18:VIF19 VSB18:VSB19 WBX18:WBX19 WLT18:WLT19 WVP18:WVP19 H65554:H65555 JD65554:JD65555 SZ65554:SZ65555 ACV65554:ACV65555 AMR65554:AMR65555 AWN65554:AWN65555 BGJ65554:BGJ65555 BQF65554:BQF65555 CAB65554:CAB65555 CJX65554:CJX65555 CTT65554:CTT65555 DDP65554:DDP65555 DNL65554:DNL65555 DXH65554:DXH65555 EHD65554:EHD65555 EQZ65554:EQZ65555 FAV65554:FAV65555 FKR65554:FKR65555 FUN65554:FUN65555 GEJ65554:GEJ65555 GOF65554:GOF65555 GYB65554:GYB65555 HHX65554:HHX65555 HRT65554:HRT65555 IBP65554:IBP65555 ILL65554:ILL65555 IVH65554:IVH65555 JFD65554:JFD65555 JOZ65554:JOZ65555 JYV65554:JYV65555 KIR65554:KIR65555 KSN65554:KSN65555 LCJ65554:LCJ65555 LMF65554:LMF65555 LWB65554:LWB65555 MFX65554:MFX65555 MPT65554:MPT65555 MZP65554:MZP65555 NJL65554:NJL65555 NTH65554:NTH65555 ODD65554:ODD65555 OMZ65554:OMZ65555 OWV65554:OWV65555 PGR65554:PGR65555 PQN65554:PQN65555 QAJ65554:QAJ65555 QKF65554:QKF65555 QUB65554:QUB65555 RDX65554:RDX65555 RNT65554:RNT65555 RXP65554:RXP65555 SHL65554:SHL65555 SRH65554:SRH65555 TBD65554:TBD65555 TKZ65554:TKZ65555 TUV65554:TUV65555 UER65554:UER65555 UON65554:UON65555 UYJ65554:UYJ65555 VIF65554:VIF65555 VSB65554:VSB65555 WBX65554:WBX65555 WLT65554:WLT65555 WVP65554:WVP65555 H131090:H131091 JD131090:JD131091 SZ131090:SZ131091 ACV131090:ACV131091 AMR131090:AMR131091 AWN131090:AWN131091 BGJ131090:BGJ131091 BQF131090:BQF131091 CAB131090:CAB131091 CJX131090:CJX131091 CTT131090:CTT131091 DDP131090:DDP131091 DNL131090:DNL131091 DXH131090:DXH131091 EHD131090:EHD131091 EQZ131090:EQZ131091 FAV131090:FAV131091 FKR131090:FKR131091 FUN131090:FUN131091 GEJ131090:GEJ131091 GOF131090:GOF131091 GYB131090:GYB131091 HHX131090:HHX131091 HRT131090:HRT131091 IBP131090:IBP131091 ILL131090:ILL131091 IVH131090:IVH131091 JFD131090:JFD131091 JOZ131090:JOZ131091 JYV131090:JYV131091 KIR131090:KIR131091 KSN131090:KSN131091 LCJ131090:LCJ131091 LMF131090:LMF131091 LWB131090:LWB131091 MFX131090:MFX131091 MPT131090:MPT131091 MZP131090:MZP131091 NJL131090:NJL131091 NTH131090:NTH131091 ODD131090:ODD131091 OMZ131090:OMZ131091 OWV131090:OWV131091 PGR131090:PGR131091 PQN131090:PQN131091 QAJ131090:QAJ131091 QKF131090:QKF131091 QUB131090:QUB131091 RDX131090:RDX131091 RNT131090:RNT131091 RXP131090:RXP131091 SHL131090:SHL131091 SRH131090:SRH131091 TBD131090:TBD131091 TKZ131090:TKZ131091 TUV131090:TUV131091 UER131090:UER131091 UON131090:UON131091 UYJ131090:UYJ131091 VIF131090:VIF131091 VSB131090:VSB131091 WBX131090:WBX131091 WLT131090:WLT131091 WVP131090:WVP131091 H196626:H196627 JD196626:JD196627 SZ196626:SZ196627 ACV196626:ACV196627 AMR196626:AMR196627 AWN196626:AWN196627 BGJ196626:BGJ196627 BQF196626:BQF196627 CAB196626:CAB196627 CJX196626:CJX196627 CTT196626:CTT196627 DDP196626:DDP196627 DNL196626:DNL196627 DXH196626:DXH196627 EHD196626:EHD196627 EQZ196626:EQZ196627 FAV196626:FAV196627 FKR196626:FKR196627 FUN196626:FUN196627 GEJ196626:GEJ196627 GOF196626:GOF196627 GYB196626:GYB196627 HHX196626:HHX196627 HRT196626:HRT196627 IBP196626:IBP196627 ILL196626:ILL196627 IVH196626:IVH196627 JFD196626:JFD196627 JOZ196626:JOZ196627 JYV196626:JYV196627 KIR196626:KIR196627 KSN196626:KSN196627 LCJ196626:LCJ196627 LMF196626:LMF196627 LWB196626:LWB196627 MFX196626:MFX196627 MPT196626:MPT196627 MZP196626:MZP196627 NJL196626:NJL196627 NTH196626:NTH196627 ODD196626:ODD196627 OMZ196626:OMZ196627 OWV196626:OWV196627 PGR196626:PGR196627 PQN196626:PQN196627 QAJ196626:QAJ196627 QKF196626:QKF196627 QUB196626:QUB196627 RDX196626:RDX196627 RNT196626:RNT196627 RXP196626:RXP196627 SHL196626:SHL196627 SRH196626:SRH196627 TBD196626:TBD196627 TKZ196626:TKZ196627 TUV196626:TUV196627 UER196626:UER196627 UON196626:UON196627 UYJ196626:UYJ196627 VIF196626:VIF196627 VSB196626:VSB196627 WBX196626:WBX196627 WLT196626:WLT196627 WVP196626:WVP196627 H262162:H262163 JD262162:JD262163 SZ262162:SZ262163 ACV262162:ACV262163 AMR262162:AMR262163 AWN262162:AWN262163 BGJ262162:BGJ262163 BQF262162:BQF262163 CAB262162:CAB262163 CJX262162:CJX262163 CTT262162:CTT262163 DDP262162:DDP262163 DNL262162:DNL262163 DXH262162:DXH262163 EHD262162:EHD262163 EQZ262162:EQZ262163 FAV262162:FAV262163 FKR262162:FKR262163 FUN262162:FUN262163 GEJ262162:GEJ262163 GOF262162:GOF262163 GYB262162:GYB262163 HHX262162:HHX262163 HRT262162:HRT262163 IBP262162:IBP262163 ILL262162:ILL262163 IVH262162:IVH262163 JFD262162:JFD262163 JOZ262162:JOZ262163 JYV262162:JYV262163 KIR262162:KIR262163 KSN262162:KSN262163 LCJ262162:LCJ262163 LMF262162:LMF262163 LWB262162:LWB262163 MFX262162:MFX262163 MPT262162:MPT262163 MZP262162:MZP262163 NJL262162:NJL262163 NTH262162:NTH262163 ODD262162:ODD262163 OMZ262162:OMZ262163 OWV262162:OWV262163 PGR262162:PGR262163 PQN262162:PQN262163 QAJ262162:QAJ262163 QKF262162:QKF262163 QUB262162:QUB262163 RDX262162:RDX262163 RNT262162:RNT262163 RXP262162:RXP262163 SHL262162:SHL262163 SRH262162:SRH262163 TBD262162:TBD262163 TKZ262162:TKZ262163 TUV262162:TUV262163 UER262162:UER262163 UON262162:UON262163 UYJ262162:UYJ262163 VIF262162:VIF262163 VSB262162:VSB262163 WBX262162:WBX262163 WLT262162:WLT262163 WVP262162:WVP262163 H327698:H327699 JD327698:JD327699 SZ327698:SZ327699 ACV327698:ACV327699 AMR327698:AMR327699 AWN327698:AWN327699 BGJ327698:BGJ327699 BQF327698:BQF327699 CAB327698:CAB327699 CJX327698:CJX327699 CTT327698:CTT327699 DDP327698:DDP327699 DNL327698:DNL327699 DXH327698:DXH327699 EHD327698:EHD327699 EQZ327698:EQZ327699 FAV327698:FAV327699 FKR327698:FKR327699 FUN327698:FUN327699 GEJ327698:GEJ327699 GOF327698:GOF327699 GYB327698:GYB327699 HHX327698:HHX327699 HRT327698:HRT327699 IBP327698:IBP327699 ILL327698:ILL327699 IVH327698:IVH327699 JFD327698:JFD327699 JOZ327698:JOZ327699 JYV327698:JYV327699 KIR327698:KIR327699 KSN327698:KSN327699 LCJ327698:LCJ327699 LMF327698:LMF327699 LWB327698:LWB327699 MFX327698:MFX327699 MPT327698:MPT327699 MZP327698:MZP327699 NJL327698:NJL327699 NTH327698:NTH327699 ODD327698:ODD327699 OMZ327698:OMZ327699 OWV327698:OWV327699 PGR327698:PGR327699 PQN327698:PQN327699 QAJ327698:QAJ327699 QKF327698:QKF327699 QUB327698:QUB327699 RDX327698:RDX327699 RNT327698:RNT327699 RXP327698:RXP327699 SHL327698:SHL327699 SRH327698:SRH327699 TBD327698:TBD327699 TKZ327698:TKZ327699 TUV327698:TUV327699 UER327698:UER327699 UON327698:UON327699 UYJ327698:UYJ327699 VIF327698:VIF327699 VSB327698:VSB327699 WBX327698:WBX327699 WLT327698:WLT327699 WVP327698:WVP327699 H393234:H393235 JD393234:JD393235 SZ393234:SZ393235 ACV393234:ACV393235 AMR393234:AMR393235 AWN393234:AWN393235 BGJ393234:BGJ393235 BQF393234:BQF393235 CAB393234:CAB393235 CJX393234:CJX393235 CTT393234:CTT393235 DDP393234:DDP393235 DNL393234:DNL393235 DXH393234:DXH393235 EHD393234:EHD393235 EQZ393234:EQZ393235 FAV393234:FAV393235 FKR393234:FKR393235 FUN393234:FUN393235 GEJ393234:GEJ393235 GOF393234:GOF393235 GYB393234:GYB393235 HHX393234:HHX393235 HRT393234:HRT393235 IBP393234:IBP393235 ILL393234:ILL393235 IVH393234:IVH393235 JFD393234:JFD393235 JOZ393234:JOZ393235 JYV393234:JYV393235 KIR393234:KIR393235 KSN393234:KSN393235 LCJ393234:LCJ393235 LMF393234:LMF393235 LWB393234:LWB393235 MFX393234:MFX393235 MPT393234:MPT393235 MZP393234:MZP393235 NJL393234:NJL393235 NTH393234:NTH393235 ODD393234:ODD393235 OMZ393234:OMZ393235 OWV393234:OWV393235 PGR393234:PGR393235 PQN393234:PQN393235 QAJ393234:QAJ393235 QKF393234:QKF393235 QUB393234:QUB393235 RDX393234:RDX393235 RNT393234:RNT393235 RXP393234:RXP393235 SHL393234:SHL393235 SRH393234:SRH393235 TBD393234:TBD393235 TKZ393234:TKZ393235 TUV393234:TUV393235 UER393234:UER393235 UON393234:UON393235 UYJ393234:UYJ393235 VIF393234:VIF393235 VSB393234:VSB393235 WBX393234:WBX393235 WLT393234:WLT393235 WVP393234:WVP393235 H458770:H458771 JD458770:JD458771 SZ458770:SZ458771 ACV458770:ACV458771 AMR458770:AMR458771 AWN458770:AWN458771 BGJ458770:BGJ458771 BQF458770:BQF458771 CAB458770:CAB458771 CJX458770:CJX458771 CTT458770:CTT458771 DDP458770:DDP458771 DNL458770:DNL458771 DXH458770:DXH458771 EHD458770:EHD458771 EQZ458770:EQZ458771 FAV458770:FAV458771 FKR458770:FKR458771 FUN458770:FUN458771 GEJ458770:GEJ458771 GOF458770:GOF458771 GYB458770:GYB458771 HHX458770:HHX458771 HRT458770:HRT458771 IBP458770:IBP458771 ILL458770:ILL458771 IVH458770:IVH458771 JFD458770:JFD458771 JOZ458770:JOZ458771 JYV458770:JYV458771 KIR458770:KIR458771 KSN458770:KSN458771 LCJ458770:LCJ458771 LMF458770:LMF458771 LWB458770:LWB458771 MFX458770:MFX458771 MPT458770:MPT458771 MZP458770:MZP458771 NJL458770:NJL458771 NTH458770:NTH458771 ODD458770:ODD458771 OMZ458770:OMZ458771 OWV458770:OWV458771 PGR458770:PGR458771 PQN458770:PQN458771 QAJ458770:QAJ458771 QKF458770:QKF458771 QUB458770:QUB458771 RDX458770:RDX458771 RNT458770:RNT458771 RXP458770:RXP458771 SHL458770:SHL458771 SRH458770:SRH458771 TBD458770:TBD458771 TKZ458770:TKZ458771 TUV458770:TUV458771 UER458770:UER458771 UON458770:UON458771 UYJ458770:UYJ458771 VIF458770:VIF458771 VSB458770:VSB458771 WBX458770:WBX458771 WLT458770:WLT458771 WVP458770:WVP458771 H524306:H524307 JD524306:JD524307 SZ524306:SZ524307 ACV524306:ACV524307 AMR524306:AMR524307 AWN524306:AWN524307 BGJ524306:BGJ524307 BQF524306:BQF524307 CAB524306:CAB524307 CJX524306:CJX524307 CTT524306:CTT524307 DDP524306:DDP524307 DNL524306:DNL524307 DXH524306:DXH524307 EHD524306:EHD524307 EQZ524306:EQZ524307 FAV524306:FAV524307 FKR524306:FKR524307 FUN524306:FUN524307 GEJ524306:GEJ524307 GOF524306:GOF524307 GYB524306:GYB524307 HHX524306:HHX524307 HRT524306:HRT524307 IBP524306:IBP524307 ILL524306:ILL524307 IVH524306:IVH524307 JFD524306:JFD524307 JOZ524306:JOZ524307 JYV524306:JYV524307 KIR524306:KIR524307 KSN524306:KSN524307 LCJ524306:LCJ524307 LMF524306:LMF524307 LWB524306:LWB524307 MFX524306:MFX524307 MPT524306:MPT524307 MZP524306:MZP524307 NJL524306:NJL524307 NTH524306:NTH524307 ODD524306:ODD524307 OMZ524306:OMZ524307 OWV524306:OWV524307 PGR524306:PGR524307 PQN524306:PQN524307 QAJ524306:QAJ524307 QKF524306:QKF524307 QUB524306:QUB524307 RDX524306:RDX524307 RNT524306:RNT524307 RXP524306:RXP524307 SHL524306:SHL524307 SRH524306:SRH524307 TBD524306:TBD524307 TKZ524306:TKZ524307 TUV524306:TUV524307 UER524306:UER524307 UON524306:UON524307 UYJ524306:UYJ524307 VIF524306:VIF524307 VSB524306:VSB524307 WBX524306:WBX524307 WLT524306:WLT524307 WVP524306:WVP524307 H589842:H589843 JD589842:JD589843 SZ589842:SZ589843 ACV589842:ACV589843 AMR589842:AMR589843 AWN589842:AWN589843 BGJ589842:BGJ589843 BQF589842:BQF589843 CAB589842:CAB589843 CJX589842:CJX589843 CTT589842:CTT589843 DDP589842:DDP589843 DNL589842:DNL589843 DXH589842:DXH589843 EHD589842:EHD589843 EQZ589842:EQZ589843 FAV589842:FAV589843 FKR589842:FKR589843 FUN589842:FUN589843 GEJ589842:GEJ589843 GOF589842:GOF589843 GYB589842:GYB589843 HHX589842:HHX589843 HRT589842:HRT589843 IBP589842:IBP589843 ILL589842:ILL589843 IVH589842:IVH589843 JFD589842:JFD589843 JOZ589842:JOZ589843 JYV589842:JYV589843 KIR589842:KIR589843 KSN589842:KSN589843 LCJ589842:LCJ589843 LMF589842:LMF589843 LWB589842:LWB589843 MFX589842:MFX589843 MPT589842:MPT589843 MZP589842:MZP589843 NJL589842:NJL589843 NTH589842:NTH589843 ODD589842:ODD589843 OMZ589842:OMZ589843 OWV589842:OWV589843 PGR589842:PGR589843 PQN589842:PQN589843 QAJ589842:QAJ589843 QKF589842:QKF589843 QUB589842:QUB589843 RDX589842:RDX589843 RNT589842:RNT589843 RXP589842:RXP589843 SHL589842:SHL589843 SRH589842:SRH589843 TBD589842:TBD589843 TKZ589842:TKZ589843 TUV589842:TUV589843 UER589842:UER589843 UON589842:UON589843 UYJ589842:UYJ589843 VIF589842:VIF589843 VSB589842:VSB589843 WBX589842:WBX589843 WLT589842:WLT589843 WVP589842:WVP589843 H655378:H655379 JD655378:JD655379 SZ655378:SZ655379 ACV655378:ACV655379 AMR655378:AMR655379 AWN655378:AWN655379 BGJ655378:BGJ655379 BQF655378:BQF655379 CAB655378:CAB655379 CJX655378:CJX655379 CTT655378:CTT655379 DDP655378:DDP655379 DNL655378:DNL655379 DXH655378:DXH655379 EHD655378:EHD655379 EQZ655378:EQZ655379 FAV655378:FAV655379 FKR655378:FKR655379 FUN655378:FUN655379 GEJ655378:GEJ655379 GOF655378:GOF655379 GYB655378:GYB655379 HHX655378:HHX655379 HRT655378:HRT655379 IBP655378:IBP655379 ILL655378:ILL655379 IVH655378:IVH655379 JFD655378:JFD655379 JOZ655378:JOZ655379 JYV655378:JYV655379 KIR655378:KIR655379 KSN655378:KSN655379 LCJ655378:LCJ655379 LMF655378:LMF655379 LWB655378:LWB655379 MFX655378:MFX655379 MPT655378:MPT655379 MZP655378:MZP655379 NJL655378:NJL655379 NTH655378:NTH655379 ODD655378:ODD655379 OMZ655378:OMZ655379 OWV655378:OWV655379 PGR655378:PGR655379 PQN655378:PQN655379 QAJ655378:QAJ655379 QKF655378:QKF655379 QUB655378:QUB655379 RDX655378:RDX655379 RNT655378:RNT655379 RXP655378:RXP655379 SHL655378:SHL655379 SRH655378:SRH655379 TBD655378:TBD655379 TKZ655378:TKZ655379 TUV655378:TUV655379 UER655378:UER655379 UON655378:UON655379 UYJ655378:UYJ655379 VIF655378:VIF655379 VSB655378:VSB655379 WBX655378:WBX655379 WLT655378:WLT655379 WVP655378:WVP655379 H720914:H720915 JD720914:JD720915 SZ720914:SZ720915 ACV720914:ACV720915 AMR720914:AMR720915 AWN720914:AWN720915 BGJ720914:BGJ720915 BQF720914:BQF720915 CAB720914:CAB720915 CJX720914:CJX720915 CTT720914:CTT720915 DDP720914:DDP720915 DNL720914:DNL720915 DXH720914:DXH720915 EHD720914:EHD720915 EQZ720914:EQZ720915 FAV720914:FAV720915 FKR720914:FKR720915 FUN720914:FUN720915 GEJ720914:GEJ720915 GOF720914:GOF720915 GYB720914:GYB720915 HHX720914:HHX720915 HRT720914:HRT720915 IBP720914:IBP720915 ILL720914:ILL720915 IVH720914:IVH720915 JFD720914:JFD720915 JOZ720914:JOZ720915 JYV720914:JYV720915 KIR720914:KIR720915 KSN720914:KSN720915 LCJ720914:LCJ720915 LMF720914:LMF720915 LWB720914:LWB720915 MFX720914:MFX720915 MPT720914:MPT720915 MZP720914:MZP720915 NJL720914:NJL720915 NTH720914:NTH720915 ODD720914:ODD720915 OMZ720914:OMZ720915 OWV720914:OWV720915 PGR720914:PGR720915 PQN720914:PQN720915 QAJ720914:QAJ720915 QKF720914:QKF720915 QUB720914:QUB720915 RDX720914:RDX720915 RNT720914:RNT720915 RXP720914:RXP720915 SHL720914:SHL720915 SRH720914:SRH720915 TBD720914:TBD720915 TKZ720914:TKZ720915 TUV720914:TUV720915 UER720914:UER720915 UON720914:UON720915 UYJ720914:UYJ720915 VIF720914:VIF720915 VSB720914:VSB720915 WBX720914:WBX720915 WLT720914:WLT720915 WVP720914:WVP720915 H786450:H786451 JD786450:JD786451 SZ786450:SZ786451 ACV786450:ACV786451 AMR786450:AMR786451 AWN786450:AWN786451 BGJ786450:BGJ786451 BQF786450:BQF786451 CAB786450:CAB786451 CJX786450:CJX786451 CTT786450:CTT786451 DDP786450:DDP786451 DNL786450:DNL786451 DXH786450:DXH786451 EHD786450:EHD786451 EQZ786450:EQZ786451 FAV786450:FAV786451 FKR786450:FKR786451 FUN786450:FUN786451 GEJ786450:GEJ786451 GOF786450:GOF786451 GYB786450:GYB786451 HHX786450:HHX786451 HRT786450:HRT786451 IBP786450:IBP786451 ILL786450:ILL786451 IVH786450:IVH786451 JFD786450:JFD786451 JOZ786450:JOZ786451 JYV786450:JYV786451 KIR786450:KIR786451 KSN786450:KSN786451 LCJ786450:LCJ786451 LMF786450:LMF786451 LWB786450:LWB786451 MFX786450:MFX786451 MPT786450:MPT786451 MZP786450:MZP786451 NJL786450:NJL786451 NTH786450:NTH786451 ODD786450:ODD786451 OMZ786450:OMZ786451 OWV786450:OWV786451 PGR786450:PGR786451 PQN786450:PQN786451 QAJ786450:QAJ786451 QKF786450:QKF786451 QUB786450:QUB786451 RDX786450:RDX786451 RNT786450:RNT786451 RXP786450:RXP786451 SHL786450:SHL786451 SRH786450:SRH786451 TBD786450:TBD786451 TKZ786450:TKZ786451 TUV786450:TUV786451 UER786450:UER786451 UON786450:UON786451 UYJ786450:UYJ786451 VIF786450:VIF786451 VSB786450:VSB786451 WBX786450:WBX786451 WLT786450:WLT786451 WVP786450:WVP786451 H851986:H851987 JD851986:JD851987 SZ851986:SZ851987 ACV851986:ACV851987 AMR851986:AMR851987 AWN851986:AWN851987 BGJ851986:BGJ851987 BQF851986:BQF851987 CAB851986:CAB851987 CJX851986:CJX851987 CTT851986:CTT851987 DDP851986:DDP851987 DNL851986:DNL851987 DXH851986:DXH851987 EHD851986:EHD851987 EQZ851986:EQZ851987 FAV851986:FAV851987 FKR851986:FKR851987 FUN851986:FUN851987 GEJ851986:GEJ851987 GOF851986:GOF851987 GYB851986:GYB851987 HHX851986:HHX851987 HRT851986:HRT851987 IBP851986:IBP851987 ILL851986:ILL851987 IVH851986:IVH851987 JFD851986:JFD851987 JOZ851986:JOZ851987 JYV851986:JYV851987 KIR851986:KIR851987 KSN851986:KSN851987 LCJ851986:LCJ851987 LMF851986:LMF851987 LWB851986:LWB851987 MFX851986:MFX851987 MPT851986:MPT851987 MZP851986:MZP851987 NJL851986:NJL851987 NTH851986:NTH851987 ODD851986:ODD851987 OMZ851986:OMZ851987 OWV851986:OWV851987 PGR851986:PGR851987 PQN851986:PQN851987 QAJ851986:QAJ851987 QKF851986:QKF851987 QUB851986:QUB851987 RDX851986:RDX851987 RNT851986:RNT851987 RXP851986:RXP851987 SHL851986:SHL851987 SRH851986:SRH851987 TBD851986:TBD851987 TKZ851986:TKZ851987 TUV851986:TUV851987 UER851986:UER851987 UON851986:UON851987 UYJ851986:UYJ851987 VIF851986:VIF851987 VSB851986:VSB851987 WBX851986:WBX851987 WLT851986:WLT851987 WVP851986:WVP851987 H917522:H917523 JD917522:JD917523 SZ917522:SZ917523 ACV917522:ACV917523 AMR917522:AMR917523 AWN917522:AWN917523 BGJ917522:BGJ917523 BQF917522:BQF917523 CAB917522:CAB917523 CJX917522:CJX917523 CTT917522:CTT917523 DDP917522:DDP917523 DNL917522:DNL917523 DXH917522:DXH917523 EHD917522:EHD917523 EQZ917522:EQZ917523 FAV917522:FAV917523 FKR917522:FKR917523 FUN917522:FUN917523 GEJ917522:GEJ917523 GOF917522:GOF917523 GYB917522:GYB917523 HHX917522:HHX917523 HRT917522:HRT917523 IBP917522:IBP917523 ILL917522:ILL917523 IVH917522:IVH917523 JFD917522:JFD917523 JOZ917522:JOZ917523 JYV917522:JYV917523 KIR917522:KIR917523 KSN917522:KSN917523 LCJ917522:LCJ917523 LMF917522:LMF917523 LWB917522:LWB917523 MFX917522:MFX917523 MPT917522:MPT917523 MZP917522:MZP917523 NJL917522:NJL917523 NTH917522:NTH917523 ODD917522:ODD917523 OMZ917522:OMZ917523 OWV917522:OWV917523 PGR917522:PGR917523 PQN917522:PQN917523 QAJ917522:QAJ917523 QKF917522:QKF917523 QUB917522:QUB917523 RDX917522:RDX917523 RNT917522:RNT917523 RXP917522:RXP917523 SHL917522:SHL917523 SRH917522:SRH917523 TBD917522:TBD917523 TKZ917522:TKZ917523 TUV917522:TUV917523 UER917522:UER917523 UON917522:UON917523 UYJ917522:UYJ917523 VIF917522:VIF917523 VSB917522:VSB917523 WBX917522:WBX917523 WLT917522:WLT917523 WVP917522:WVP917523 H983058:H983059 JD983058:JD983059 SZ983058:SZ983059 ACV983058:ACV983059 AMR983058:AMR983059 AWN983058:AWN983059 BGJ983058:BGJ983059 BQF983058:BQF983059 CAB983058:CAB983059 CJX983058:CJX983059 CTT983058:CTT983059 DDP983058:DDP983059 DNL983058:DNL983059 DXH983058:DXH983059 EHD983058:EHD983059 EQZ983058:EQZ983059 FAV983058:FAV983059 FKR983058:FKR983059 FUN983058:FUN983059 GEJ983058:GEJ983059 GOF983058:GOF983059 GYB983058:GYB983059 HHX983058:HHX983059 HRT983058:HRT983059 IBP983058:IBP983059 ILL983058:ILL983059 IVH983058:IVH983059 JFD983058:JFD983059 JOZ983058:JOZ983059 JYV983058:JYV983059 KIR983058:KIR983059 KSN983058:KSN983059 LCJ983058:LCJ983059 LMF983058:LMF983059 LWB983058:LWB983059 MFX983058:MFX983059 MPT983058:MPT983059 MZP983058:MZP983059 NJL983058:NJL983059 NTH983058:NTH983059 ODD983058:ODD983059 OMZ983058:OMZ983059 OWV983058:OWV983059 PGR983058:PGR983059 PQN983058:PQN983059 QAJ983058:QAJ983059 QKF983058:QKF983059 QUB983058:QUB983059 RDX983058:RDX983059 RNT983058:RNT983059 RXP983058:RXP983059 SHL983058:SHL983059 SRH983058:SRH983059 TBD983058:TBD983059 TKZ983058:TKZ983059 TUV983058:TUV983059 UER983058:UER983059 UON983058:UON983059 UYJ983058:UYJ983059 VIF983058:VIF983059 VSB983058:VSB983059 WBX983058:WBX983059 WLT983058:WLT983059 WVP983058:WVP983059 D12 IZ12 SV12 ACR12 AMN12 AWJ12 BGF12 BQB12 BZX12 CJT12 CTP12 DDL12 DNH12 DXD12 EGZ12 EQV12 FAR12 FKN12 FUJ12 GEF12 GOB12 GXX12 HHT12 HRP12 IBL12 ILH12 IVD12 JEZ12 JOV12 JYR12 KIN12 KSJ12 LCF12 LMB12 LVX12 MFT12 MPP12 MZL12 NJH12 NTD12 OCZ12 OMV12 OWR12 PGN12 PQJ12 QAF12 QKB12 QTX12 RDT12 RNP12 RXL12 SHH12 SRD12 TAZ12 TKV12 TUR12 UEN12 UOJ12 UYF12 VIB12 VRX12 WBT12 WLP12 WVL12 D65548 IZ65548 SV65548 ACR65548 AMN65548 AWJ65548 BGF65548 BQB65548 BZX65548 CJT65548 CTP65548 DDL65548 DNH65548 DXD65548 EGZ65548 EQV65548 FAR65548 FKN65548 FUJ65548 GEF65548 GOB65548 GXX65548 HHT65548 HRP65548 IBL65548 ILH65548 IVD65548 JEZ65548 JOV65548 JYR65548 KIN65548 KSJ65548 LCF65548 LMB65548 LVX65548 MFT65548 MPP65548 MZL65548 NJH65548 NTD65548 OCZ65548 OMV65548 OWR65548 PGN65548 PQJ65548 QAF65548 QKB65548 QTX65548 RDT65548 RNP65548 RXL65548 SHH65548 SRD65548 TAZ65548 TKV65548 TUR65548 UEN65548 UOJ65548 UYF65548 VIB65548 VRX65548 WBT65548 WLP65548 WVL65548 D131084 IZ131084 SV131084 ACR131084 AMN131084 AWJ131084 BGF131084 BQB131084 BZX131084 CJT131084 CTP131084 DDL131084 DNH131084 DXD131084 EGZ131084 EQV131084 FAR131084 FKN131084 FUJ131084 GEF131084 GOB131084 GXX131084 HHT131084 HRP131084 IBL131084 ILH131084 IVD131084 JEZ131084 JOV131084 JYR131084 KIN131084 KSJ131084 LCF131084 LMB131084 LVX131084 MFT131084 MPP131084 MZL131084 NJH131084 NTD131084 OCZ131084 OMV131084 OWR131084 PGN131084 PQJ131084 QAF131084 QKB131084 QTX131084 RDT131084 RNP131084 RXL131084 SHH131084 SRD131084 TAZ131084 TKV131084 TUR131084 UEN131084 UOJ131084 UYF131084 VIB131084 VRX131084 WBT131084 WLP131084 WVL131084 D196620 IZ196620 SV196620 ACR196620 AMN196620 AWJ196620 BGF196620 BQB196620 BZX196620 CJT196620 CTP196620 DDL196620 DNH196620 DXD196620 EGZ196620 EQV196620 FAR196620 FKN196620 FUJ196620 GEF196620 GOB196620 GXX196620 HHT196620 HRP196620 IBL196620 ILH196620 IVD196620 JEZ196620 JOV196620 JYR196620 KIN196620 KSJ196620 LCF196620 LMB196620 LVX196620 MFT196620 MPP196620 MZL196620 NJH196620 NTD196620 OCZ196620 OMV196620 OWR196620 PGN196620 PQJ196620 QAF196620 QKB196620 QTX196620 RDT196620 RNP196620 RXL196620 SHH196620 SRD196620 TAZ196620 TKV196620 TUR196620 UEN196620 UOJ196620 UYF196620 VIB196620 VRX196620 WBT196620 WLP196620 WVL196620 D262156 IZ262156 SV262156 ACR262156 AMN262156 AWJ262156 BGF262156 BQB262156 BZX262156 CJT262156 CTP262156 DDL262156 DNH262156 DXD262156 EGZ262156 EQV262156 FAR262156 FKN262156 FUJ262156 GEF262156 GOB262156 GXX262156 HHT262156 HRP262156 IBL262156 ILH262156 IVD262156 JEZ262156 JOV262156 JYR262156 KIN262156 KSJ262156 LCF262156 LMB262156 LVX262156 MFT262156 MPP262156 MZL262156 NJH262156 NTD262156 OCZ262156 OMV262156 OWR262156 PGN262156 PQJ262156 QAF262156 QKB262156 QTX262156 RDT262156 RNP262156 RXL262156 SHH262156 SRD262156 TAZ262156 TKV262156 TUR262156 UEN262156 UOJ262156 UYF262156 VIB262156 VRX262156 WBT262156 WLP262156 WVL262156 D327692 IZ327692 SV327692 ACR327692 AMN327692 AWJ327692 BGF327692 BQB327692 BZX327692 CJT327692 CTP327692 DDL327692 DNH327692 DXD327692 EGZ327692 EQV327692 FAR327692 FKN327692 FUJ327692 GEF327692 GOB327692 GXX327692 HHT327692 HRP327692 IBL327692 ILH327692 IVD327692 JEZ327692 JOV327692 JYR327692 KIN327692 KSJ327692 LCF327692 LMB327692 LVX327692 MFT327692 MPP327692 MZL327692 NJH327692 NTD327692 OCZ327692 OMV327692 OWR327692 PGN327692 PQJ327692 QAF327692 QKB327692 QTX327692 RDT327692 RNP327692 RXL327692 SHH327692 SRD327692 TAZ327692 TKV327692 TUR327692 UEN327692 UOJ327692 UYF327692 VIB327692 VRX327692 WBT327692 WLP327692 WVL327692 D393228 IZ393228 SV393228 ACR393228 AMN393228 AWJ393228 BGF393228 BQB393228 BZX393228 CJT393228 CTP393228 DDL393228 DNH393228 DXD393228 EGZ393228 EQV393228 FAR393228 FKN393228 FUJ393228 GEF393228 GOB393228 GXX393228 HHT393228 HRP393228 IBL393228 ILH393228 IVD393228 JEZ393228 JOV393228 JYR393228 KIN393228 KSJ393228 LCF393228 LMB393228 LVX393228 MFT393228 MPP393228 MZL393228 NJH393228 NTD393228 OCZ393228 OMV393228 OWR393228 PGN393228 PQJ393228 QAF393228 QKB393228 QTX393228 RDT393228 RNP393228 RXL393228 SHH393228 SRD393228 TAZ393228 TKV393228 TUR393228 UEN393228 UOJ393228 UYF393228 VIB393228 VRX393228 WBT393228 WLP393228 WVL393228 D458764 IZ458764 SV458764 ACR458764 AMN458764 AWJ458764 BGF458764 BQB458764 BZX458764 CJT458764 CTP458764 DDL458764 DNH458764 DXD458764 EGZ458764 EQV458764 FAR458764 FKN458764 FUJ458764 GEF458764 GOB458764 GXX458764 HHT458764 HRP458764 IBL458764 ILH458764 IVD458764 JEZ458764 JOV458764 JYR458764 KIN458764 KSJ458764 LCF458764 LMB458764 LVX458764 MFT458764 MPP458764 MZL458764 NJH458764 NTD458764 OCZ458764 OMV458764 OWR458764 PGN458764 PQJ458764 QAF458764 QKB458764 QTX458764 RDT458764 RNP458764 RXL458764 SHH458764 SRD458764 TAZ458764 TKV458764 TUR458764 UEN458764 UOJ458764 UYF458764 VIB458764 VRX458764 WBT458764 WLP458764 WVL458764 D524300 IZ524300 SV524300 ACR524300 AMN524300 AWJ524300 BGF524300 BQB524300 BZX524300 CJT524300 CTP524300 DDL524300 DNH524300 DXD524300 EGZ524300 EQV524300 FAR524300 FKN524300 FUJ524300 GEF524300 GOB524300 GXX524300 HHT524300 HRP524300 IBL524300 ILH524300 IVD524300 JEZ524300 JOV524300 JYR524300 KIN524300 KSJ524300 LCF524300 LMB524300 LVX524300 MFT524300 MPP524300 MZL524300 NJH524300 NTD524300 OCZ524300 OMV524300 OWR524300 PGN524300 PQJ524300 QAF524300 QKB524300 QTX524300 RDT524300 RNP524300 RXL524300 SHH524300 SRD524300 TAZ524300 TKV524300 TUR524300 UEN524300 UOJ524300 UYF524300 VIB524300 VRX524300 WBT524300 WLP524300 WVL524300 D589836 IZ589836 SV589836 ACR589836 AMN589836 AWJ589836 BGF589836 BQB589836 BZX589836 CJT589836 CTP589836 DDL589836 DNH589836 DXD589836 EGZ589836 EQV589836 FAR589836 FKN589836 FUJ589836 GEF589836 GOB589836 GXX589836 HHT589836 HRP589836 IBL589836 ILH589836 IVD589836 JEZ589836 JOV589836 JYR589836 KIN589836 KSJ589836 LCF589836 LMB589836 LVX589836 MFT589836 MPP589836 MZL589836 NJH589836 NTD589836 OCZ589836 OMV589836 OWR589836 PGN589836 PQJ589836 QAF589836 QKB589836 QTX589836 RDT589836 RNP589836 RXL589836 SHH589836 SRD589836 TAZ589836 TKV589836 TUR589836 UEN589836 UOJ589836 UYF589836 VIB589836 VRX589836 WBT589836 WLP589836 WVL589836 D655372 IZ655372 SV655372 ACR655372 AMN655372 AWJ655372 BGF655372 BQB655372 BZX655372 CJT655372 CTP655372 DDL655372 DNH655372 DXD655372 EGZ655372 EQV655372 FAR655372 FKN655372 FUJ655372 GEF655372 GOB655372 GXX655372 HHT655372 HRP655372 IBL655372 ILH655372 IVD655372 JEZ655372 JOV655372 JYR655372 KIN655372 KSJ655372 LCF655372 LMB655372 LVX655372 MFT655372 MPP655372 MZL655372 NJH655372 NTD655372 OCZ655372 OMV655372 OWR655372 PGN655372 PQJ655372 QAF655372 QKB655372 QTX655372 RDT655372 RNP655372 RXL655372 SHH655372 SRD655372 TAZ655372 TKV655372 TUR655372 UEN655372 UOJ655372 UYF655372 VIB655372 VRX655372 WBT655372 WLP655372 WVL655372 D720908 IZ720908 SV720908 ACR720908 AMN720908 AWJ720908 BGF720908 BQB720908 BZX720908 CJT720908 CTP720908 DDL720908 DNH720908 DXD720908 EGZ720908 EQV720908 FAR720908 FKN720908 FUJ720908 GEF720908 GOB720908 GXX720908 HHT720908 HRP720908 IBL720908 ILH720908 IVD720908 JEZ720908 JOV720908 JYR720908 KIN720908 KSJ720908 LCF720908 LMB720908 LVX720908 MFT720908 MPP720908 MZL720908 NJH720908 NTD720908 OCZ720908 OMV720908 OWR720908 PGN720908 PQJ720908 QAF720908 QKB720908 QTX720908 RDT720908 RNP720908 RXL720908 SHH720908 SRD720908 TAZ720908 TKV720908 TUR720908 UEN720908 UOJ720908 UYF720908 VIB720908 VRX720908 WBT720908 WLP720908 WVL720908 D786444 IZ786444 SV786444 ACR786444 AMN786444 AWJ786444 BGF786444 BQB786444 BZX786444 CJT786444 CTP786444 DDL786444 DNH786444 DXD786444 EGZ786444 EQV786444 FAR786444 FKN786444 FUJ786444 GEF786444 GOB786444 GXX786444 HHT786444 HRP786444 IBL786444 ILH786444 IVD786444 JEZ786444 JOV786444 JYR786444 KIN786444 KSJ786444 LCF786444 LMB786444 LVX786444 MFT786444 MPP786444 MZL786444 NJH786444 NTD786444 OCZ786444 OMV786444 OWR786444 PGN786444 PQJ786444 QAF786444 QKB786444 QTX786444 RDT786444 RNP786444 RXL786444 SHH786444 SRD786444 TAZ786444 TKV786444 TUR786444 UEN786444 UOJ786444 UYF786444 VIB786444 VRX786444 WBT786444 WLP786444 WVL786444 D851980 IZ851980 SV851980 ACR851980 AMN851980 AWJ851980 BGF851980 BQB851980 BZX851980 CJT851980 CTP851980 DDL851980 DNH851980 DXD851980 EGZ851980 EQV851980 FAR851980 FKN851980 FUJ851980 GEF851980 GOB851980 GXX851980 HHT851980 HRP851980 IBL851980 ILH851980 IVD851980 JEZ851980 JOV851980 JYR851980 KIN851980 KSJ851980 LCF851980 LMB851980 LVX851980 MFT851980 MPP851980 MZL851980 NJH851980 NTD851980 OCZ851980 OMV851980 OWR851980 PGN851980 PQJ851980 QAF851980 QKB851980 QTX851980 RDT851980 RNP851980 RXL851980 SHH851980 SRD851980 TAZ851980 TKV851980 TUR851980 UEN851980 UOJ851980 UYF851980 VIB851980 VRX851980 WBT851980 WLP851980 WVL851980 D917516 IZ917516 SV917516 ACR917516 AMN917516 AWJ917516 BGF917516 BQB917516 BZX917516 CJT917516 CTP917516 DDL917516 DNH917516 DXD917516 EGZ917516 EQV917516 FAR917516 FKN917516 FUJ917516 GEF917516 GOB917516 GXX917516 HHT917516 HRP917516 IBL917516 ILH917516 IVD917516 JEZ917516 JOV917516 JYR917516 KIN917516 KSJ917516 LCF917516 LMB917516 LVX917516 MFT917516 MPP917516 MZL917516 NJH917516 NTD917516 OCZ917516 OMV917516 OWR917516 PGN917516 PQJ917516 QAF917516 QKB917516 QTX917516 RDT917516 RNP917516 RXL917516 SHH917516 SRD917516 TAZ917516 TKV917516 TUR917516 UEN917516 UOJ917516 UYF917516 VIB917516 VRX917516 WBT917516 WLP917516 WVL917516 D983052 IZ983052 SV983052 ACR983052 AMN983052 AWJ983052 BGF983052 BQB983052 BZX983052 CJT983052 CTP983052 DDL983052 DNH983052 DXD983052 EGZ983052 EQV983052 FAR983052 FKN983052 FUJ983052 GEF983052 GOB983052 GXX983052 HHT983052 HRP983052 IBL983052 ILH983052 IVD983052 JEZ983052 JOV983052 JYR983052 KIN983052 KSJ983052 LCF983052 LMB983052 LVX983052 MFT983052 MPP983052 MZL983052 NJH983052 NTD983052 OCZ983052 OMV983052 OWR983052 PGN983052 PQJ983052 QAF983052 QKB983052 QTX983052 RDT983052 RNP983052 RXL983052 SHH983052 SRD983052 TAZ983052 TKV983052 TUR983052 UEN983052 UOJ983052 UYF983052 VIB983052 VRX983052 WBT983052 WLP983052 WVL983052 D14:D16 IZ14:IZ16 SV14:SV16 ACR14:ACR16 AMN14:AMN16 AWJ14:AWJ16 BGF14:BGF16 BQB14:BQB16 BZX14:BZX16 CJT14:CJT16 CTP14:CTP16 DDL14:DDL16 DNH14:DNH16 DXD14:DXD16 EGZ14:EGZ16 EQV14:EQV16 FAR14:FAR16 FKN14:FKN16 FUJ14:FUJ16 GEF14:GEF16 GOB14:GOB16 GXX14:GXX16 HHT14:HHT16 HRP14:HRP16 IBL14:IBL16 ILH14:ILH16 IVD14:IVD16 JEZ14:JEZ16 JOV14:JOV16 JYR14:JYR16 KIN14:KIN16 KSJ14:KSJ16 LCF14:LCF16 LMB14:LMB16 LVX14:LVX16 MFT14:MFT16 MPP14:MPP16 MZL14:MZL16 NJH14:NJH16 NTD14:NTD16 OCZ14:OCZ16 OMV14:OMV16 OWR14:OWR16 PGN14:PGN16 PQJ14:PQJ16 QAF14:QAF16 QKB14:QKB16 QTX14:QTX16 RDT14:RDT16 RNP14:RNP16 RXL14:RXL16 SHH14:SHH16 SRD14:SRD16 TAZ14:TAZ16 TKV14:TKV16 TUR14:TUR16 UEN14:UEN16 UOJ14:UOJ16 UYF14:UYF16 VIB14:VIB16 VRX14:VRX16 WBT14:WBT16 WLP14:WLP16 WVL14:WVL16 D65550:D65552 IZ65550:IZ65552 SV65550:SV65552 ACR65550:ACR65552 AMN65550:AMN65552 AWJ65550:AWJ65552 BGF65550:BGF65552 BQB65550:BQB65552 BZX65550:BZX65552 CJT65550:CJT65552 CTP65550:CTP65552 DDL65550:DDL65552 DNH65550:DNH65552 DXD65550:DXD65552 EGZ65550:EGZ65552 EQV65550:EQV65552 FAR65550:FAR65552 FKN65550:FKN65552 FUJ65550:FUJ65552 GEF65550:GEF65552 GOB65550:GOB65552 GXX65550:GXX65552 HHT65550:HHT65552 HRP65550:HRP65552 IBL65550:IBL65552 ILH65550:ILH65552 IVD65550:IVD65552 JEZ65550:JEZ65552 JOV65550:JOV65552 JYR65550:JYR65552 KIN65550:KIN65552 KSJ65550:KSJ65552 LCF65550:LCF65552 LMB65550:LMB65552 LVX65550:LVX65552 MFT65550:MFT65552 MPP65550:MPP65552 MZL65550:MZL65552 NJH65550:NJH65552 NTD65550:NTD65552 OCZ65550:OCZ65552 OMV65550:OMV65552 OWR65550:OWR65552 PGN65550:PGN65552 PQJ65550:PQJ65552 QAF65550:QAF65552 QKB65550:QKB65552 QTX65550:QTX65552 RDT65550:RDT65552 RNP65550:RNP65552 RXL65550:RXL65552 SHH65550:SHH65552 SRD65550:SRD65552 TAZ65550:TAZ65552 TKV65550:TKV65552 TUR65550:TUR65552 UEN65550:UEN65552 UOJ65550:UOJ65552 UYF65550:UYF65552 VIB65550:VIB65552 VRX65550:VRX65552 WBT65550:WBT65552 WLP65550:WLP65552 WVL65550:WVL65552 D131086:D131088 IZ131086:IZ131088 SV131086:SV131088 ACR131086:ACR131088 AMN131086:AMN131088 AWJ131086:AWJ131088 BGF131086:BGF131088 BQB131086:BQB131088 BZX131086:BZX131088 CJT131086:CJT131088 CTP131086:CTP131088 DDL131086:DDL131088 DNH131086:DNH131088 DXD131086:DXD131088 EGZ131086:EGZ131088 EQV131086:EQV131088 FAR131086:FAR131088 FKN131086:FKN131088 FUJ131086:FUJ131088 GEF131086:GEF131088 GOB131086:GOB131088 GXX131086:GXX131088 HHT131086:HHT131088 HRP131086:HRP131088 IBL131086:IBL131088 ILH131086:ILH131088 IVD131086:IVD131088 JEZ131086:JEZ131088 JOV131086:JOV131088 JYR131086:JYR131088 KIN131086:KIN131088 KSJ131086:KSJ131088 LCF131086:LCF131088 LMB131086:LMB131088 LVX131086:LVX131088 MFT131086:MFT131088 MPP131086:MPP131088 MZL131086:MZL131088 NJH131086:NJH131088 NTD131086:NTD131088 OCZ131086:OCZ131088 OMV131086:OMV131088 OWR131086:OWR131088 PGN131086:PGN131088 PQJ131086:PQJ131088 QAF131086:QAF131088 QKB131086:QKB131088 QTX131086:QTX131088 RDT131086:RDT131088 RNP131086:RNP131088 RXL131086:RXL131088 SHH131086:SHH131088 SRD131086:SRD131088 TAZ131086:TAZ131088 TKV131086:TKV131088 TUR131086:TUR131088 UEN131086:UEN131088 UOJ131086:UOJ131088 UYF131086:UYF131088 VIB131086:VIB131088 VRX131086:VRX131088 WBT131086:WBT131088 WLP131086:WLP131088 WVL131086:WVL131088 D196622:D196624 IZ196622:IZ196624 SV196622:SV196624 ACR196622:ACR196624 AMN196622:AMN196624 AWJ196622:AWJ196624 BGF196622:BGF196624 BQB196622:BQB196624 BZX196622:BZX196624 CJT196622:CJT196624 CTP196622:CTP196624 DDL196622:DDL196624 DNH196622:DNH196624 DXD196622:DXD196624 EGZ196622:EGZ196624 EQV196622:EQV196624 FAR196622:FAR196624 FKN196622:FKN196624 FUJ196622:FUJ196624 GEF196622:GEF196624 GOB196622:GOB196624 GXX196622:GXX196624 HHT196622:HHT196624 HRP196622:HRP196624 IBL196622:IBL196624 ILH196622:ILH196624 IVD196622:IVD196624 JEZ196622:JEZ196624 JOV196622:JOV196624 JYR196622:JYR196624 KIN196622:KIN196624 KSJ196622:KSJ196624 LCF196622:LCF196624 LMB196622:LMB196624 LVX196622:LVX196624 MFT196622:MFT196624 MPP196622:MPP196624 MZL196622:MZL196624 NJH196622:NJH196624 NTD196622:NTD196624 OCZ196622:OCZ196624 OMV196622:OMV196624 OWR196622:OWR196624 PGN196622:PGN196624 PQJ196622:PQJ196624 QAF196622:QAF196624 QKB196622:QKB196624 QTX196622:QTX196624 RDT196622:RDT196624 RNP196622:RNP196624 RXL196622:RXL196624 SHH196622:SHH196624 SRD196622:SRD196624 TAZ196622:TAZ196624 TKV196622:TKV196624 TUR196622:TUR196624 UEN196622:UEN196624 UOJ196622:UOJ196624 UYF196622:UYF196624 VIB196622:VIB196624 VRX196622:VRX196624 WBT196622:WBT196624 WLP196622:WLP196624 WVL196622:WVL196624 D262158:D262160 IZ262158:IZ262160 SV262158:SV262160 ACR262158:ACR262160 AMN262158:AMN262160 AWJ262158:AWJ262160 BGF262158:BGF262160 BQB262158:BQB262160 BZX262158:BZX262160 CJT262158:CJT262160 CTP262158:CTP262160 DDL262158:DDL262160 DNH262158:DNH262160 DXD262158:DXD262160 EGZ262158:EGZ262160 EQV262158:EQV262160 FAR262158:FAR262160 FKN262158:FKN262160 FUJ262158:FUJ262160 GEF262158:GEF262160 GOB262158:GOB262160 GXX262158:GXX262160 HHT262158:HHT262160 HRP262158:HRP262160 IBL262158:IBL262160 ILH262158:ILH262160 IVD262158:IVD262160 JEZ262158:JEZ262160 JOV262158:JOV262160 JYR262158:JYR262160 KIN262158:KIN262160 KSJ262158:KSJ262160 LCF262158:LCF262160 LMB262158:LMB262160 LVX262158:LVX262160 MFT262158:MFT262160 MPP262158:MPP262160 MZL262158:MZL262160 NJH262158:NJH262160 NTD262158:NTD262160 OCZ262158:OCZ262160 OMV262158:OMV262160 OWR262158:OWR262160 PGN262158:PGN262160 PQJ262158:PQJ262160 QAF262158:QAF262160 QKB262158:QKB262160 QTX262158:QTX262160 RDT262158:RDT262160 RNP262158:RNP262160 RXL262158:RXL262160 SHH262158:SHH262160 SRD262158:SRD262160 TAZ262158:TAZ262160 TKV262158:TKV262160 TUR262158:TUR262160 UEN262158:UEN262160 UOJ262158:UOJ262160 UYF262158:UYF262160 VIB262158:VIB262160 VRX262158:VRX262160 WBT262158:WBT262160 WLP262158:WLP262160 WVL262158:WVL262160 D327694:D327696 IZ327694:IZ327696 SV327694:SV327696 ACR327694:ACR327696 AMN327694:AMN327696 AWJ327694:AWJ327696 BGF327694:BGF327696 BQB327694:BQB327696 BZX327694:BZX327696 CJT327694:CJT327696 CTP327694:CTP327696 DDL327694:DDL327696 DNH327694:DNH327696 DXD327694:DXD327696 EGZ327694:EGZ327696 EQV327694:EQV327696 FAR327694:FAR327696 FKN327694:FKN327696 FUJ327694:FUJ327696 GEF327694:GEF327696 GOB327694:GOB327696 GXX327694:GXX327696 HHT327694:HHT327696 HRP327694:HRP327696 IBL327694:IBL327696 ILH327694:ILH327696 IVD327694:IVD327696 JEZ327694:JEZ327696 JOV327694:JOV327696 JYR327694:JYR327696 KIN327694:KIN327696 KSJ327694:KSJ327696 LCF327694:LCF327696 LMB327694:LMB327696 LVX327694:LVX327696 MFT327694:MFT327696 MPP327694:MPP327696 MZL327694:MZL327696 NJH327694:NJH327696 NTD327694:NTD327696 OCZ327694:OCZ327696 OMV327694:OMV327696 OWR327694:OWR327696 PGN327694:PGN327696 PQJ327694:PQJ327696 QAF327694:QAF327696 QKB327694:QKB327696 QTX327694:QTX327696 RDT327694:RDT327696 RNP327694:RNP327696 RXL327694:RXL327696 SHH327694:SHH327696 SRD327694:SRD327696 TAZ327694:TAZ327696 TKV327694:TKV327696 TUR327694:TUR327696 UEN327694:UEN327696 UOJ327694:UOJ327696 UYF327694:UYF327696 VIB327694:VIB327696 VRX327694:VRX327696 WBT327694:WBT327696 WLP327694:WLP327696 WVL327694:WVL327696 D393230:D393232 IZ393230:IZ393232 SV393230:SV393232 ACR393230:ACR393232 AMN393230:AMN393232 AWJ393230:AWJ393232 BGF393230:BGF393232 BQB393230:BQB393232 BZX393230:BZX393232 CJT393230:CJT393232 CTP393230:CTP393232 DDL393230:DDL393232 DNH393230:DNH393232 DXD393230:DXD393232 EGZ393230:EGZ393232 EQV393230:EQV393232 FAR393230:FAR393232 FKN393230:FKN393232 FUJ393230:FUJ393232 GEF393230:GEF393232 GOB393230:GOB393232 GXX393230:GXX393232 HHT393230:HHT393232 HRP393230:HRP393232 IBL393230:IBL393232 ILH393230:ILH393232 IVD393230:IVD393232 JEZ393230:JEZ393232 JOV393230:JOV393232 JYR393230:JYR393232 KIN393230:KIN393232 KSJ393230:KSJ393232 LCF393230:LCF393232 LMB393230:LMB393232 LVX393230:LVX393232 MFT393230:MFT393232 MPP393230:MPP393232 MZL393230:MZL393232 NJH393230:NJH393232 NTD393230:NTD393232 OCZ393230:OCZ393232 OMV393230:OMV393232 OWR393230:OWR393232 PGN393230:PGN393232 PQJ393230:PQJ393232 QAF393230:QAF393232 QKB393230:QKB393232 QTX393230:QTX393232 RDT393230:RDT393232 RNP393230:RNP393232 RXL393230:RXL393232 SHH393230:SHH393232 SRD393230:SRD393232 TAZ393230:TAZ393232 TKV393230:TKV393232 TUR393230:TUR393232 UEN393230:UEN393232 UOJ393230:UOJ393232 UYF393230:UYF393232 VIB393230:VIB393232 VRX393230:VRX393232 WBT393230:WBT393232 WLP393230:WLP393232 WVL393230:WVL393232 D458766:D458768 IZ458766:IZ458768 SV458766:SV458768 ACR458766:ACR458768 AMN458766:AMN458768 AWJ458766:AWJ458768 BGF458766:BGF458768 BQB458766:BQB458768 BZX458766:BZX458768 CJT458766:CJT458768 CTP458766:CTP458768 DDL458766:DDL458768 DNH458766:DNH458768 DXD458766:DXD458768 EGZ458766:EGZ458768 EQV458766:EQV458768 FAR458766:FAR458768 FKN458766:FKN458768 FUJ458766:FUJ458768 GEF458766:GEF458768 GOB458766:GOB458768 GXX458766:GXX458768 HHT458766:HHT458768 HRP458766:HRP458768 IBL458766:IBL458768 ILH458766:ILH458768 IVD458766:IVD458768 JEZ458766:JEZ458768 JOV458766:JOV458768 JYR458766:JYR458768 KIN458766:KIN458768 KSJ458766:KSJ458768 LCF458766:LCF458768 LMB458766:LMB458768 LVX458766:LVX458768 MFT458766:MFT458768 MPP458766:MPP458768 MZL458766:MZL458768 NJH458766:NJH458768 NTD458766:NTD458768 OCZ458766:OCZ458768 OMV458766:OMV458768 OWR458766:OWR458768 PGN458766:PGN458768 PQJ458766:PQJ458768 QAF458766:QAF458768 QKB458766:QKB458768 QTX458766:QTX458768 RDT458766:RDT458768 RNP458766:RNP458768 RXL458766:RXL458768 SHH458766:SHH458768 SRD458766:SRD458768 TAZ458766:TAZ458768 TKV458766:TKV458768 TUR458766:TUR458768 UEN458766:UEN458768 UOJ458766:UOJ458768 UYF458766:UYF458768 VIB458766:VIB458768 VRX458766:VRX458768 WBT458766:WBT458768 WLP458766:WLP458768 WVL458766:WVL458768 D524302:D524304 IZ524302:IZ524304 SV524302:SV524304 ACR524302:ACR524304 AMN524302:AMN524304 AWJ524302:AWJ524304 BGF524302:BGF524304 BQB524302:BQB524304 BZX524302:BZX524304 CJT524302:CJT524304 CTP524302:CTP524304 DDL524302:DDL524304 DNH524302:DNH524304 DXD524302:DXD524304 EGZ524302:EGZ524304 EQV524302:EQV524304 FAR524302:FAR524304 FKN524302:FKN524304 FUJ524302:FUJ524304 GEF524302:GEF524304 GOB524302:GOB524304 GXX524302:GXX524304 HHT524302:HHT524304 HRP524302:HRP524304 IBL524302:IBL524304 ILH524302:ILH524304 IVD524302:IVD524304 JEZ524302:JEZ524304 JOV524302:JOV524304 JYR524302:JYR524304 KIN524302:KIN524304 KSJ524302:KSJ524304 LCF524302:LCF524304 LMB524302:LMB524304 LVX524302:LVX524304 MFT524302:MFT524304 MPP524302:MPP524304 MZL524302:MZL524304 NJH524302:NJH524304 NTD524302:NTD524304 OCZ524302:OCZ524304 OMV524302:OMV524304 OWR524302:OWR524304 PGN524302:PGN524304 PQJ524302:PQJ524304 QAF524302:QAF524304 QKB524302:QKB524304 QTX524302:QTX524304 RDT524302:RDT524304 RNP524302:RNP524304 RXL524302:RXL524304 SHH524302:SHH524304 SRD524302:SRD524304 TAZ524302:TAZ524304 TKV524302:TKV524304 TUR524302:TUR524304 UEN524302:UEN524304 UOJ524302:UOJ524304 UYF524302:UYF524304 VIB524302:VIB524304 VRX524302:VRX524304 WBT524302:WBT524304 WLP524302:WLP524304 WVL524302:WVL524304 D589838:D589840 IZ589838:IZ589840 SV589838:SV589840 ACR589838:ACR589840 AMN589838:AMN589840 AWJ589838:AWJ589840 BGF589838:BGF589840 BQB589838:BQB589840 BZX589838:BZX589840 CJT589838:CJT589840 CTP589838:CTP589840 DDL589838:DDL589840 DNH589838:DNH589840 DXD589838:DXD589840 EGZ589838:EGZ589840 EQV589838:EQV589840 FAR589838:FAR589840 FKN589838:FKN589840 FUJ589838:FUJ589840 GEF589838:GEF589840 GOB589838:GOB589840 GXX589838:GXX589840 HHT589838:HHT589840 HRP589838:HRP589840 IBL589838:IBL589840 ILH589838:ILH589840 IVD589838:IVD589840 JEZ589838:JEZ589840 JOV589838:JOV589840 JYR589838:JYR589840 KIN589838:KIN589840 KSJ589838:KSJ589840 LCF589838:LCF589840 LMB589838:LMB589840 LVX589838:LVX589840 MFT589838:MFT589840 MPP589838:MPP589840 MZL589838:MZL589840 NJH589838:NJH589840 NTD589838:NTD589840 OCZ589838:OCZ589840 OMV589838:OMV589840 OWR589838:OWR589840 PGN589838:PGN589840 PQJ589838:PQJ589840 QAF589838:QAF589840 QKB589838:QKB589840 QTX589838:QTX589840 RDT589838:RDT589840 RNP589838:RNP589840 RXL589838:RXL589840 SHH589838:SHH589840 SRD589838:SRD589840 TAZ589838:TAZ589840 TKV589838:TKV589840 TUR589838:TUR589840 UEN589838:UEN589840 UOJ589838:UOJ589840 UYF589838:UYF589840 VIB589838:VIB589840 VRX589838:VRX589840 WBT589838:WBT589840 WLP589838:WLP589840 WVL589838:WVL589840 D655374:D655376 IZ655374:IZ655376 SV655374:SV655376 ACR655374:ACR655376 AMN655374:AMN655376 AWJ655374:AWJ655376 BGF655374:BGF655376 BQB655374:BQB655376 BZX655374:BZX655376 CJT655374:CJT655376 CTP655374:CTP655376 DDL655374:DDL655376 DNH655374:DNH655376 DXD655374:DXD655376 EGZ655374:EGZ655376 EQV655374:EQV655376 FAR655374:FAR655376 FKN655374:FKN655376 FUJ655374:FUJ655376 GEF655374:GEF655376 GOB655374:GOB655376 GXX655374:GXX655376 HHT655374:HHT655376 HRP655374:HRP655376 IBL655374:IBL655376 ILH655374:ILH655376 IVD655374:IVD655376 JEZ655374:JEZ655376 JOV655374:JOV655376 JYR655374:JYR655376 KIN655374:KIN655376 KSJ655374:KSJ655376 LCF655374:LCF655376 LMB655374:LMB655376 LVX655374:LVX655376 MFT655374:MFT655376 MPP655374:MPP655376 MZL655374:MZL655376 NJH655374:NJH655376 NTD655374:NTD655376 OCZ655374:OCZ655376 OMV655374:OMV655376 OWR655374:OWR655376 PGN655374:PGN655376 PQJ655374:PQJ655376 QAF655374:QAF655376 QKB655374:QKB655376 QTX655374:QTX655376 RDT655374:RDT655376 RNP655374:RNP655376 RXL655374:RXL655376 SHH655374:SHH655376 SRD655374:SRD655376 TAZ655374:TAZ655376 TKV655374:TKV655376 TUR655374:TUR655376 UEN655374:UEN655376 UOJ655374:UOJ655376 UYF655374:UYF655376 VIB655374:VIB655376 VRX655374:VRX655376 WBT655374:WBT655376 WLP655374:WLP655376 WVL655374:WVL655376 D720910:D720912 IZ720910:IZ720912 SV720910:SV720912 ACR720910:ACR720912 AMN720910:AMN720912 AWJ720910:AWJ720912 BGF720910:BGF720912 BQB720910:BQB720912 BZX720910:BZX720912 CJT720910:CJT720912 CTP720910:CTP720912 DDL720910:DDL720912 DNH720910:DNH720912 DXD720910:DXD720912 EGZ720910:EGZ720912 EQV720910:EQV720912 FAR720910:FAR720912 FKN720910:FKN720912 FUJ720910:FUJ720912 GEF720910:GEF720912 GOB720910:GOB720912 GXX720910:GXX720912 HHT720910:HHT720912 HRP720910:HRP720912 IBL720910:IBL720912 ILH720910:ILH720912 IVD720910:IVD720912 JEZ720910:JEZ720912 JOV720910:JOV720912 JYR720910:JYR720912 KIN720910:KIN720912 KSJ720910:KSJ720912 LCF720910:LCF720912 LMB720910:LMB720912 LVX720910:LVX720912 MFT720910:MFT720912 MPP720910:MPP720912 MZL720910:MZL720912 NJH720910:NJH720912 NTD720910:NTD720912 OCZ720910:OCZ720912 OMV720910:OMV720912 OWR720910:OWR720912 PGN720910:PGN720912 PQJ720910:PQJ720912 QAF720910:QAF720912 QKB720910:QKB720912 QTX720910:QTX720912 RDT720910:RDT720912 RNP720910:RNP720912 RXL720910:RXL720912 SHH720910:SHH720912 SRD720910:SRD720912 TAZ720910:TAZ720912 TKV720910:TKV720912 TUR720910:TUR720912 UEN720910:UEN720912 UOJ720910:UOJ720912 UYF720910:UYF720912 VIB720910:VIB720912 VRX720910:VRX720912 WBT720910:WBT720912 WLP720910:WLP720912 WVL720910:WVL720912 D786446:D786448 IZ786446:IZ786448 SV786446:SV786448 ACR786446:ACR786448 AMN786446:AMN786448 AWJ786446:AWJ786448 BGF786446:BGF786448 BQB786446:BQB786448 BZX786446:BZX786448 CJT786446:CJT786448 CTP786446:CTP786448 DDL786446:DDL786448 DNH786446:DNH786448 DXD786446:DXD786448 EGZ786446:EGZ786448 EQV786446:EQV786448 FAR786446:FAR786448 FKN786446:FKN786448 FUJ786446:FUJ786448 GEF786446:GEF786448 GOB786446:GOB786448 GXX786446:GXX786448 HHT786446:HHT786448 HRP786446:HRP786448 IBL786446:IBL786448 ILH786446:ILH786448 IVD786446:IVD786448 JEZ786446:JEZ786448 JOV786446:JOV786448 JYR786446:JYR786448 KIN786446:KIN786448 KSJ786446:KSJ786448 LCF786446:LCF786448 LMB786446:LMB786448 LVX786446:LVX786448 MFT786446:MFT786448 MPP786446:MPP786448 MZL786446:MZL786448 NJH786446:NJH786448 NTD786446:NTD786448 OCZ786446:OCZ786448 OMV786446:OMV786448 OWR786446:OWR786448 PGN786446:PGN786448 PQJ786446:PQJ786448 QAF786446:QAF786448 QKB786446:QKB786448 QTX786446:QTX786448 RDT786446:RDT786448 RNP786446:RNP786448 RXL786446:RXL786448 SHH786446:SHH786448 SRD786446:SRD786448 TAZ786446:TAZ786448 TKV786446:TKV786448 TUR786446:TUR786448 UEN786446:UEN786448 UOJ786446:UOJ786448 UYF786446:UYF786448 VIB786446:VIB786448 VRX786446:VRX786448 WBT786446:WBT786448 WLP786446:WLP786448 WVL786446:WVL786448 D851982:D851984 IZ851982:IZ851984 SV851982:SV851984 ACR851982:ACR851984 AMN851982:AMN851984 AWJ851982:AWJ851984 BGF851982:BGF851984 BQB851982:BQB851984 BZX851982:BZX851984 CJT851982:CJT851984 CTP851982:CTP851984 DDL851982:DDL851984 DNH851982:DNH851984 DXD851982:DXD851984 EGZ851982:EGZ851984 EQV851982:EQV851984 FAR851982:FAR851984 FKN851982:FKN851984 FUJ851982:FUJ851984 GEF851982:GEF851984 GOB851982:GOB851984 GXX851982:GXX851984 HHT851982:HHT851984 HRP851982:HRP851984 IBL851982:IBL851984 ILH851982:ILH851984 IVD851982:IVD851984 JEZ851982:JEZ851984 JOV851982:JOV851984 JYR851982:JYR851984 KIN851982:KIN851984 KSJ851982:KSJ851984 LCF851982:LCF851984 LMB851982:LMB851984 LVX851982:LVX851984 MFT851982:MFT851984 MPP851982:MPP851984 MZL851982:MZL851984 NJH851982:NJH851984 NTD851982:NTD851984 OCZ851982:OCZ851984 OMV851982:OMV851984 OWR851982:OWR851984 PGN851982:PGN851984 PQJ851982:PQJ851984 QAF851982:QAF851984 QKB851982:QKB851984 QTX851982:QTX851984 RDT851982:RDT851984 RNP851982:RNP851984 RXL851982:RXL851984 SHH851982:SHH851984 SRD851982:SRD851984 TAZ851982:TAZ851984 TKV851982:TKV851984 TUR851982:TUR851984 UEN851982:UEN851984 UOJ851982:UOJ851984 UYF851982:UYF851984 VIB851982:VIB851984 VRX851982:VRX851984 WBT851982:WBT851984 WLP851982:WLP851984 WVL851982:WVL851984 D917518:D917520 IZ917518:IZ917520 SV917518:SV917520 ACR917518:ACR917520 AMN917518:AMN917520 AWJ917518:AWJ917520 BGF917518:BGF917520 BQB917518:BQB917520 BZX917518:BZX917520 CJT917518:CJT917520 CTP917518:CTP917520 DDL917518:DDL917520 DNH917518:DNH917520 DXD917518:DXD917520 EGZ917518:EGZ917520 EQV917518:EQV917520 FAR917518:FAR917520 FKN917518:FKN917520 FUJ917518:FUJ917520 GEF917518:GEF917520 GOB917518:GOB917520 GXX917518:GXX917520 HHT917518:HHT917520 HRP917518:HRP917520 IBL917518:IBL917520 ILH917518:ILH917520 IVD917518:IVD917520 JEZ917518:JEZ917520 JOV917518:JOV917520 JYR917518:JYR917520 KIN917518:KIN917520 KSJ917518:KSJ917520 LCF917518:LCF917520 LMB917518:LMB917520 LVX917518:LVX917520 MFT917518:MFT917520 MPP917518:MPP917520 MZL917518:MZL917520 NJH917518:NJH917520 NTD917518:NTD917520 OCZ917518:OCZ917520 OMV917518:OMV917520 OWR917518:OWR917520 PGN917518:PGN917520 PQJ917518:PQJ917520 QAF917518:QAF917520 QKB917518:QKB917520 QTX917518:QTX917520 RDT917518:RDT917520 RNP917518:RNP917520 RXL917518:RXL917520 SHH917518:SHH917520 SRD917518:SRD917520 TAZ917518:TAZ917520 TKV917518:TKV917520 TUR917518:TUR917520 UEN917518:UEN917520 UOJ917518:UOJ917520 UYF917518:UYF917520 VIB917518:VIB917520 VRX917518:VRX917520 WBT917518:WBT917520 WLP917518:WLP917520 WVL917518:WVL917520 D983054:D983056 IZ983054:IZ983056 SV983054:SV983056 ACR983054:ACR983056 AMN983054:AMN983056 AWJ983054:AWJ983056 BGF983054:BGF983056 BQB983054:BQB983056 BZX983054:BZX983056 CJT983054:CJT983056 CTP983054:CTP983056 DDL983054:DDL983056 DNH983054:DNH983056 DXD983054:DXD983056 EGZ983054:EGZ983056 EQV983054:EQV983056 FAR983054:FAR983056 FKN983054:FKN983056 FUJ983054:FUJ983056 GEF983054:GEF983056 GOB983054:GOB983056 GXX983054:GXX983056 HHT983054:HHT983056 HRP983054:HRP983056 IBL983054:IBL983056 ILH983054:ILH983056 IVD983054:IVD983056 JEZ983054:JEZ983056 JOV983054:JOV983056 JYR983054:JYR983056 KIN983054:KIN983056 KSJ983054:KSJ983056 LCF983054:LCF983056 LMB983054:LMB983056 LVX983054:LVX983056 MFT983054:MFT983056 MPP983054:MPP983056 MZL983054:MZL983056 NJH983054:NJH983056 NTD983054:NTD983056 OCZ983054:OCZ983056 OMV983054:OMV983056 OWR983054:OWR983056 PGN983054:PGN983056 PQJ983054:PQJ983056 QAF983054:QAF983056 QKB983054:QKB983056 QTX983054:QTX983056 RDT983054:RDT983056 RNP983054:RNP983056 RXL983054:RXL983056 SHH983054:SHH983056 SRD983054:SRD983056 TAZ983054:TAZ983056 TKV983054:TKV983056 TUR983054:TUR983056 UEN983054:UEN983056 UOJ983054:UOJ983056 UYF983054:UYF983056 VIB983054:VIB983056 VRX983054:VRX983056 WBT983054:WBT983056 WLP983054:WLP983056 WVL983054:WVL983056" xr:uid="{08F962C9-9B74-4E31-AE2A-E504D1AD02CF}">
      <formula1>0</formula1>
      <formula2>6</formula2>
    </dataValidation>
    <dataValidation allowBlank="1" showInputMessage="1" errorTitle="Data input error" sqref="H36 JD36 SZ36 ACV36 AMR36 AWN36 BGJ36 BQF36 CAB36 CJX36 CTT36 DDP36 DNL36 DXH36 EHD36 EQZ36 FAV36 FKR36 FUN36 GEJ36 GOF36 GYB36 HHX36 HRT36 IBP36 ILL36 IVH36 JFD36 JOZ36 JYV36 KIR36 KSN36 LCJ36 LMF36 LWB36 MFX36 MPT36 MZP36 NJL36 NTH36 ODD36 OMZ36 OWV36 PGR36 PQN36 QAJ36 QKF36 QUB36 RDX36 RNT36 RXP36 SHL36 SRH36 TBD36 TKZ36 TUV36 UER36 UON36 UYJ36 VIF36 VSB36 WBX36 WLT36 WVP36 H65572 JD65572 SZ65572 ACV65572 AMR65572 AWN65572 BGJ65572 BQF65572 CAB65572 CJX65572 CTT65572 DDP65572 DNL65572 DXH65572 EHD65572 EQZ65572 FAV65572 FKR65572 FUN65572 GEJ65572 GOF65572 GYB65572 HHX65572 HRT65572 IBP65572 ILL65572 IVH65572 JFD65572 JOZ65572 JYV65572 KIR65572 KSN65572 LCJ65572 LMF65572 LWB65572 MFX65572 MPT65572 MZP65572 NJL65572 NTH65572 ODD65572 OMZ65572 OWV65572 PGR65572 PQN65572 QAJ65572 QKF65572 QUB65572 RDX65572 RNT65572 RXP65572 SHL65572 SRH65572 TBD65572 TKZ65572 TUV65572 UER65572 UON65572 UYJ65572 VIF65572 VSB65572 WBX65572 WLT65572 WVP65572 H131108 JD131108 SZ131108 ACV131108 AMR131108 AWN131108 BGJ131108 BQF131108 CAB131108 CJX131108 CTT131108 DDP131108 DNL131108 DXH131108 EHD131108 EQZ131108 FAV131108 FKR131108 FUN131108 GEJ131108 GOF131108 GYB131108 HHX131108 HRT131108 IBP131108 ILL131108 IVH131108 JFD131108 JOZ131108 JYV131108 KIR131108 KSN131108 LCJ131108 LMF131108 LWB131108 MFX131108 MPT131108 MZP131108 NJL131108 NTH131108 ODD131108 OMZ131108 OWV131108 PGR131108 PQN131108 QAJ131108 QKF131108 QUB131108 RDX131108 RNT131108 RXP131108 SHL131108 SRH131108 TBD131108 TKZ131108 TUV131108 UER131108 UON131108 UYJ131108 VIF131108 VSB131108 WBX131108 WLT131108 WVP131108 H196644 JD196644 SZ196644 ACV196644 AMR196644 AWN196644 BGJ196644 BQF196644 CAB196644 CJX196644 CTT196644 DDP196644 DNL196644 DXH196644 EHD196644 EQZ196644 FAV196644 FKR196644 FUN196644 GEJ196644 GOF196644 GYB196644 HHX196644 HRT196644 IBP196644 ILL196644 IVH196644 JFD196644 JOZ196644 JYV196644 KIR196644 KSN196644 LCJ196644 LMF196644 LWB196644 MFX196644 MPT196644 MZP196644 NJL196644 NTH196644 ODD196644 OMZ196644 OWV196644 PGR196644 PQN196644 QAJ196644 QKF196644 QUB196644 RDX196644 RNT196644 RXP196644 SHL196644 SRH196644 TBD196644 TKZ196644 TUV196644 UER196644 UON196644 UYJ196644 VIF196644 VSB196644 WBX196644 WLT196644 WVP196644 H262180 JD262180 SZ262180 ACV262180 AMR262180 AWN262180 BGJ262180 BQF262180 CAB262180 CJX262180 CTT262180 DDP262180 DNL262180 DXH262180 EHD262180 EQZ262180 FAV262180 FKR262180 FUN262180 GEJ262180 GOF262180 GYB262180 HHX262180 HRT262180 IBP262180 ILL262180 IVH262180 JFD262180 JOZ262180 JYV262180 KIR262180 KSN262180 LCJ262180 LMF262180 LWB262180 MFX262180 MPT262180 MZP262180 NJL262180 NTH262180 ODD262180 OMZ262180 OWV262180 PGR262180 PQN262180 QAJ262180 QKF262180 QUB262180 RDX262180 RNT262180 RXP262180 SHL262180 SRH262180 TBD262180 TKZ262180 TUV262180 UER262180 UON262180 UYJ262180 VIF262180 VSB262180 WBX262180 WLT262180 WVP262180 H327716 JD327716 SZ327716 ACV327716 AMR327716 AWN327716 BGJ327716 BQF327716 CAB327716 CJX327716 CTT327716 DDP327716 DNL327716 DXH327716 EHD327716 EQZ327716 FAV327716 FKR327716 FUN327716 GEJ327716 GOF327716 GYB327716 HHX327716 HRT327716 IBP327716 ILL327716 IVH327716 JFD327716 JOZ327716 JYV327716 KIR327716 KSN327716 LCJ327716 LMF327716 LWB327716 MFX327716 MPT327716 MZP327716 NJL327716 NTH327716 ODD327716 OMZ327716 OWV327716 PGR327716 PQN327716 QAJ327716 QKF327716 QUB327716 RDX327716 RNT327716 RXP327716 SHL327716 SRH327716 TBD327716 TKZ327716 TUV327716 UER327716 UON327716 UYJ327716 VIF327716 VSB327716 WBX327716 WLT327716 WVP327716 H393252 JD393252 SZ393252 ACV393252 AMR393252 AWN393252 BGJ393252 BQF393252 CAB393252 CJX393252 CTT393252 DDP393252 DNL393252 DXH393252 EHD393252 EQZ393252 FAV393252 FKR393252 FUN393252 GEJ393252 GOF393252 GYB393252 HHX393252 HRT393252 IBP393252 ILL393252 IVH393252 JFD393252 JOZ393252 JYV393252 KIR393252 KSN393252 LCJ393252 LMF393252 LWB393252 MFX393252 MPT393252 MZP393252 NJL393252 NTH393252 ODD393252 OMZ393252 OWV393252 PGR393252 PQN393252 QAJ393252 QKF393252 QUB393252 RDX393252 RNT393252 RXP393252 SHL393252 SRH393252 TBD393252 TKZ393252 TUV393252 UER393252 UON393252 UYJ393252 VIF393252 VSB393252 WBX393252 WLT393252 WVP393252 H458788 JD458788 SZ458788 ACV458788 AMR458788 AWN458788 BGJ458788 BQF458788 CAB458788 CJX458788 CTT458788 DDP458788 DNL458788 DXH458788 EHD458788 EQZ458788 FAV458788 FKR458788 FUN458788 GEJ458788 GOF458788 GYB458788 HHX458788 HRT458788 IBP458788 ILL458788 IVH458788 JFD458788 JOZ458788 JYV458788 KIR458788 KSN458788 LCJ458788 LMF458788 LWB458788 MFX458788 MPT458788 MZP458788 NJL458788 NTH458788 ODD458788 OMZ458788 OWV458788 PGR458788 PQN458788 QAJ458788 QKF458788 QUB458788 RDX458788 RNT458788 RXP458788 SHL458788 SRH458788 TBD458788 TKZ458788 TUV458788 UER458788 UON458788 UYJ458788 VIF458788 VSB458788 WBX458788 WLT458788 WVP458788 H524324 JD524324 SZ524324 ACV524324 AMR524324 AWN524324 BGJ524324 BQF524324 CAB524324 CJX524324 CTT524324 DDP524324 DNL524324 DXH524324 EHD524324 EQZ524324 FAV524324 FKR524324 FUN524324 GEJ524324 GOF524324 GYB524324 HHX524324 HRT524324 IBP524324 ILL524324 IVH524324 JFD524324 JOZ524324 JYV524324 KIR524324 KSN524324 LCJ524324 LMF524324 LWB524324 MFX524324 MPT524324 MZP524324 NJL524324 NTH524324 ODD524324 OMZ524324 OWV524324 PGR524324 PQN524324 QAJ524324 QKF524324 QUB524324 RDX524324 RNT524324 RXP524324 SHL524324 SRH524324 TBD524324 TKZ524324 TUV524324 UER524324 UON524324 UYJ524324 VIF524324 VSB524324 WBX524324 WLT524324 WVP524324 H589860 JD589860 SZ589860 ACV589860 AMR589860 AWN589860 BGJ589860 BQF589860 CAB589860 CJX589860 CTT589860 DDP589860 DNL589860 DXH589860 EHD589860 EQZ589860 FAV589860 FKR589860 FUN589860 GEJ589860 GOF589860 GYB589860 HHX589860 HRT589860 IBP589860 ILL589860 IVH589860 JFD589860 JOZ589860 JYV589860 KIR589860 KSN589860 LCJ589860 LMF589860 LWB589860 MFX589860 MPT589860 MZP589860 NJL589860 NTH589860 ODD589860 OMZ589860 OWV589860 PGR589860 PQN589860 QAJ589860 QKF589860 QUB589860 RDX589860 RNT589860 RXP589860 SHL589860 SRH589860 TBD589860 TKZ589860 TUV589860 UER589860 UON589860 UYJ589860 VIF589860 VSB589860 WBX589860 WLT589860 WVP589860 H655396 JD655396 SZ655396 ACV655396 AMR655396 AWN655396 BGJ655396 BQF655396 CAB655396 CJX655396 CTT655396 DDP655396 DNL655396 DXH655396 EHD655396 EQZ655396 FAV655396 FKR655396 FUN655396 GEJ655396 GOF655396 GYB655396 HHX655396 HRT655396 IBP655396 ILL655396 IVH655396 JFD655396 JOZ655396 JYV655396 KIR655396 KSN655396 LCJ655396 LMF655396 LWB655396 MFX655396 MPT655396 MZP655396 NJL655396 NTH655396 ODD655396 OMZ655396 OWV655396 PGR655396 PQN655396 QAJ655396 QKF655396 QUB655396 RDX655396 RNT655396 RXP655396 SHL655396 SRH655396 TBD655396 TKZ655396 TUV655396 UER655396 UON655396 UYJ655396 VIF655396 VSB655396 WBX655396 WLT655396 WVP655396 H720932 JD720932 SZ720932 ACV720932 AMR720932 AWN720932 BGJ720932 BQF720932 CAB720932 CJX720932 CTT720932 DDP720932 DNL720932 DXH720932 EHD720932 EQZ720932 FAV720932 FKR720932 FUN720932 GEJ720932 GOF720932 GYB720932 HHX720932 HRT720932 IBP720932 ILL720932 IVH720932 JFD720932 JOZ720932 JYV720932 KIR720932 KSN720932 LCJ720932 LMF720932 LWB720932 MFX720932 MPT720932 MZP720932 NJL720932 NTH720932 ODD720932 OMZ720932 OWV720932 PGR720932 PQN720932 QAJ720932 QKF720932 QUB720932 RDX720932 RNT720932 RXP720932 SHL720932 SRH720932 TBD720932 TKZ720932 TUV720932 UER720932 UON720932 UYJ720932 VIF720932 VSB720932 WBX720932 WLT720932 WVP720932 H786468 JD786468 SZ786468 ACV786468 AMR786468 AWN786468 BGJ786468 BQF786468 CAB786468 CJX786468 CTT786468 DDP786468 DNL786468 DXH786468 EHD786468 EQZ786468 FAV786468 FKR786468 FUN786468 GEJ786468 GOF786468 GYB786468 HHX786468 HRT786468 IBP786468 ILL786468 IVH786468 JFD786468 JOZ786468 JYV786468 KIR786468 KSN786468 LCJ786468 LMF786468 LWB786468 MFX786468 MPT786468 MZP786468 NJL786468 NTH786468 ODD786468 OMZ786468 OWV786468 PGR786468 PQN786468 QAJ786468 QKF786468 QUB786468 RDX786468 RNT786468 RXP786468 SHL786468 SRH786468 TBD786468 TKZ786468 TUV786468 UER786468 UON786468 UYJ786468 VIF786468 VSB786468 WBX786468 WLT786468 WVP786468 H852004 JD852004 SZ852004 ACV852004 AMR852004 AWN852004 BGJ852004 BQF852004 CAB852004 CJX852004 CTT852004 DDP852004 DNL852004 DXH852004 EHD852004 EQZ852004 FAV852004 FKR852004 FUN852004 GEJ852004 GOF852004 GYB852004 HHX852004 HRT852004 IBP852004 ILL852004 IVH852004 JFD852004 JOZ852004 JYV852004 KIR852004 KSN852004 LCJ852004 LMF852004 LWB852004 MFX852004 MPT852004 MZP852004 NJL852004 NTH852004 ODD852004 OMZ852004 OWV852004 PGR852004 PQN852004 QAJ852004 QKF852004 QUB852004 RDX852004 RNT852004 RXP852004 SHL852004 SRH852004 TBD852004 TKZ852004 TUV852004 UER852004 UON852004 UYJ852004 VIF852004 VSB852004 WBX852004 WLT852004 WVP852004 H917540 JD917540 SZ917540 ACV917540 AMR917540 AWN917540 BGJ917540 BQF917540 CAB917540 CJX917540 CTT917540 DDP917540 DNL917540 DXH917540 EHD917540 EQZ917540 FAV917540 FKR917540 FUN917540 GEJ917540 GOF917540 GYB917540 HHX917540 HRT917540 IBP917540 ILL917540 IVH917540 JFD917540 JOZ917540 JYV917540 KIR917540 KSN917540 LCJ917540 LMF917540 LWB917540 MFX917540 MPT917540 MZP917540 NJL917540 NTH917540 ODD917540 OMZ917540 OWV917540 PGR917540 PQN917540 QAJ917540 QKF917540 QUB917540 RDX917540 RNT917540 RXP917540 SHL917540 SRH917540 TBD917540 TKZ917540 TUV917540 UER917540 UON917540 UYJ917540 VIF917540 VSB917540 WBX917540 WLT917540 WVP917540 H983076 JD983076 SZ983076 ACV983076 AMR983076 AWN983076 BGJ983076 BQF983076 CAB983076 CJX983076 CTT983076 DDP983076 DNL983076 DXH983076 EHD983076 EQZ983076 FAV983076 FKR983076 FUN983076 GEJ983076 GOF983076 GYB983076 HHX983076 HRT983076 IBP983076 ILL983076 IVH983076 JFD983076 JOZ983076 JYV983076 KIR983076 KSN983076 LCJ983076 LMF983076 LWB983076 MFX983076 MPT983076 MZP983076 NJL983076 NTH983076 ODD983076 OMZ983076 OWV983076 PGR983076 PQN983076 QAJ983076 QKF983076 QUB983076 RDX983076 RNT983076 RXP983076 SHL983076 SRH983076 TBD983076 TKZ983076 TUV983076 UER983076 UON983076 UYJ983076 VIF983076 VSB983076 WBX983076 WLT983076 WVP983076" xr:uid="{650D2668-645F-458F-8C00-DB395AE21009}"/>
  </dataValidations>
  <pageMargins left="0.51181102362204722" right="0.51181102362204722" top="0.39370078740157483" bottom="0.39370078740157483" header="0.51181102362204722" footer="0.51181102362204722"/>
  <pageSetup paperSize="9" scale="10" orientation="portrait" r:id="rId1"/>
  <headerFooter alignWithMargins="0"/>
  <rowBreaks count="1" manualBreakCount="1">
    <brk id="73" max="16383" man="1"/>
  </rowBreaks>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231EE1-648D-467E-B65F-3994629DFA67}">
  <dimension ref="A1:O20"/>
  <sheetViews>
    <sheetView zoomScale="90" zoomScaleNormal="90" workbookViewId="0">
      <selection activeCell="D25" sqref="D25"/>
    </sheetView>
  </sheetViews>
  <sheetFormatPr defaultRowHeight="12.75"/>
  <cols>
    <col min="1" max="15" width="16.7109375" style="296" customWidth="1"/>
    <col min="16" max="256" width="8.85546875" style="296"/>
    <col min="257" max="271" width="16.7109375" style="296" customWidth="1"/>
    <col min="272" max="512" width="8.85546875" style="296"/>
    <col min="513" max="527" width="16.7109375" style="296" customWidth="1"/>
    <col min="528" max="768" width="8.85546875" style="296"/>
    <col min="769" max="783" width="16.7109375" style="296" customWidth="1"/>
    <col min="784" max="1024" width="8.85546875" style="296"/>
    <col min="1025" max="1039" width="16.7109375" style="296" customWidth="1"/>
    <col min="1040" max="1280" width="8.85546875" style="296"/>
    <col min="1281" max="1295" width="16.7109375" style="296" customWidth="1"/>
    <col min="1296" max="1536" width="8.85546875" style="296"/>
    <col min="1537" max="1551" width="16.7109375" style="296" customWidth="1"/>
    <col min="1552" max="1792" width="8.85546875" style="296"/>
    <col min="1793" max="1807" width="16.7109375" style="296" customWidth="1"/>
    <col min="1808" max="2048" width="8.85546875" style="296"/>
    <col min="2049" max="2063" width="16.7109375" style="296" customWidth="1"/>
    <col min="2064" max="2304" width="8.85546875" style="296"/>
    <col min="2305" max="2319" width="16.7109375" style="296" customWidth="1"/>
    <col min="2320" max="2560" width="8.85546875" style="296"/>
    <col min="2561" max="2575" width="16.7109375" style="296" customWidth="1"/>
    <col min="2576" max="2816" width="8.85546875" style="296"/>
    <col min="2817" max="2831" width="16.7109375" style="296" customWidth="1"/>
    <col min="2832" max="3072" width="8.85546875" style="296"/>
    <col min="3073" max="3087" width="16.7109375" style="296" customWidth="1"/>
    <col min="3088" max="3328" width="8.85546875" style="296"/>
    <col min="3329" max="3343" width="16.7109375" style="296" customWidth="1"/>
    <col min="3344" max="3584" width="8.85546875" style="296"/>
    <col min="3585" max="3599" width="16.7109375" style="296" customWidth="1"/>
    <col min="3600" max="3840" width="8.85546875" style="296"/>
    <col min="3841" max="3855" width="16.7109375" style="296" customWidth="1"/>
    <col min="3856" max="4096" width="8.85546875" style="296"/>
    <col min="4097" max="4111" width="16.7109375" style="296" customWidth="1"/>
    <col min="4112" max="4352" width="8.85546875" style="296"/>
    <col min="4353" max="4367" width="16.7109375" style="296" customWidth="1"/>
    <col min="4368" max="4608" width="8.85546875" style="296"/>
    <col min="4609" max="4623" width="16.7109375" style="296" customWidth="1"/>
    <col min="4624" max="4864" width="8.85546875" style="296"/>
    <col min="4865" max="4879" width="16.7109375" style="296" customWidth="1"/>
    <col min="4880" max="5120" width="8.85546875" style="296"/>
    <col min="5121" max="5135" width="16.7109375" style="296" customWidth="1"/>
    <col min="5136" max="5376" width="8.85546875" style="296"/>
    <col min="5377" max="5391" width="16.7109375" style="296" customWidth="1"/>
    <col min="5392" max="5632" width="8.85546875" style="296"/>
    <col min="5633" max="5647" width="16.7109375" style="296" customWidth="1"/>
    <col min="5648" max="5888" width="8.85546875" style="296"/>
    <col min="5889" max="5903" width="16.7109375" style="296" customWidth="1"/>
    <col min="5904" max="6144" width="8.85546875" style="296"/>
    <col min="6145" max="6159" width="16.7109375" style="296" customWidth="1"/>
    <col min="6160" max="6400" width="8.85546875" style="296"/>
    <col min="6401" max="6415" width="16.7109375" style="296" customWidth="1"/>
    <col min="6416" max="6656" width="8.85546875" style="296"/>
    <col min="6657" max="6671" width="16.7109375" style="296" customWidth="1"/>
    <col min="6672" max="6912" width="8.85546875" style="296"/>
    <col min="6913" max="6927" width="16.7109375" style="296" customWidth="1"/>
    <col min="6928" max="7168" width="8.85546875" style="296"/>
    <col min="7169" max="7183" width="16.7109375" style="296" customWidth="1"/>
    <col min="7184" max="7424" width="8.85546875" style="296"/>
    <col min="7425" max="7439" width="16.7109375" style="296" customWidth="1"/>
    <col min="7440" max="7680" width="8.85546875" style="296"/>
    <col min="7681" max="7695" width="16.7109375" style="296" customWidth="1"/>
    <col min="7696" max="7936" width="8.85546875" style="296"/>
    <col min="7937" max="7951" width="16.7109375" style="296" customWidth="1"/>
    <col min="7952" max="8192" width="8.85546875" style="296"/>
    <col min="8193" max="8207" width="16.7109375" style="296" customWidth="1"/>
    <col min="8208" max="8448" width="8.85546875" style="296"/>
    <col min="8449" max="8463" width="16.7109375" style="296" customWidth="1"/>
    <col min="8464" max="8704" width="8.85546875" style="296"/>
    <col min="8705" max="8719" width="16.7109375" style="296" customWidth="1"/>
    <col min="8720" max="8960" width="8.85546875" style="296"/>
    <col min="8961" max="8975" width="16.7109375" style="296" customWidth="1"/>
    <col min="8976" max="9216" width="8.85546875" style="296"/>
    <col min="9217" max="9231" width="16.7109375" style="296" customWidth="1"/>
    <col min="9232" max="9472" width="8.85546875" style="296"/>
    <col min="9473" max="9487" width="16.7109375" style="296" customWidth="1"/>
    <col min="9488" max="9728" width="8.85546875" style="296"/>
    <col min="9729" max="9743" width="16.7109375" style="296" customWidth="1"/>
    <col min="9744" max="9984" width="8.85546875" style="296"/>
    <col min="9985" max="9999" width="16.7109375" style="296" customWidth="1"/>
    <col min="10000" max="10240" width="8.85546875" style="296"/>
    <col min="10241" max="10255" width="16.7109375" style="296" customWidth="1"/>
    <col min="10256" max="10496" width="8.85546875" style="296"/>
    <col min="10497" max="10511" width="16.7109375" style="296" customWidth="1"/>
    <col min="10512" max="10752" width="8.85546875" style="296"/>
    <col min="10753" max="10767" width="16.7109375" style="296" customWidth="1"/>
    <col min="10768" max="11008" width="8.85546875" style="296"/>
    <col min="11009" max="11023" width="16.7109375" style="296" customWidth="1"/>
    <col min="11024" max="11264" width="8.85546875" style="296"/>
    <col min="11265" max="11279" width="16.7109375" style="296" customWidth="1"/>
    <col min="11280" max="11520" width="8.85546875" style="296"/>
    <col min="11521" max="11535" width="16.7109375" style="296" customWidth="1"/>
    <col min="11536" max="11776" width="8.85546875" style="296"/>
    <col min="11777" max="11791" width="16.7109375" style="296" customWidth="1"/>
    <col min="11792" max="12032" width="8.85546875" style="296"/>
    <col min="12033" max="12047" width="16.7109375" style="296" customWidth="1"/>
    <col min="12048" max="12288" width="8.85546875" style="296"/>
    <col min="12289" max="12303" width="16.7109375" style="296" customWidth="1"/>
    <col min="12304" max="12544" width="8.85546875" style="296"/>
    <col min="12545" max="12559" width="16.7109375" style="296" customWidth="1"/>
    <col min="12560" max="12800" width="8.85546875" style="296"/>
    <col min="12801" max="12815" width="16.7109375" style="296" customWidth="1"/>
    <col min="12816" max="13056" width="8.85546875" style="296"/>
    <col min="13057" max="13071" width="16.7109375" style="296" customWidth="1"/>
    <col min="13072" max="13312" width="8.85546875" style="296"/>
    <col min="13313" max="13327" width="16.7109375" style="296" customWidth="1"/>
    <col min="13328" max="13568" width="8.85546875" style="296"/>
    <col min="13569" max="13583" width="16.7109375" style="296" customWidth="1"/>
    <col min="13584" max="13824" width="8.85546875" style="296"/>
    <col min="13825" max="13839" width="16.7109375" style="296" customWidth="1"/>
    <col min="13840" max="14080" width="8.85546875" style="296"/>
    <col min="14081" max="14095" width="16.7109375" style="296" customWidth="1"/>
    <col min="14096" max="14336" width="8.85546875" style="296"/>
    <col min="14337" max="14351" width="16.7109375" style="296" customWidth="1"/>
    <col min="14352" max="14592" width="8.85546875" style="296"/>
    <col min="14593" max="14607" width="16.7109375" style="296" customWidth="1"/>
    <col min="14608" max="14848" width="8.85546875" style="296"/>
    <col min="14849" max="14863" width="16.7109375" style="296" customWidth="1"/>
    <col min="14864" max="15104" width="8.85546875" style="296"/>
    <col min="15105" max="15119" width="16.7109375" style="296" customWidth="1"/>
    <col min="15120" max="15360" width="8.85546875" style="296"/>
    <col min="15361" max="15375" width="16.7109375" style="296" customWidth="1"/>
    <col min="15376" max="15616" width="8.85546875" style="296"/>
    <col min="15617" max="15631" width="16.7109375" style="296" customWidth="1"/>
    <col min="15632" max="15872" width="8.85546875" style="296"/>
    <col min="15873" max="15887" width="16.7109375" style="296" customWidth="1"/>
    <col min="15888" max="16128" width="8.85546875" style="296"/>
    <col min="16129" max="16143" width="16.7109375" style="296" customWidth="1"/>
    <col min="16144" max="16384" width="8.85546875" style="296"/>
  </cols>
  <sheetData>
    <row r="1" spans="1:15" ht="60">
      <c r="A1" s="295" t="s">
        <v>229</v>
      </c>
      <c r="B1" s="295" t="s">
        <v>107</v>
      </c>
      <c r="C1" s="295"/>
      <c r="D1" s="295" t="s">
        <v>230</v>
      </c>
      <c r="E1" s="295" t="s">
        <v>231</v>
      </c>
      <c r="F1" s="295" t="s">
        <v>232</v>
      </c>
      <c r="G1" s="295" t="s">
        <v>233</v>
      </c>
      <c r="H1" s="295" t="s">
        <v>234</v>
      </c>
      <c r="I1" s="295" t="s">
        <v>235</v>
      </c>
      <c r="J1" s="295" t="s">
        <v>236</v>
      </c>
      <c r="K1" s="295" t="s">
        <v>237</v>
      </c>
      <c r="L1" s="295" t="s">
        <v>238</v>
      </c>
      <c r="M1" s="295" t="s">
        <v>236</v>
      </c>
      <c r="N1" s="295" t="s">
        <v>237</v>
      </c>
      <c r="O1" s="295" t="s">
        <v>238</v>
      </c>
    </row>
    <row r="2" spans="1:15" ht="15">
      <c r="A2" s="297" t="s">
        <v>152</v>
      </c>
      <c r="B2" s="297" t="s">
        <v>94</v>
      </c>
      <c r="C2" s="297" t="str">
        <f>CONCATENATE(B2,A2)</f>
        <v>ACTElectricity</v>
      </c>
      <c r="D2" s="298">
        <v>0</v>
      </c>
      <c r="E2" s="298">
        <v>0.81</v>
      </c>
      <c r="F2" s="298">
        <v>0.09</v>
      </c>
      <c r="G2" s="297" t="s">
        <v>239</v>
      </c>
      <c r="H2" s="297"/>
      <c r="I2" s="297"/>
      <c r="J2" s="297">
        <v>0.81</v>
      </c>
      <c r="K2" s="297">
        <v>0.9</v>
      </c>
      <c r="L2" s="297" t="s">
        <v>239</v>
      </c>
      <c r="M2" s="299">
        <v>0.81</v>
      </c>
      <c r="N2" s="299">
        <v>0.9</v>
      </c>
      <c r="O2" s="300" t="s">
        <v>239</v>
      </c>
    </row>
    <row r="3" spans="1:15" ht="15">
      <c r="A3" s="297" t="s">
        <v>152</v>
      </c>
      <c r="B3" s="297" t="s">
        <v>93</v>
      </c>
      <c r="C3" s="297" t="str">
        <f t="shared" ref="C3:C17" si="0">CONCATENATE(B3,A3)</f>
        <v>NSWElectricity</v>
      </c>
      <c r="D3" s="298">
        <v>0</v>
      </c>
      <c r="E3" s="298">
        <v>0.81</v>
      </c>
      <c r="F3" s="298">
        <v>0.09</v>
      </c>
      <c r="G3" s="297" t="s">
        <v>239</v>
      </c>
      <c r="H3" s="297"/>
      <c r="I3" s="297"/>
      <c r="J3" s="297">
        <v>0.81</v>
      </c>
      <c r="K3" s="297">
        <v>0.9</v>
      </c>
      <c r="L3" s="297" t="s">
        <v>239</v>
      </c>
      <c r="M3" s="299">
        <v>0.81</v>
      </c>
      <c r="N3" s="299">
        <v>0.9</v>
      </c>
      <c r="O3" s="300" t="s">
        <v>239</v>
      </c>
    </row>
    <row r="4" spans="1:15" ht="15">
      <c r="A4" s="297" t="s">
        <v>152</v>
      </c>
      <c r="B4" s="297" t="s">
        <v>92</v>
      </c>
      <c r="C4" s="297" t="str">
        <f t="shared" si="0"/>
        <v>NTElectricity</v>
      </c>
      <c r="D4" s="298">
        <v>0</v>
      </c>
      <c r="E4" s="298">
        <v>0.62</v>
      </c>
      <c r="F4" s="298">
        <v>7.0000000000000007E-2</v>
      </c>
      <c r="G4" s="297" t="s">
        <v>239</v>
      </c>
      <c r="H4" s="297"/>
      <c r="I4" s="297"/>
      <c r="J4" s="297">
        <v>0.62</v>
      </c>
      <c r="K4" s="297">
        <v>0.69</v>
      </c>
      <c r="L4" s="297" t="s">
        <v>239</v>
      </c>
      <c r="M4" s="299">
        <v>0.62</v>
      </c>
      <c r="N4" s="299">
        <v>0.69</v>
      </c>
      <c r="O4" s="300" t="s">
        <v>239</v>
      </c>
    </row>
    <row r="5" spans="1:15" ht="15">
      <c r="A5" s="297" t="s">
        <v>152</v>
      </c>
      <c r="B5" s="297" t="s">
        <v>96</v>
      </c>
      <c r="C5" s="297" t="str">
        <f t="shared" si="0"/>
        <v>QLDElectricity</v>
      </c>
      <c r="D5" s="298">
        <v>0</v>
      </c>
      <c r="E5" s="298">
        <v>0.81</v>
      </c>
      <c r="F5" s="298">
        <v>0.12</v>
      </c>
      <c r="G5" s="297" t="s">
        <v>239</v>
      </c>
      <c r="H5" s="297"/>
      <c r="I5" s="297"/>
      <c r="J5" s="297">
        <v>0.81</v>
      </c>
      <c r="K5" s="297">
        <v>0.93</v>
      </c>
      <c r="L5" s="297" t="s">
        <v>239</v>
      </c>
      <c r="M5" s="299">
        <v>0.81</v>
      </c>
      <c r="N5" s="299">
        <v>0.93</v>
      </c>
      <c r="O5" s="300" t="s">
        <v>239</v>
      </c>
    </row>
    <row r="6" spans="1:15" ht="15">
      <c r="A6" s="297" t="s">
        <v>152</v>
      </c>
      <c r="B6" s="297" t="s">
        <v>97</v>
      </c>
      <c r="C6" s="297" t="str">
        <f t="shared" si="0"/>
        <v>SAElectricity</v>
      </c>
      <c r="D6" s="298">
        <v>0</v>
      </c>
      <c r="E6" s="298">
        <v>0.43</v>
      </c>
      <c r="F6" s="298">
        <v>0.09</v>
      </c>
      <c r="G6" s="297" t="s">
        <v>239</v>
      </c>
      <c r="H6" s="297"/>
      <c r="I6" s="297"/>
      <c r="J6" s="297">
        <v>0.43</v>
      </c>
      <c r="K6" s="297">
        <v>0.52</v>
      </c>
      <c r="L6" s="297" t="s">
        <v>239</v>
      </c>
      <c r="M6" s="299">
        <v>0.43</v>
      </c>
      <c r="N6" s="299">
        <v>0.52</v>
      </c>
      <c r="O6" s="300" t="s">
        <v>239</v>
      </c>
    </row>
    <row r="7" spans="1:15" ht="15">
      <c r="A7" s="297" t="s">
        <v>152</v>
      </c>
      <c r="B7" s="297" t="s">
        <v>99</v>
      </c>
      <c r="C7" s="297" t="str">
        <f t="shared" si="0"/>
        <v>TASElectricity</v>
      </c>
      <c r="D7" s="298">
        <v>0</v>
      </c>
      <c r="E7" s="298">
        <v>0.17</v>
      </c>
      <c r="F7" s="298">
        <v>0.02</v>
      </c>
      <c r="G7" s="297" t="s">
        <v>239</v>
      </c>
      <c r="H7" s="297"/>
      <c r="I7" s="297"/>
      <c r="J7" s="297">
        <v>0.17</v>
      </c>
      <c r="K7" s="297">
        <v>0.19</v>
      </c>
      <c r="L7" s="297" t="s">
        <v>239</v>
      </c>
      <c r="M7" s="299">
        <v>0.17</v>
      </c>
      <c r="N7" s="299">
        <v>0.19</v>
      </c>
      <c r="O7" s="300" t="s">
        <v>239</v>
      </c>
    </row>
    <row r="8" spans="1:15" ht="15">
      <c r="A8" s="297" t="s">
        <v>152</v>
      </c>
      <c r="B8" s="297" t="s">
        <v>95</v>
      </c>
      <c r="C8" s="297" t="str">
        <f t="shared" si="0"/>
        <v>VICElectricity</v>
      </c>
      <c r="D8" s="298">
        <v>0</v>
      </c>
      <c r="E8" s="298">
        <v>0.98</v>
      </c>
      <c r="F8" s="298">
        <v>0.11</v>
      </c>
      <c r="G8" s="297" t="s">
        <v>239</v>
      </c>
      <c r="H8" s="297"/>
      <c r="I8" s="297"/>
      <c r="J8" s="297">
        <v>0.98</v>
      </c>
      <c r="K8" s="297">
        <v>1.0900000000000001</v>
      </c>
      <c r="L8" s="297" t="s">
        <v>239</v>
      </c>
      <c r="M8" s="299">
        <v>0.98</v>
      </c>
      <c r="N8" s="299">
        <v>1.0900000000000001</v>
      </c>
      <c r="O8" s="300" t="s">
        <v>239</v>
      </c>
    </row>
    <row r="9" spans="1:15" ht="15">
      <c r="A9" s="297" t="s">
        <v>152</v>
      </c>
      <c r="B9" s="297" t="s">
        <v>98</v>
      </c>
      <c r="C9" s="297" t="str">
        <f t="shared" si="0"/>
        <v>WAElectricity</v>
      </c>
      <c r="D9" s="298">
        <v>0</v>
      </c>
      <c r="E9" s="298">
        <v>0.68</v>
      </c>
      <c r="F9" s="298">
        <v>0.02</v>
      </c>
      <c r="G9" s="297" t="s">
        <v>239</v>
      </c>
      <c r="H9" s="297"/>
      <c r="I9" s="297"/>
      <c r="J9" s="297">
        <v>0.68</v>
      </c>
      <c r="K9" s="297">
        <v>0.70000000000000007</v>
      </c>
      <c r="L9" s="297" t="s">
        <v>239</v>
      </c>
      <c r="M9" s="299">
        <v>0.68</v>
      </c>
      <c r="N9" s="299">
        <v>0.70000000000000007</v>
      </c>
      <c r="O9" s="300" t="s">
        <v>239</v>
      </c>
    </row>
    <row r="10" spans="1:15" ht="15">
      <c r="A10" s="297" t="s">
        <v>153</v>
      </c>
      <c r="B10" s="297" t="s">
        <v>94</v>
      </c>
      <c r="C10" s="297" t="str">
        <f t="shared" si="0"/>
        <v>ACTGas</v>
      </c>
      <c r="D10" s="298">
        <v>51.53</v>
      </c>
      <c r="E10" s="298">
        <v>0</v>
      </c>
      <c r="F10" s="298">
        <v>13.1</v>
      </c>
      <c r="G10" s="297" t="s">
        <v>240</v>
      </c>
      <c r="H10" s="297"/>
      <c r="I10" s="297"/>
      <c r="J10" s="297">
        <v>5.1529999999999999E-2</v>
      </c>
      <c r="K10" s="297">
        <v>6.4629999999999993E-2</v>
      </c>
      <c r="L10" s="297" t="s">
        <v>241</v>
      </c>
      <c r="M10" s="299">
        <v>0.18550800000000001</v>
      </c>
      <c r="N10" s="299">
        <v>0.23266799999999999</v>
      </c>
      <c r="O10" s="300" t="s">
        <v>239</v>
      </c>
    </row>
    <row r="11" spans="1:15" ht="15">
      <c r="A11" s="297" t="s">
        <v>153</v>
      </c>
      <c r="B11" s="297" t="s">
        <v>93</v>
      </c>
      <c r="C11" s="297" t="str">
        <f t="shared" si="0"/>
        <v>NSWGas</v>
      </c>
      <c r="D11" s="298">
        <v>51.53</v>
      </c>
      <c r="E11" s="298">
        <v>0</v>
      </c>
      <c r="F11" s="298">
        <v>13.1</v>
      </c>
      <c r="G11" s="297" t="s">
        <v>240</v>
      </c>
      <c r="H11" s="297"/>
      <c r="I11" s="297"/>
      <c r="J11" s="297">
        <v>5.1529999999999999E-2</v>
      </c>
      <c r="K11" s="297">
        <v>6.4629999999999993E-2</v>
      </c>
      <c r="L11" s="297" t="s">
        <v>241</v>
      </c>
      <c r="M11" s="299">
        <v>0.18550800000000001</v>
      </c>
      <c r="N11" s="299">
        <v>0.23266799999999999</v>
      </c>
      <c r="O11" s="300" t="s">
        <v>239</v>
      </c>
    </row>
    <row r="12" spans="1:15" ht="15">
      <c r="A12" s="297" t="s">
        <v>153</v>
      </c>
      <c r="B12" s="297" t="s">
        <v>92</v>
      </c>
      <c r="C12" s="297" t="str">
        <f t="shared" si="0"/>
        <v>NTGas</v>
      </c>
      <c r="D12" s="298">
        <v>51.53</v>
      </c>
      <c r="E12" s="298">
        <v>0</v>
      </c>
      <c r="F12" s="298">
        <v>0</v>
      </c>
      <c r="G12" s="297" t="s">
        <v>240</v>
      </c>
      <c r="H12" s="297"/>
      <c r="I12" s="297"/>
      <c r="J12" s="297">
        <v>5.1529999999999999E-2</v>
      </c>
      <c r="K12" s="297">
        <v>5.1529999999999999E-2</v>
      </c>
      <c r="L12" s="297" t="s">
        <v>241</v>
      </c>
      <c r="M12" s="299">
        <v>0.18550800000000001</v>
      </c>
      <c r="N12" s="299">
        <v>0.18550800000000001</v>
      </c>
      <c r="O12" s="300" t="s">
        <v>239</v>
      </c>
    </row>
    <row r="13" spans="1:15" ht="15">
      <c r="A13" s="297" t="s">
        <v>153</v>
      </c>
      <c r="B13" s="297" t="s">
        <v>96</v>
      </c>
      <c r="C13" s="297" t="str">
        <f t="shared" si="0"/>
        <v>QLDGas</v>
      </c>
      <c r="D13" s="298">
        <v>51.53</v>
      </c>
      <c r="E13" s="298">
        <v>0</v>
      </c>
      <c r="F13" s="298">
        <v>8.8000000000000007</v>
      </c>
      <c r="G13" s="297" t="s">
        <v>240</v>
      </c>
      <c r="H13" s="297"/>
      <c r="I13" s="297"/>
      <c r="J13" s="297">
        <v>5.1529999999999999E-2</v>
      </c>
      <c r="K13" s="297">
        <v>6.0330000000000002E-2</v>
      </c>
      <c r="L13" s="297" t="s">
        <v>241</v>
      </c>
      <c r="M13" s="299">
        <v>0.18550800000000001</v>
      </c>
      <c r="N13" s="299">
        <v>0.21718800000000002</v>
      </c>
      <c r="O13" s="300" t="s">
        <v>239</v>
      </c>
    </row>
    <row r="14" spans="1:15" ht="15">
      <c r="A14" s="297" t="s">
        <v>153</v>
      </c>
      <c r="B14" s="297" t="s">
        <v>97</v>
      </c>
      <c r="C14" s="297" t="str">
        <f t="shared" si="0"/>
        <v>SAGas</v>
      </c>
      <c r="D14" s="298">
        <v>51.53</v>
      </c>
      <c r="E14" s="298">
        <v>0</v>
      </c>
      <c r="F14" s="298">
        <v>10.7</v>
      </c>
      <c r="G14" s="297" t="s">
        <v>240</v>
      </c>
      <c r="H14" s="297"/>
      <c r="I14" s="297"/>
      <c r="J14" s="297">
        <v>5.1529999999999999E-2</v>
      </c>
      <c r="K14" s="297">
        <v>6.2230000000000001E-2</v>
      </c>
      <c r="L14" s="297" t="s">
        <v>241</v>
      </c>
      <c r="M14" s="299">
        <v>0.18550800000000001</v>
      </c>
      <c r="N14" s="299">
        <v>0.224028</v>
      </c>
      <c r="O14" s="300" t="s">
        <v>239</v>
      </c>
    </row>
    <row r="15" spans="1:15" ht="15">
      <c r="A15" s="297" t="s">
        <v>153</v>
      </c>
      <c r="B15" s="297" t="s">
        <v>99</v>
      </c>
      <c r="C15" s="297" t="str">
        <f t="shared" si="0"/>
        <v>TASGas</v>
      </c>
      <c r="D15" s="298">
        <v>51.53</v>
      </c>
      <c r="E15" s="298">
        <v>0</v>
      </c>
      <c r="F15" s="298">
        <v>0</v>
      </c>
      <c r="G15" s="297" t="s">
        <v>240</v>
      </c>
      <c r="H15" s="297"/>
      <c r="I15" s="297"/>
      <c r="J15" s="297">
        <v>5.1529999999999999E-2</v>
      </c>
      <c r="K15" s="297">
        <v>5.1529999999999999E-2</v>
      </c>
      <c r="L15" s="297" t="s">
        <v>241</v>
      </c>
      <c r="M15" s="299">
        <v>0.18550800000000001</v>
      </c>
      <c r="N15" s="299">
        <v>0.18550800000000001</v>
      </c>
      <c r="O15" s="300" t="s">
        <v>239</v>
      </c>
    </row>
    <row r="16" spans="1:15" ht="15">
      <c r="A16" s="297" t="s">
        <v>153</v>
      </c>
      <c r="B16" s="297" t="s">
        <v>95</v>
      </c>
      <c r="C16" s="297" t="str">
        <f t="shared" si="0"/>
        <v>VICGas</v>
      </c>
      <c r="D16" s="298">
        <v>51.53</v>
      </c>
      <c r="E16" s="298">
        <v>0</v>
      </c>
      <c r="F16" s="298">
        <v>4</v>
      </c>
      <c r="G16" s="297" t="s">
        <v>240</v>
      </c>
      <c r="H16" s="297"/>
      <c r="I16" s="297"/>
      <c r="J16" s="297">
        <v>5.1529999999999999E-2</v>
      </c>
      <c r="K16" s="297">
        <v>5.5530000000000003E-2</v>
      </c>
      <c r="L16" s="297" t="s">
        <v>241</v>
      </c>
      <c r="M16" s="299">
        <v>0.18550800000000001</v>
      </c>
      <c r="N16" s="299">
        <v>0.199908</v>
      </c>
      <c r="O16" s="300" t="s">
        <v>239</v>
      </c>
    </row>
    <row r="17" spans="1:15" ht="15">
      <c r="A17" s="297" t="s">
        <v>153</v>
      </c>
      <c r="B17" s="297" t="s">
        <v>98</v>
      </c>
      <c r="C17" s="297" t="str">
        <f t="shared" si="0"/>
        <v>WAGas</v>
      </c>
      <c r="D17" s="298">
        <v>51.53</v>
      </c>
      <c r="E17" s="298">
        <v>0</v>
      </c>
      <c r="F17" s="298">
        <v>4.0999999999999996</v>
      </c>
      <c r="G17" s="297" t="s">
        <v>240</v>
      </c>
      <c r="H17" s="297"/>
      <c r="I17" s="297"/>
      <c r="J17" s="297">
        <v>5.1529999999999999E-2</v>
      </c>
      <c r="K17" s="297">
        <v>5.5630000000000006E-2</v>
      </c>
      <c r="L17" s="297" t="s">
        <v>241</v>
      </c>
      <c r="M17" s="299">
        <v>0.18550800000000001</v>
      </c>
      <c r="N17" s="299">
        <v>0.20026800000000003</v>
      </c>
      <c r="O17" s="300" t="s">
        <v>239</v>
      </c>
    </row>
    <row r="18" spans="1:15" ht="15">
      <c r="A18" s="297" t="s">
        <v>154</v>
      </c>
      <c r="B18" s="297" t="s">
        <v>242</v>
      </c>
      <c r="C18" s="297"/>
      <c r="D18" s="298">
        <v>90.24</v>
      </c>
      <c r="E18" s="298">
        <v>0</v>
      </c>
      <c r="F18" s="298">
        <v>3</v>
      </c>
      <c r="G18" s="297" t="s">
        <v>240</v>
      </c>
      <c r="H18" s="297">
        <v>27</v>
      </c>
      <c r="I18" s="297" t="s">
        <v>243</v>
      </c>
      <c r="J18" s="297">
        <v>2.43648</v>
      </c>
      <c r="K18" s="297">
        <v>2.5174799999999999</v>
      </c>
      <c r="L18" s="297" t="s">
        <v>244</v>
      </c>
      <c r="M18" s="299">
        <v>0.32486399999999999</v>
      </c>
      <c r="N18" s="299">
        <v>0.33566399999999996</v>
      </c>
      <c r="O18" s="300" t="s">
        <v>239</v>
      </c>
    </row>
    <row r="19" spans="1:15" ht="15">
      <c r="A19" s="297" t="s">
        <v>245</v>
      </c>
      <c r="B19" s="297" t="s">
        <v>242</v>
      </c>
      <c r="C19" s="297"/>
      <c r="D19" s="298">
        <v>70.2</v>
      </c>
      <c r="E19" s="298">
        <v>0</v>
      </c>
      <c r="F19" s="298">
        <v>3.6</v>
      </c>
      <c r="G19" s="297" t="s">
        <v>240</v>
      </c>
      <c r="H19" s="297">
        <v>38.6</v>
      </c>
      <c r="I19" s="297" t="s">
        <v>246</v>
      </c>
      <c r="J19" s="297">
        <v>2.7097200000000004</v>
      </c>
      <c r="K19" s="297">
        <v>2.8486799999999999</v>
      </c>
      <c r="L19" s="297" t="s">
        <v>247</v>
      </c>
      <c r="M19" s="299">
        <v>0.25272</v>
      </c>
      <c r="N19" s="299">
        <v>0.26567999999999997</v>
      </c>
      <c r="O19" s="300" t="s">
        <v>239</v>
      </c>
    </row>
    <row r="20" spans="1:15" ht="15">
      <c r="A20" s="297" t="s">
        <v>248</v>
      </c>
      <c r="B20" s="297" t="s">
        <v>242</v>
      </c>
      <c r="C20" s="297"/>
      <c r="D20" s="298">
        <v>60.6</v>
      </c>
      <c r="E20" s="298">
        <v>0</v>
      </c>
      <c r="F20" s="298">
        <v>3.6</v>
      </c>
      <c r="G20" s="297" t="s">
        <v>240</v>
      </c>
      <c r="H20" s="297">
        <v>25.7</v>
      </c>
      <c r="I20" s="297" t="s">
        <v>246</v>
      </c>
      <c r="J20" s="297">
        <v>1.55742</v>
      </c>
      <c r="K20" s="297">
        <v>1.64994</v>
      </c>
      <c r="L20" s="297" t="s">
        <v>247</v>
      </c>
      <c r="M20" s="299">
        <v>0.21815999999999999</v>
      </c>
      <c r="N20" s="299">
        <v>0.23111999999999999</v>
      </c>
      <c r="O20" s="300" t="s">
        <v>239</v>
      </c>
    </row>
  </sheetData>
  <phoneticPr fontId="7" type="noConversion"/>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_Flow_SignoffStatus xmlns="5bee7c71-cfe6-48ab-9ba7-3a914dd5e4c4" xsi:nil="true"/>
    <PublishingStartDate xmlns="http://schemas.microsoft.com/sharepoint/v3" xsi:nil="true"/>
    <Moveto xmlns="5bee7c71-cfe6-48ab-9ba7-3a914dd5e4c4"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E7B2986E406E644EAEBD04331045EEFA" ma:contentTypeVersion="16" ma:contentTypeDescription="Create a new document." ma:contentTypeScope="" ma:versionID="30ccee48a93a69391bf83b0642de3f6b">
  <xsd:schema xmlns:xsd="http://www.w3.org/2001/XMLSchema" xmlns:xs="http://www.w3.org/2001/XMLSchema" xmlns:p="http://schemas.microsoft.com/office/2006/metadata/properties" xmlns:ns1="http://schemas.microsoft.com/sharepoint/v3" xmlns:ns2="5bee7c71-cfe6-48ab-9ba7-3a914dd5e4c4" xmlns:ns3="d169844b-d1ff-4126-87e2-905c6feede16" targetNamespace="http://schemas.microsoft.com/office/2006/metadata/properties" ma:root="true" ma:fieldsID="965b3441a461b635a41b3183dcf94d3d" ns1:_="" ns2:_="" ns3:_="">
    <xsd:import namespace="http://schemas.microsoft.com/sharepoint/v3"/>
    <xsd:import namespace="5bee7c71-cfe6-48ab-9ba7-3a914dd5e4c4"/>
    <xsd:import namespace="d169844b-d1ff-4126-87e2-905c6feede16"/>
    <xsd:element name="properties">
      <xsd:complexType>
        <xsd:sequence>
          <xsd:element name="documentManagement">
            <xsd:complexType>
              <xsd:all>
                <xsd:element ref="ns1:PublishingStartDate" minOccurs="0"/>
                <xsd:element ref="ns1:PublishingExpirationDate" minOccurs="0"/>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AutoKeyPoints" minOccurs="0"/>
                <xsd:element ref="ns2:MediaServiceKeyPoints" minOccurs="0"/>
                <xsd:element ref="ns2:Moveto" minOccurs="0"/>
                <xsd:element ref="ns2:MediaServiceLocation" minOccurs="0"/>
                <xsd:element ref="ns2:_Flow_SignoffStatu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5bee7c71-cfe6-48ab-9ba7-3a914dd5e4c4"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oveto" ma:index="21" nillable="true" ma:displayName="Move to " ma:format="Dropdown" ma:internalName="Moveto">
      <xsd:simpleType>
        <xsd:restriction base="dms:Text">
          <xsd:maxLength value="255"/>
        </xsd:restriction>
      </xsd:simpleType>
    </xsd:element>
    <xsd:element name="MediaServiceLocation" ma:index="22" nillable="true" ma:displayName="Location" ma:internalName="MediaServiceLocation" ma:readOnly="true">
      <xsd:simpleType>
        <xsd:restriction base="dms:Text"/>
      </xsd:simpleType>
    </xsd:element>
    <xsd:element name="_Flow_SignoffStatus" ma:index="23" nillable="true" ma:displayName="Sign-off status" ma:internalName="Sign_x002d_off_x0020_status">
      <xsd:simpleType>
        <xsd:restriction base="dms:Text"/>
      </xsd:simpleType>
    </xsd:element>
    <xsd:element name="MediaLengthInSeconds" ma:index="24"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d169844b-d1ff-4126-87e2-905c6feede16"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AA4787B-5E77-492C-9C62-3389D2613F86}">
  <ds:schemaRefs>
    <ds:schemaRef ds:uri="http://schemas.microsoft.com/sharepoint/v3/contenttype/forms"/>
  </ds:schemaRefs>
</ds:datastoreItem>
</file>

<file path=customXml/itemProps2.xml><?xml version="1.0" encoding="utf-8"?>
<ds:datastoreItem xmlns:ds="http://schemas.openxmlformats.org/officeDocument/2006/customXml" ds:itemID="{1D678B0B-3B8F-4054-95B3-9DC9C5242071}">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5bee7c71-cfe6-48ab-9ba7-3a914dd5e4c4"/>
    <ds:schemaRef ds:uri="http://schemas.microsoft.com/sharepoint/v3"/>
    <ds:schemaRef ds:uri="http://purl.org/dc/terms/"/>
    <ds:schemaRef ds:uri="http://schemas.openxmlformats.org/package/2006/metadata/core-properties"/>
    <ds:schemaRef ds:uri="d169844b-d1ff-4126-87e2-905c6feede16"/>
    <ds:schemaRef ds:uri="http://www.w3.org/XML/1998/namespace"/>
    <ds:schemaRef ds:uri="http://purl.org/dc/dcmitype/"/>
  </ds:schemaRefs>
</ds:datastoreItem>
</file>

<file path=customXml/itemProps3.xml><?xml version="1.0" encoding="utf-8"?>
<ds:datastoreItem xmlns:ds="http://schemas.openxmlformats.org/officeDocument/2006/customXml" ds:itemID="{A0A5F7B5-72B4-457E-8A9D-98CA6937A82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5bee7c71-cfe6-48ab-9ba7-3a914dd5e4c4"/>
    <ds:schemaRef ds:uri="d169844b-d1ff-4126-87e2-905c6feede1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Shopping Centre</vt:lpstr>
      <vt:lpstr>Climate by postcode</vt:lpstr>
      <vt:lpstr>SGEx</vt:lpstr>
      <vt:lpstr>BenchmarkFactors</vt:lpstr>
      <vt:lpstr>Reverse Calculator</vt:lpstr>
      <vt:lpstr>Reverse Calculator_ERF</vt:lpstr>
      <vt:lpstr>NGA Factors 2020</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Ron.Pulido@environment.nsw.gov.au</dc:creator>
  <cp:keywords/>
  <dc:description/>
  <cp:lastModifiedBy>Sarah Graham</cp:lastModifiedBy>
  <cp:revision/>
  <dcterms:created xsi:type="dcterms:W3CDTF">2021-01-04T02:42:11Z</dcterms:created>
  <dcterms:modified xsi:type="dcterms:W3CDTF">2021-11-03T03:33:43Z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0x010100E7B2986E406E644EAEBD04331045EEFA</vt:lpwstr>
  </property>
</Properties>
</file>