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C:\Users\allendc\Downloads\Prediction tools\"/>
    </mc:Choice>
  </mc:AlternateContent>
  <xr:revisionPtr revIDLastSave="0" documentId="8_{E4B7BD41-EB58-4B12-841C-160B3560ECC4}" xr6:coauthVersionLast="47" xr6:coauthVersionMax="47" xr10:uidLastSave="{00000000-0000-0000-0000-000000000000}"/>
  <workbookProtection workbookAlgorithmName="SHA-512" workbookHashValue="Q6MyU/sKtE7P1CcGcpa6Tj3x5+m6AYvJ8fLAybuNBl5zxY3RlO6g0zq8D3Rhu3fZ5kJZg47euVZqxesIJ1dDlg==" workbookSaltValue="Ba+6tVMmtu+RSWonkq9Bzg==" workbookSpinCount="100000" lockStructure="1"/>
  <bookViews>
    <workbookView xWindow="-10270" yWindow="-21710" windowWidth="38620" windowHeight="21220" xr2:uid="{EAFE7F4F-4F6C-4437-9520-BC3482FE07EE}"/>
  </bookViews>
  <sheets>
    <sheet name="Hotels" sheetId="1" r:id="rId1"/>
    <sheet name="Version control" sheetId="20" state="hidden" r:id="rId2"/>
    <sheet name="Climate by postcode" sheetId="2" state="hidden" r:id="rId3"/>
    <sheet name="Reverse Calculator" sheetId="17" state="hidden" r:id="rId4"/>
    <sheet name="Reverse Calculator_ERF" sheetId="19" state="hidden" r:id="rId5"/>
    <sheet name="SGEx" sheetId="14" state="hidden" r:id="rId6"/>
    <sheet name="SSC (A)" sheetId="16" state="hidden" r:id="rId7"/>
    <sheet name="NGA factors 2020" sheetId="18" state="hidden" r:id="rId8"/>
    <sheet name="BenchmarkFactors" sheetId="15" state="hidden" r:id="rId9"/>
  </sheets>
  <definedNames>
    <definedName name="_xlnm._FilterDatabase" localSheetId="2" hidden="1">'Climate by postcode'!$A$3:$D$3730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1" i="1" l="1"/>
  <c r="AE110" i="1"/>
  <c r="AE107" i="1"/>
  <c r="AE106" i="1"/>
  <c r="AB67" i="1" l="1"/>
  <c r="H105" i="19"/>
  <c r="H106" i="19" s="1"/>
  <c r="H100" i="19"/>
  <c r="I88" i="19"/>
  <c r="H88" i="19"/>
  <c r="I87" i="19"/>
  <c r="H87" i="19"/>
  <c r="H77" i="19" l="1"/>
  <c r="H73" i="19"/>
  <c r="H72" i="19"/>
  <c r="H74" i="19" s="1"/>
  <c r="H71" i="19"/>
  <c r="H62" i="19"/>
  <c r="D53" i="19"/>
  <c r="D39" i="19"/>
  <c r="D36" i="19"/>
  <c r="B26" i="19"/>
  <c r="D19" i="19"/>
  <c r="F14" i="19"/>
  <c r="F11" i="19"/>
  <c r="F14" i="17"/>
  <c r="H105" i="17"/>
  <c r="H106" i="17" s="1"/>
  <c r="H100" i="17"/>
  <c r="I88" i="17"/>
  <c r="I87" i="17"/>
  <c r="H88" i="17"/>
  <c r="H87" i="17"/>
  <c r="C17" i="18"/>
  <c r="C16" i="18"/>
  <c r="C15" i="18"/>
  <c r="C14" i="18"/>
  <c r="C13" i="18"/>
  <c r="C12" i="18"/>
  <c r="C11" i="18"/>
  <c r="C10" i="18"/>
  <c r="C9" i="18"/>
  <c r="C8" i="18"/>
  <c r="C7" i="18"/>
  <c r="C6" i="18"/>
  <c r="C5" i="18"/>
  <c r="C4" i="18"/>
  <c r="C3" i="18"/>
  <c r="C2" i="18"/>
  <c r="H77" i="17"/>
  <c r="H73" i="17"/>
  <c r="H104" i="17" s="1"/>
  <c r="H72" i="17"/>
  <c r="H74" i="17" s="1"/>
  <c r="H71" i="17"/>
  <c r="H62" i="17"/>
  <c r="D53" i="17"/>
  <c r="D39" i="17"/>
  <c r="D36" i="17"/>
  <c r="B26" i="17"/>
  <c r="D19" i="17"/>
  <c r="F11" i="17"/>
  <c r="H67" i="19" l="1"/>
  <c r="H68" i="19"/>
  <c r="H75" i="19" s="1"/>
  <c r="H69" i="19"/>
  <c r="H65" i="17"/>
  <c r="J65" i="17" s="1"/>
  <c r="H69" i="17"/>
  <c r="H68" i="17"/>
  <c r="H75" i="17" s="1"/>
  <c r="H104" i="19"/>
  <c r="H63" i="19"/>
  <c r="J63" i="19" s="1"/>
  <c r="H64" i="19"/>
  <c r="J64" i="19" s="1"/>
  <c r="H65" i="19"/>
  <c r="J65" i="19" s="1"/>
  <c r="H66" i="19"/>
  <c r="J66" i="19" s="1"/>
  <c r="K85" i="19"/>
  <c r="K86" i="19"/>
  <c r="H66" i="17"/>
  <c r="J66" i="17" s="1"/>
  <c r="H67" i="17"/>
  <c r="H63" i="17"/>
  <c r="J63" i="17" s="1"/>
  <c r="H64" i="17"/>
  <c r="J64" i="17" s="1"/>
  <c r="F52" i="17"/>
  <c r="K85" i="17"/>
  <c r="K86" i="17"/>
  <c r="Y111" i="1"/>
  <c r="Y110" i="1"/>
  <c r="Y107" i="1"/>
  <c r="Y106" i="1"/>
  <c r="S111" i="1"/>
  <c r="S110" i="1"/>
  <c r="S107" i="1"/>
  <c r="S106" i="1"/>
  <c r="M111" i="1"/>
  <c r="M110" i="1"/>
  <c r="M107" i="1"/>
  <c r="M106" i="1"/>
  <c r="F98" i="1"/>
  <c r="AE109" i="1" s="1"/>
  <c r="F97" i="1"/>
  <c r="AE105" i="1" s="1"/>
  <c r="F96" i="1"/>
  <c r="F95" i="1"/>
  <c r="F111" i="1"/>
  <c r="F110" i="1"/>
  <c r="F107" i="1"/>
  <c r="F106" i="1"/>
  <c r="AE104" i="1" l="1"/>
  <c r="M104" i="1"/>
  <c r="AE103" i="1"/>
  <c r="M101" i="1"/>
  <c r="AE102" i="1"/>
  <c r="F101" i="1"/>
  <c r="AE112" i="1" s="1"/>
  <c r="AE101" i="1"/>
  <c r="F104" i="1"/>
  <c r="S101" i="1"/>
  <c r="H76" i="19"/>
  <c r="H76" i="17"/>
  <c r="F52" i="19"/>
  <c r="H107" i="19"/>
  <c r="H108" i="19" s="1"/>
  <c r="I86" i="19"/>
  <c r="H86" i="19"/>
  <c r="H85" i="19"/>
  <c r="I85" i="19"/>
  <c r="H81" i="19"/>
  <c r="H107" i="17"/>
  <c r="H108" i="17" s="1"/>
  <c r="I86" i="17"/>
  <c r="H86" i="17"/>
  <c r="I85" i="17"/>
  <c r="H85" i="17"/>
  <c r="H81" i="17"/>
  <c r="Y104" i="1"/>
  <c r="S104" i="1"/>
  <c r="F109" i="1"/>
  <c r="M109" i="1"/>
  <c r="S109" i="1"/>
  <c r="Y109" i="1"/>
  <c r="Y101" i="1"/>
  <c r="M103" i="1"/>
  <c r="F102" i="1"/>
  <c r="AE108" i="1" s="1"/>
  <c r="S103" i="1"/>
  <c r="M102" i="1"/>
  <c r="Y102" i="1"/>
  <c r="Y103" i="1"/>
  <c r="S102" i="1"/>
  <c r="F103" i="1"/>
  <c r="M105" i="1"/>
  <c r="S105" i="1"/>
  <c r="Y105" i="1"/>
  <c r="F105" i="1"/>
  <c r="C17" i="15"/>
  <c r="C16" i="15"/>
  <c r="S112" i="1" l="1"/>
  <c r="Y112" i="1"/>
  <c r="M112" i="1"/>
  <c r="AE113" i="1"/>
  <c r="S108" i="1"/>
  <c r="Y108" i="1"/>
  <c r="M108" i="1"/>
  <c r="AE114" i="1"/>
  <c r="F54" i="19"/>
  <c r="H101" i="19"/>
  <c r="H79" i="19"/>
  <c r="F35" i="19"/>
  <c r="F54" i="17"/>
  <c r="F108" i="1"/>
  <c r="F112" i="1"/>
  <c r="S114" i="1"/>
  <c r="F114" i="1"/>
  <c r="Y114" i="1"/>
  <c r="M114" i="1"/>
  <c r="H22" i="1"/>
  <c r="M113" i="1" l="1"/>
  <c r="Y113" i="1"/>
  <c r="S113" i="1"/>
  <c r="F113" i="1"/>
  <c r="F35" i="17"/>
  <c r="H101" i="17"/>
  <c r="H80" i="19"/>
  <c r="H82" i="19" s="1"/>
  <c r="F45" i="19" s="1"/>
  <c r="H79" i="17"/>
  <c r="H80" i="17" s="1"/>
  <c r="H82" i="17" s="1"/>
  <c r="F47" i="17" s="1"/>
  <c r="AE115" i="1"/>
  <c r="AE116" i="1" s="1"/>
  <c r="AE117" i="1" l="1"/>
  <c r="AE118" i="1" s="1"/>
  <c r="M115" i="1"/>
  <c r="M116" i="1" s="1"/>
  <c r="M117" i="1" s="1"/>
  <c r="M118" i="1" s="1"/>
  <c r="M119" i="1" s="1"/>
  <c r="M124" i="1" s="1"/>
  <c r="E61" i="1" s="1"/>
  <c r="F115" i="1"/>
  <c r="F116" i="1" s="1"/>
  <c r="F117" i="1" s="1"/>
  <c r="F118" i="1" s="1"/>
  <c r="F119" i="1" s="1"/>
  <c r="F120" i="1" s="1"/>
  <c r="F121" i="1" s="1"/>
  <c r="Y115" i="1"/>
  <c r="Y116" i="1" s="1"/>
  <c r="S115" i="1"/>
  <c r="S116" i="1" s="1"/>
  <c r="S117" i="1" s="1"/>
  <c r="S118" i="1" s="1"/>
  <c r="S119" i="1" s="1"/>
  <c r="F44" i="19"/>
  <c r="F46" i="19"/>
  <c r="F47" i="19"/>
  <c r="F45" i="17"/>
  <c r="F46" i="17"/>
  <c r="F44" i="17"/>
  <c r="M125" i="1" l="1"/>
  <c r="AE119" i="1"/>
  <c r="AE124" i="1" s="1"/>
  <c r="F124" i="1"/>
  <c r="E66" i="1" s="1"/>
  <c r="H66" i="1" s="1"/>
  <c r="S124" i="1"/>
  <c r="Y117" i="1"/>
  <c r="Y118" i="1" s="1"/>
  <c r="M120" i="1"/>
  <c r="M121" i="1" s="1"/>
  <c r="S120" i="1"/>
  <c r="S121" i="1" s="1"/>
  <c r="F40" i="19"/>
  <c r="F37" i="19"/>
  <c r="F37" i="17"/>
  <c r="F40" i="17"/>
  <c r="E58" i="1" l="1"/>
  <c r="AE125" i="1"/>
  <c r="E52" i="1" s="1"/>
  <c r="E54" i="1" s="1"/>
  <c r="E55" i="1"/>
  <c r="H55" i="1" s="1"/>
  <c r="S125" i="1"/>
  <c r="E39" i="1" s="1"/>
  <c r="E42" i="1"/>
  <c r="H42" i="1" s="1"/>
  <c r="AE120" i="1"/>
  <c r="AE121" i="1" s="1"/>
  <c r="F125" i="1"/>
  <c r="H61" i="1"/>
  <c r="Y119" i="1"/>
  <c r="Y124" i="1" s="1"/>
  <c r="E60" i="1" l="1"/>
  <c r="E63" i="1"/>
  <c r="E65" i="1" s="1"/>
  <c r="Y125" i="1"/>
  <c r="E50" i="1"/>
  <c r="H50" i="1" s="1"/>
  <c r="E41" i="1"/>
  <c r="Y120" i="1"/>
  <c r="Y121" i="1" s="1"/>
  <c r="F34" i="1"/>
  <c r="E47" i="1" l="1"/>
  <c r="E49" i="1" s="1"/>
  <c r="J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tc={F3600899-EEDE-4644-B848-69573B427ACD}</author>
  </authors>
  <commentList>
    <comment ref="E29" authorId="0" shapeId="0" xr:uid="{F3600899-EEDE-4644-B848-69573B427ACD}">
      <text>
        <t xml:space="preserve">[Threaded comment]
Your version of Excel allows you to read this threaded comment; however, any edits to it will get removed if the file is opened in a newer version of Excel. Learn more: https://go.microsoft.com/fwlink/?linkid=870924
Comment:
    All coal values have not been updated as it is not used in the calculations
</t>
      </text>
    </comment>
  </commentList>
</comments>
</file>

<file path=xl/sharedStrings.xml><?xml version="1.0" encoding="utf-8"?>
<sst xmlns="http://schemas.openxmlformats.org/spreadsheetml/2006/main" count="4372" uniqueCount="236">
  <si>
    <r>
      <t xml:space="preserve">NSW Government
</t>
    </r>
    <r>
      <rPr>
        <sz val="8"/>
        <color rgb="FF006C88"/>
        <rFont val="Arial"/>
        <family val="2"/>
      </rPr>
      <t>4 Parramatta Square
12 Darcy Street
Parramatta, NSW 2150</t>
    </r>
  </si>
  <si>
    <r>
      <t xml:space="preserve">T </t>
    </r>
    <r>
      <rPr>
        <sz val="8"/>
        <color rgb="FF0087A1"/>
        <rFont val="Arial"/>
        <family val="2"/>
      </rPr>
      <t xml:space="preserve">(02) 9995 5000
</t>
    </r>
    <r>
      <rPr>
        <b/>
        <sz val="8"/>
        <color rgb="FF0087A1"/>
        <rFont val="Arial"/>
        <family val="2"/>
      </rPr>
      <t xml:space="preserve">E </t>
    </r>
    <r>
      <rPr>
        <sz val="8"/>
        <color rgb="FF0087A1"/>
        <rFont val="Arial"/>
        <family val="2"/>
      </rPr>
      <t xml:space="preserve">nabers@environment.nsw.gov.au
</t>
    </r>
    <r>
      <rPr>
        <b/>
        <sz val="8"/>
        <color rgb="FF0087A1"/>
        <rFont val="Arial"/>
        <family val="2"/>
      </rPr>
      <t xml:space="preserve">W </t>
    </r>
    <r>
      <rPr>
        <sz val="8"/>
        <color rgb="FF0087A1"/>
        <rFont val="Arial"/>
        <family val="2"/>
      </rPr>
      <t xml:space="preserve">nabers.gov.au </t>
    </r>
  </si>
  <si>
    <t>NABERS Energy for Hotels
Prediction Tool</t>
  </si>
  <si>
    <t>Version:</t>
  </si>
  <si>
    <t>Date:</t>
  </si>
  <si>
    <t>ENTER THE SHOPPING CENTRE INFORMATION</t>
  </si>
  <si>
    <t>Building Postcode</t>
  </si>
  <si>
    <t>Quality star rating of the hotel</t>
  </si>
  <si>
    <t>&lt;select&gt;</t>
  </si>
  <si>
    <t>Number of rooms in the hotel</t>
  </si>
  <si>
    <t>Number of rooms receive full service laundering on-site</t>
  </si>
  <si>
    <t>Number of function room seats in the hotel</t>
  </si>
  <si>
    <t>Total surface area of heated pools</t>
  </si>
  <si>
    <t>Energy Consumption:</t>
  </si>
  <si>
    <t>Electricity (kWh)</t>
  </si>
  <si>
    <t>Gas (MJ)</t>
    <phoneticPr fontId="7" type="noConversion"/>
  </si>
  <si>
    <t>Diesel (L)</t>
  </si>
  <si>
    <t>Total Energy Consumption (kWh)</t>
    <phoneticPr fontId="7" type="noConversion"/>
  </si>
  <si>
    <t>All results are an indication only and cannot be promoted or published.</t>
  </si>
  <si>
    <t>RESULTS</t>
  </si>
  <si>
    <t>Benchmarking factor at selected rating</t>
  </si>
  <si>
    <t>Current</t>
  </si>
  <si>
    <t>STARS</t>
  </si>
  <si>
    <t>STAR RATING</t>
  </si>
  <si>
    <t>Scenario 1</t>
  </si>
  <si>
    <t>Predicted 2030</t>
  </si>
  <si>
    <t>VISUALISATION OF RESULTS</t>
  </si>
  <si>
    <t>*Hide below the line*</t>
    <phoneticPr fontId="7" type="noConversion"/>
  </si>
  <si>
    <t>Calculations</t>
  </si>
  <si>
    <t>Universal Calcs</t>
    <phoneticPr fontId="13" type="noConversion"/>
  </si>
  <si>
    <t>State</t>
    <phoneticPr fontId="11" type="noConversion"/>
  </si>
  <si>
    <t>Climate zone (by postcode)</t>
  </si>
  <si>
    <t>HDD</t>
  </si>
  <si>
    <t>CDD</t>
  </si>
  <si>
    <t>Prior to 1 July 2021</t>
    <phoneticPr fontId="11" type="noConversion"/>
  </si>
  <si>
    <t>SGEelec 2008</t>
    <phoneticPr fontId="11" type="noConversion"/>
  </si>
  <si>
    <t>SGEelec 2020</t>
  </si>
  <si>
    <t>SGEelec 2025</t>
  </si>
  <si>
    <t>SGEelec 2030</t>
  </si>
  <si>
    <t>SGEgas 2008</t>
    <phoneticPr fontId="11" type="noConversion"/>
  </si>
  <si>
    <t>SGEgas 2020</t>
  </si>
  <si>
    <t>SGEgas 2025</t>
  </si>
  <si>
    <t>SGEgas 2030</t>
  </si>
  <si>
    <t>SGEdiese 2008</t>
    <phoneticPr fontId="11" type="noConversion"/>
  </si>
  <si>
    <t>SGEdiese 2020</t>
  </si>
  <si>
    <t>SGEdiese 2025</t>
  </si>
  <si>
    <t>SGEdiese 2030</t>
  </si>
  <si>
    <t>SSC (A)</t>
  </si>
  <si>
    <t>9.8HDD</t>
  </si>
  <si>
    <t>23087*(nfsl/N)</t>
  </si>
  <si>
    <t>10692*(Aheatedpool/N)</t>
    <phoneticPr fontId="11" type="noConversion"/>
  </si>
  <si>
    <t>Ggas</t>
    <phoneticPr fontId="11" type="noConversion"/>
  </si>
  <si>
    <t>2.551*CDD</t>
    <phoneticPr fontId="11" type="noConversion"/>
  </si>
  <si>
    <t>4723*(S-2)</t>
    <phoneticPr fontId="11" type="noConversion"/>
  </si>
  <si>
    <t>1212*(nconfseats/N)</t>
    <phoneticPr fontId="11" type="noConversion"/>
  </si>
  <si>
    <t>Ggeneral</t>
    <phoneticPr fontId="11" type="noConversion"/>
  </si>
  <si>
    <t>er</t>
  </si>
  <si>
    <t>e</t>
    <phoneticPr fontId="11" type="noConversion"/>
  </si>
  <si>
    <t>p</t>
    <phoneticPr fontId="11" type="noConversion"/>
  </si>
  <si>
    <t>Raw NABERS star rating (1 to 5 stars) without GP</t>
    <phoneticPr fontId="11" type="noConversion"/>
  </si>
  <si>
    <t>Rounded NABERS star rating (1 to 5 stars) without GP</t>
    <phoneticPr fontId="11" type="noConversion"/>
  </si>
  <si>
    <t>Truncated NABERS star rating (1 to 5 stars) without GP</t>
    <phoneticPr fontId="11" type="noConversion"/>
  </si>
  <si>
    <t>Raw NABERS star rating (beyond 5 stars) without GP</t>
    <phoneticPr fontId="11" type="noConversion"/>
  </si>
  <si>
    <t>Rounded NABERS star rating (beyond 5 stars) without GP</t>
    <phoneticPr fontId="11" type="noConversion"/>
  </si>
  <si>
    <t>Truncated NABERS star rating (beyond 5 stars) without GP</t>
    <phoneticPr fontId="11" type="noConversion"/>
  </si>
  <si>
    <t>Results</t>
    <phoneticPr fontId="11" type="noConversion"/>
  </si>
  <si>
    <t>Energy rating two decimal  (without the distinction between below and above 5 stars)</t>
    <phoneticPr fontId="11" type="noConversion"/>
  </si>
  <si>
    <t>Energy rating (without the distinction between below and above 5 stars)</t>
  </si>
  <si>
    <t>Postcode and Climate Zone reference for calculating climate correction factors</t>
  </si>
  <si>
    <t>Postcode</t>
  </si>
  <si>
    <t>Climate_zone</t>
  </si>
  <si>
    <t>State</t>
    <phoneticPr fontId="7" type="noConversion"/>
  </si>
  <si>
    <t>ACT</t>
    <phoneticPr fontId="7" type="noConversion"/>
  </si>
  <si>
    <t>NT</t>
  </si>
  <si>
    <t>NSW</t>
  </si>
  <si>
    <t>ACT</t>
  </si>
  <si>
    <t>VIC</t>
  </si>
  <si>
    <t>QLD</t>
  </si>
  <si>
    <t>SA</t>
  </si>
  <si>
    <t>WA</t>
  </si>
  <si>
    <t>TAS</t>
  </si>
  <si>
    <r>
      <t xml:space="preserve">Department of Planning, Industry and Environment
</t>
    </r>
    <r>
      <rPr>
        <sz val="8"/>
        <color indexed="21"/>
        <rFont val="Arial"/>
        <family val="2"/>
      </rPr>
      <t>4 Parramatta Square 
Parramatta NSW 2150</t>
    </r>
  </si>
  <si>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</si>
  <si>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NABERS Energy and Water for Hotels 
Reverse Calculator</t>
  </si>
  <si>
    <t>The NABERS Energy and Water for hotels reverse calculator helps you calculate the maximum amounts of energy and water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t>
  </si>
  <si>
    <t>1. ENTER THE STAR RATING YOU WISH TO ACHIEVE</t>
  </si>
  <si>
    <t>2. ENTER BUILDING DATA</t>
  </si>
  <si>
    <t>Building Postcode:</t>
  </si>
  <si>
    <t>Hotel Star Rating:</t>
  </si>
  <si>
    <t>Number of Rooms in the Hotel:</t>
  </si>
  <si>
    <t>Number of Rooms with Full Service Laundering:</t>
  </si>
  <si>
    <t>Number of Function Room Seats:</t>
  </si>
  <si>
    <t>Surface Area of Heated Pools (m²):</t>
  </si>
  <si>
    <t>Percentage Breakdown of Energy Consumption:</t>
  </si>
  <si>
    <t>Electricity</t>
  </si>
  <si>
    <t>Gas</t>
  </si>
  <si>
    <t>Coal</t>
  </si>
  <si>
    <t>Oil</t>
  </si>
  <si>
    <t>Predicted Average Emissions for this Hotel</t>
  </si>
  <si>
    <r>
      <t>kgCO</t>
    </r>
    <r>
      <rPr>
        <vertAlign val="subscript"/>
        <sz val="10"/>
        <color indexed="53"/>
        <rFont val="CalQ"/>
      </rPr>
      <t>2</t>
    </r>
    <r>
      <rPr>
        <sz val="10"/>
        <color indexed="53"/>
        <rFont val="CalQ"/>
      </rPr>
      <t>-e/year</t>
    </r>
  </si>
  <si>
    <t>Maximum Allowable Energy Consumption</t>
  </si>
  <si>
    <t>kWh</t>
  </si>
  <si>
    <t>MJ</t>
  </si>
  <si>
    <t>kg</t>
  </si>
  <si>
    <t>L</t>
  </si>
  <si>
    <t>Predicted Average Water Consumption for this Hotel</t>
  </si>
  <si>
    <t>kL/year</t>
  </si>
  <si>
    <t>State</t>
  </si>
  <si>
    <t>kgCO2/MJ</t>
  </si>
  <si>
    <t>SGEheat = SGEgas</t>
  </si>
  <si>
    <t>kgCO2/kWh</t>
  </si>
  <si>
    <t>SGEcoal 2020</t>
  </si>
  <si>
    <t>kgCO2/kg</t>
  </si>
  <si>
    <t>SGEoil 2020</t>
  </si>
  <si>
    <t>kgCO2/L</t>
  </si>
  <si>
    <t>A State Specific Coefficient</t>
  </si>
  <si>
    <t>SGEgas 2008</t>
  </si>
  <si>
    <t>SGEelec 2008</t>
  </si>
  <si>
    <t>Climate zone</t>
  </si>
  <si>
    <t>HDD18</t>
  </si>
  <si>
    <t>CDD15wb</t>
  </si>
  <si>
    <t>NG correction</t>
  </si>
  <si>
    <t>MJ/room</t>
  </si>
  <si>
    <t>Ggas NG correction</t>
  </si>
  <si>
    <t>kgCO2/room</t>
  </si>
  <si>
    <t>er Predicted emissions at selected Energy star rating</t>
  </si>
  <si>
    <t>Residual at selected Energy star rating</t>
  </si>
  <si>
    <t>"Actual" emissions at selected Energy star rating</t>
  </si>
  <si>
    <t>kgCO2</t>
  </si>
  <si>
    <t>Effective GHG Coefficient</t>
  </si>
  <si>
    <t>"Actual" energy consumption at selected Energy star rating</t>
  </si>
  <si>
    <t>Raw emission calculations (NGA 2020)</t>
  </si>
  <si>
    <t>Scope 1, 2&amp; 3</t>
  </si>
  <si>
    <t>Scope 1 &amp; 2</t>
  </si>
  <si>
    <t>SGEelec</t>
  </si>
  <si>
    <t>SGEgas</t>
  </si>
  <si>
    <t>SGEcoal</t>
  </si>
  <si>
    <t>SGEoil</t>
  </si>
  <si>
    <t>Conversion Factors</t>
  </si>
  <si>
    <t>MJ/kWh</t>
  </si>
  <si>
    <t>MJ/kg</t>
  </si>
  <si>
    <t>MJ/L</t>
  </si>
  <si>
    <t>Beyond 5 stars</t>
  </si>
  <si>
    <t>rating equation intercept - energy</t>
  </si>
  <si>
    <t>rating band coefficient - energy</t>
  </si>
  <si>
    <t>Residual @ 5 stars</t>
    <phoneticPr fontId="7" type="noConversion"/>
  </si>
  <si>
    <t>"Actual" Emissions at 5 star</t>
  </si>
  <si>
    <t>Water correction Calculations</t>
  </si>
  <si>
    <t>Predicted average water consumption (kL per room)</t>
  </si>
  <si>
    <t>kL/room</t>
  </si>
  <si>
    <t>Predicted average water consumption for CDD = 0 (kL per room)</t>
  </si>
  <si>
    <t>Predicted water consumption for 5 star rating (with CDD=0)</t>
  </si>
  <si>
    <t>Water consumption at selected star rating</t>
  </si>
  <si>
    <t>kL</t>
  </si>
  <si>
    <t>SGEheat = SGEgas 2020</t>
  </si>
  <si>
    <t>Raw emission calculations (NGA 2018)</t>
  </si>
  <si>
    <t>HOTEL RATING</t>
    <phoneticPr fontId="11" type="noConversion"/>
  </si>
  <si>
    <t>The State Specific Greenhouse Gas Emission Coefficientsshown in Table 1 are based on the Australian Greenhouse Office’s “Factors and Methods Workbook 2008”.</t>
  </si>
  <si>
    <t>Electricity
(SGEe)</t>
  </si>
  <si>
    <t>Gas
(SGEg)</t>
  </si>
  <si>
    <t>Diesel
(SGEd)</t>
  </si>
  <si>
    <t>Coal
(SGEc)</t>
  </si>
  <si>
    <t>(kgCO2/kWh)</t>
  </si>
  <si>
    <t>(kgCO2/MJ)</t>
  </si>
  <si>
    <t>(kgCO2/Litre)</t>
  </si>
  <si>
    <t>(kgCO2/kg)</t>
  </si>
  <si>
    <t>NT</t>
    <phoneticPr fontId="49" type="noConversion"/>
  </si>
  <si>
    <t>QLD</t>
    <phoneticPr fontId="49" type="noConversion"/>
  </si>
  <si>
    <t>SA</t>
    <phoneticPr fontId="49" type="noConversion"/>
  </si>
  <si>
    <t>TAS</t>
    <phoneticPr fontId="49" type="noConversion"/>
  </si>
  <si>
    <t>VIC</t>
    <phoneticPr fontId="49" type="noConversion"/>
  </si>
  <si>
    <t>WA</t>
    <phoneticPr fontId="49" type="noConversion"/>
  </si>
  <si>
    <t>The State Specific Co-efficient</t>
  </si>
  <si>
    <t xml:space="preserve">State Specific coefficients (A): </t>
  </si>
  <si>
    <t>Premise state</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</si>
  <si>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</si>
  <si>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</si>
  <si>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</si>
  <si>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</si>
  <si>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</si>
  <si>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</si>
  <si>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</si>
  <si>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</si>
  <si>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</si>
  <si>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</si>
  <si>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</si>
  <si>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</si>
  <si>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</si>
  <si>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</si>
  <si>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</si>
  <si>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</si>
  <si>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</si>
  <si>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</si>
  <si>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</si>
  <si>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LPG</t>
  </si>
  <si>
    <t>Energy &amp; Water</t>
  </si>
  <si>
    <t>Benchmark Factors</t>
  </si>
  <si>
    <t>Lower Limit</t>
  </si>
  <si>
    <t>Upper Limit</t>
  </si>
  <si>
    <t>Star Rating</t>
  </si>
  <si>
    <t>Interpolated Bands</t>
  </si>
  <si>
    <t>Water</t>
  </si>
  <si>
    <t>Ratio</t>
  </si>
  <si>
    <t>Stars</t>
  </si>
  <si>
    <t>Slope</t>
  </si>
  <si>
    <t>Intercept</t>
  </si>
  <si>
    <t>Option 6</t>
  </si>
  <si>
    <t>Option 8</t>
  </si>
  <si>
    <t>Prior to 2021</t>
  </si>
  <si>
    <t>Version</t>
    <phoneticPr fontId="16" type="noConversion"/>
  </si>
  <si>
    <t>Changes</t>
    <phoneticPr fontId="16" type="noConversion"/>
  </si>
  <si>
    <t>Date</t>
  </si>
  <si>
    <t>Made By</t>
  </si>
  <si>
    <t>Notes</t>
    <phoneticPr fontId="16" type="noConversion"/>
  </si>
  <si>
    <t>v2.1</t>
  </si>
  <si>
    <t>Updated benchmark to reflect option 2, 6, 8</t>
  </si>
  <si>
    <t>Saf</t>
  </si>
  <si>
    <t>Graphs have been update to reflect the new values. Updated A coefficient and fuel factors</t>
  </si>
  <si>
    <t>Option 1</t>
  </si>
  <si>
    <t>v2.2</t>
  </si>
  <si>
    <t>Updated benchmark to reflect option 1, 6, 8</t>
  </si>
  <si>
    <t>Updated SGEx factors and A coefficients. Changes made to graph to reflect option 1,6, and 8. Minor typos fixed</t>
  </si>
  <si>
    <t>Ggas</t>
  </si>
  <si>
    <t>Clem</t>
  </si>
  <si>
    <t>v2.3</t>
  </si>
  <si>
    <t>RPM</t>
  </si>
  <si>
    <t>Current (2025 Update)</t>
  </si>
  <si>
    <t>Predicted 2030 - Scenario 1</t>
  </si>
  <si>
    <t>Predicted 2030 - Scenario 2</t>
  </si>
  <si>
    <t>Result after 1st Update (2021-2025)</t>
  </si>
  <si>
    <t>Pre-2021 Update</t>
  </si>
  <si>
    <t>After July 2021</t>
  </si>
  <si>
    <t>Added RPM so it is also displayed
Updated wording throughout document
Renamed results in displayed section
Renamed results in below the line (hidden calcs)
Updated version control to v3 from changes of new algorithms
Other formatting fixed
Corrected reference results to the before 2021 and after 2021 update</t>
  </si>
  <si>
    <r>
      <rPr>
        <sz val="10"/>
        <rFont val="Arial"/>
        <family val="2"/>
      </rPr>
      <t xml:space="preserve">The emissions factors used to calculate NABERS Energy ratings are updated every 5 years. This tool helps you understand how ratings have changed over time. It displays five different results:
1. </t>
    </r>
    <r>
      <rPr>
        <b/>
        <sz val="10"/>
        <rFont val="Arial"/>
        <family val="2"/>
      </rPr>
      <t>Rating result from 1 July 2025:</t>
    </r>
    <r>
      <rPr>
        <sz val="10"/>
        <rFont val="Arial"/>
        <family val="2"/>
      </rPr>
      <t xml:space="preserve"> estimated rating for rating periods starting after 30 June 2024.
2. </t>
    </r>
    <r>
      <rPr>
        <b/>
        <sz val="10"/>
        <rFont val="Arial"/>
        <family val="2"/>
      </rPr>
      <t>Rating results in 2030:</t>
    </r>
    <r>
      <rPr>
        <sz val="10"/>
        <rFont val="Arial"/>
        <family val="2"/>
      </rPr>
      <t xml:space="preserve"> NABERS is consulting on ratings from 2030 onwards. Two possible options are included here:
     a. </t>
    </r>
    <r>
      <rPr>
        <b/>
        <sz val="10"/>
        <rFont val="Arial"/>
        <family val="2"/>
      </rPr>
      <t xml:space="preserve">Scenario 1: </t>
    </r>
    <r>
      <rPr>
        <sz val="10"/>
        <rFont val="Arial"/>
        <family val="2"/>
      </rPr>
      <t xml:space="preserve">Forecast emissions factors for 2030 are used for NT, QLD and VIC. In ACT, NSW, SA, TAS and WA, electricity emissions are too low to provide meaningful ratings. In these states and territories, electricity and gas are treated equally (in kWh) without an emissions or weighted conversion.
     b. </t>
    </r>
    <r>
      <rPr>
        <b/>
        <sz val="10"/>
        <rFont val="Arial"/>
        <family val="2"/>
      </rPr>
      <t>Scenario 2:</t>
    </r>
    <r>
      <rPr>
        <sz val="10"/>
        <rFont val="Arial"/>
        <family val="2"/>
      </rPr>
      <t xml:space="preserve"> Emissions factors are not used for all state and territories. Across all states and territories in Australia, electricity and gas are treated equally without any emissions or weighted conversion.
3.</t>
    </r>
    <r>
      <rPr>
        <b/>
        <sz val="10"/>
        <rFont val="Arial"/>
        <family val="2"/>
      </rPr>
      <t xml:space="preserve"> Rating results between 1 July 2021 and 30 June 2025:</t>
    </r>
    <r>
      <rPr>
        <sz val="10"/>
        <rFont val="Arial"/>
        <family val="2"/>
      </rPr>
      <t xml:space="preserve"> estimated rating for rating periods starting between 1 July 2020 and 1 July 2025.
4. </t>
    </r>
    <r>
      <rPr>
        <b/>
        <sz val="10"/>
        <rFont val="Arial"/>
        <family val="2"/>
      </rPr>
      <t>Rating results prior to 1 July 2021:</t>
    </r>
    <r>
      <rPr>
        <sz val="10"/>
        <rFont val="Arial"/>
        <family val="2"/>
      </rPr>
      <t xml:space="preserve"> estimated rating for rating periods starting prior to 1 July 2020.</t>
    </r>
  </si>
  <si>
    <t>v2.4</t>
  </si>
  <si>
    <t>Corrected reference to Rating Period from 1/7/2024 for the 'current' scenario in top ext box (used to say 1/7/2025 which was incorrect)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</si>
</sst>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_-;\-* #,##0_-;_-* &quot;-&quot;??_-;_-@_-"/>
    <numFmt numFmtId="165" formatCode="0.0000"/>
    <numFmt numFmtId="166" formatCode="_ * #,##0.00_ ;_ * \-#,##0.00_ ;_ * &quot;-&quot;??_ ;_ @_ "/>
    <numFmt numFmtId="167" formatCode="0.000"/>
    <numFmt numFmtId="168" formatCode="0.0000%"/>
    <numFmt numFmtId="169" formatCode="0.000000"/>
    <numFmt numFmtId="170" formatCode="0.0"/>
  </numFmts>
  <fonts count="90">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b/>
      <sz val="8.5"/>
      <color rgb="FF0087A1"/>
      <name val="Arial"/>
      <family val="2"/>
    </font>
    <font>
      <sz val="8.5"/>
      <color rgb="FF0087A1"/>
      <name val="Arial"/>
      <family val="2"/>
    </font>
    <font>
      <b/>
      <sz val="12"/>
      <name val="Arial"/>
      <family val="2"/>
    </font>
    <font>
      <sz val="10"/>
      <name val="CalQ"/>
    </font>
    <font>
      <b/>
      <sz val="10"/>
      <color indexed="10"/>
      <name val="CalQ"/>
    </font>
    <font>
      <b/>
      <sz val="13"/>
      <name val="CalQ"/>
    </font>
    <font>
      <b/>
      <sz val="20"/>
      <name val="CalQ"/>
    </font>
    <font>
      <b/>
      <sz val="13.5"/>
      <name val="CalQ"/>
    </font>
    <font>
      <b/>
      <sz val="13.5"/>
      <name val="Arial"/>
      <family val="2"/>
    </font>
    <font>
      <sz val="12"/>
      <name val="Arial"/>
      <family val="2"/>
    </font>
    <font>
      <sz val="12"/>
      <name val="CalQ"/>
    </font>
    <font>
      <b/>
      <sz val="10"/>
      <name val="Arial"/>
      <family val="2"/>
    </font>
    <font>
      <b/>
      <sz val="10"/>
      <color rgb="FFFF0000"/>
      <name val="CalQ"/>
    </font>
    <font>
      <sz val="10"/>
      <name val="MS Sans Serif"/>
      <family val="2"/>
    </font>
    <font>
      <b/>
      <sz val="10"/>
      <color indexed="10"/>
      <name val="Arial"/>
      <family val="2"/>
    </font>
    <font>
      <b/>
      <sz val="10"/>
      <color theme="0"/>
      <name val="Arial"/>
      <family val="2"/>
    </font>
    <font>
      <b/>
      <sz val="10"/>
      <name val="CalQ"/>
    </font>
    <font>
      <b/>
      <sz val="10"/>
      <color indexed="53"/>
      <name val="Arial"/>
      <family val="2"/>
    </font>
    <font>
      <b/>
      <sz val="20"/>
      <color indexed="53"/>
      <name val="Arial"/>
      <family val="2"/>
    </font>
    <font>
      <sz val="10"/>
      <color indexed="53"/>
      <name val="Arial"/>
      <family val="2"/>
    </font>
    <font>
      <sz val="10"/>
      <color theme="0" tint="-0.14999847407452621"/>
      <name val="Arial"/>
      <family val="2"/>
    </font>
    <font>
      <b/>
      <sz val="10"/>
      <color theme="1"/>
      <name val="Arial"/>
      <family val="2"/>
    </font>
    <font>
      <sz val="10"/>
      <color indexed="8"/>
      <name val="Arial"/>
      <family val="2"/>
    </font>
    <font>
      <sz val="10"/>
      <color indexed="8"/>
      <name val="MS Sans Serif"/>
      <family val="2"/>
    </font>
    <font>
      <sz val="11"/>
      <color theme="1"/>
      <name val="Calibri"/>
      <family val="2"/>
    </font>
    <font>
      <b/>
      <sz val="11"/>
      <name val="Arial"/>
      <family val="2"/>
    </font>
    <font>
      <b/>
      <sz val="11"/>
      <name val="MS Sans Serif"/>
    </font>
    <font>
      <sz val="11"/>
      <color theme="1"/>
      <name val="Arial"/>
      <family val="2"/>
    </font>
    <font>
      <b/>
      <sz val="14"/>
      <color theme="0"/>
      <name val="MS Sans Serif"/>
    </font>
    <font>
      <b/>
      <sz val="14"/>
      <color rgb="FF00799A"/>
      <name val="Arial"/>
      <family val="2"/>
    </font>
    <font>
      <sz val="10"/>
      <color theme="0"/>
      <name val="CalQ"/>
    </font>
    <font>
      <sz val="8"/>
      <color rgb="FF0087A1"/>
      <name val="Arial"/>
      <family val="2"/>
    </font>
    <font>
      <sz val="8"/>
      <color rgb="FF006C88"/>
      <name val="Arial"/>
      <family val="2"/>
    </font>
    <font>
      <sz val="10"/>
      <color theme="8" tint="0.79998168889431442"/>
      <name val="Arial"/>
      <family val="2"/>
    </font>
    <font>
      <b/>
      <sz val="10"/>
      <color theme="7" tint="0.79998168889431442"/>
      <name val="Arial"/>
      <family val="2"/>
    </font>
    <font>
      <sz val="9"/>
      <color rgb="FF00799A"/>
      <name val="Arial"/>
      <family val="2"/>
    </font>
    <font>
      <b/>
      <i/>
      <sz val="10"/>
      <name val="Arial"/>
      <family val="2"/>
    </font>
    <font>
      <b/>
      <sz val="11"/>
      <color theme="1"/>
      <name val="Arial"/>
      <family val="2"/>
    </font>
    <font>
      <sz val="11"/>
      <color theme="1"/>
      <name val="Calibri"/>
      <family val="3"/>
      <charset val="134"/>
      <scheme val="minor"/>
    </font>
    <font>
      <b/>
      <sz val="11"/>
      <color theme="1"/>
      <name val="Calibri"/>
      <family val="3"/>
      <charset val="134"/>
      <scheme val="minor"/>
    </font>
    <font>
      <b/>
      <sz val="8"/>
      <name val="Arial"/>
      <family val="2"/>
    </font>
    <font>
      <sz val="10"/>
      <color rgb="FFFF0000"/>
      <name val="CalQ"/>
    </font>
    <font>
      <b/>
      <sz val="11"/>
      <color theme="1"/>
      <name val="Calibri"/>
      <family val="2"/>
      <scheme val="minor"/>
    </font>
    <font>
      <sz val="8"/>
      <color indexed="21"/>
      <name val="Arial"/>
      <family val="2"/>
    </font>
    <font>
      <b/>
      <sz val="8"/>
      <color indexed="21"/>
      <name val="Arial"/>
      <family val="2"/>
    </font>
    <font>
      <sz val="13.5"/>
      <name val="CalQ"/>
    </font>
    <font>
      <b/>
      <sz val="12"/>
      <name val="CalQ"/>
    </font>
    <font>
      <b/>
      <sz val="13"/>
      <color indexed="53"/>
      <name val="CalQ"/>
    </font>
    <font>
      <sz val="10"/>
      <color indexed="53"/>
      <name val="CalQ"/>
    </font>
    <font>
      <vertAlign val="subscript"/>
      <sz val="10"/>
      <color indexed="53"/>
      <name val="CalQ"/>
    </font>
    <font>
      <sz val="10"/>
      <color indexed="52"/>
      <name val="CalQ"/>
    </font>
    <font>
      <sz val="10"/>
      <color indexed="9"/>
      <name val="CalQ"/>
    </font>
    <font>
      <b/>
      <sz val="10"/>
      <color indexed="9"/>
      <name val="CalQ"/>
    </font>
    <font>
      <b/>
      <sz val="12"/>
      <color indexed="52"/>
      <name val="CalQ"/>
    </font>
    <font>
      <sz val="11"/>
      <color indexed="53"/>
      <name val="CalQ"/>
    </font>
    <font>
      <b/>
      <sz val="11"/>
      <color indexed="53"/>
      <name val="CalQ"/>
    </font>
    <font>
      <b/>
      <sz val="12"/>
      <color indexed="53"/>
      <name val="CalQ"/>
    </font>
    <font>
      <b/>
      <sz val="10"/>
      <color indexed="52"/>
      <name val="CalQ"/>
    </font>
    <font>
      <b/>
      <sz val="10"/>
      <color indexed="53"/>
      <name val="CalQ"/>
    </font>
    <font>
      <sz val="11"/>
      <color indexed="24"/>
      <name val="CalQ"/>
    </font>
    <font>
      <b/>
      <sz val="11"/>
      <color indexed="24"/>
      <name val="CalQ"/>
    </font>
    <font>
      <b/>
      <sz val="10"/>
      <color indexed="24"/>
      <name val="CalQ"/>
    </font>
    <font>
      <sz val="10"/>
      <color indexed="24"/>
      <name val="CalQ"/>
    </font>
    <font>
      <b/>
      <sz val="13"/>
      <color indexed="40"/>
      <name val="CalQ"/>
    </font>
    <font>
      <sz val="10"/>
      <color indexed="40"/>
      <name val="CalQ"/>
    </font>
    <font>
      <sz val="10"/>
      <color indexed="17"/>
      <name val="CalQ"/>
    </font>
    <font>
      <sz val="10"/>
      <color indexed="10"/>
      <name val="CalQ"/>
    </font>
    <font>
      <i/>
      <sz val="10"/>
      <name val="Arial"/>
      <family val="2"/>
    </font>
    <font>
      <sz val="11"/>
      <name val="Calibri"/>
      <family val="2"/>
      <scheme val="minor"/>
    </font>
    <font>
      <b/>
      <sz val="10"/>
      <color theme="0" tint="-0.249977111117893"/>
      <name val="Arial"/>
      <family val="2"/>
    </font>
    <font>
      <b/>
      <sz val="10"/>
      <color rgb="FFDDEBF7"/>
      <name val="Arial"/>
      <family val="2"/>
    </font>
    <font>
      <b/>
      <sz val="11"/>
      <color theme="0"/>
      <name val="Calibri"/>
      <family val="3"/>
      <charset val="134"/>
      <scheme val="minor"/>
    </font>
    <font>
      <sz val="11"/>
      <name val="Calibri"/>
      <family val="3"/>
      <charset val="134"/>
      <scheme val="minor"/>
    </font>
    <font>
      <b/>
      <sz val="10"/>
      <color theme="5"/>
      <name val="Arial"/>
      <family val="2"/>
    </font>
    <font>
      <b/>
      <sz val="10"/>
      <color rgb="FFFF0000"/>
      <name val="Arial"/>
      <family val="2"/>
    </font>
  </fonts>
  <fills count="23">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34998626667073579"/>
        <bgColor indexed="64"/>
      </patternFill>
    </fill>
    <fill>
      <patternFill patternType="solid">
        <fgColor indexed="23"/>
        <bgColor indexed="64"/>
      </patternFill>
    </fill>
    <fill>
      <patternFill patternType="solid">
        <fgColor rgb="FF006C88"/>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98673"/>
        <bgColor indexed="64"/>
      </patternFill>
    </fill>
    <fill>
      <patternFill patternType="solid">
        <fgColor theme="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bgColor indexed="64"/>
      </patternFill>
    </fill>
    <fill>
      <patternFill patternType="solid">
        <fgColor rgb="FFFFFF00"/>
        <bgColor indexed="64"/>
      </patternFill>
    </fill>
  </fills>
  <borders count="33">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style="thin">
        <color indexed="23"/>
      </bottom>
      <diagonal/>
    </border>
  </borders>
  <cellStyleXfs count="14">
    <xf numFmtId="0" fontId="0" fillId="0" borderId="0"/>
    <xf numFmtId="43" fontId="28" fillId="0" borderId="0" applyFont="0" applyFill="0" applyBorder="0" applyAlignment="0" applyProtection="0"/>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39" fillId="0" borderId="0"/>
    <xf numFmtId="0" fontId="6" fillId="0" borderId="0"/>
    <xf numFmtId="0" fontId="4" fillId="0" borderId="0"/>
    <xf numFmtId="0" fontId="3" fillId="0" borderId="0"/>
    <xf numFmtId="9" fontId="3" fillId="0" borderId="0" applyFont="0" applyFill="0" applyBorder="0" applyAlignment="0" applyProtection="0"/>
    <xf numFmtId="0" fontId="2" fillId="0" borderId="0"/>
    <xf numFmtId="0" fontId="1" fillId="0" borderId="0"/>
    <xf numFmtId="0" fontId="1" fillId="0" borderId="0"/>
  </cellStyleXfs>
  <cellXfs count="383">
    <xf numFmtId="0" fontId="0" fillId="0" borderId="0" xfId="0"/>
    <xf numFmtId="0" fontId="6" fillId="6" borderId="0" xfId="0" applyFont="1" applyFill="1"/>
    <xf numFmtId="0" fontId="6" fillId="6" borderId="0" xfId="0" applyFont="1" applyFill="1" applyProtection="1">
      <protection hidden="1"/>
    </xf>
    <xf numFmtId="0" fontId="8" fillId="7" borderId="0" xfId="0" applyFont="1" applyFill="1" applyProtection="1">
      <protection hidden="1"/>
    </xf>
    <xf numFmtId="0" fontId="6" fillId="7" borderId="0" xfId="0" applyFont="1" applyFill="1" applyProtection="1">
      <protection hidden="1"/>
    </xf>
    <xf numFmtId="0" fontId="9" fillId="7" borderId="0" xfId="0" applyFont="1" applyFill="1" applyAlignment="1" applyProtection="1">
      <alignment vertical="top" wrapText="1"/>
      <protection hidden="1"/>
    </xf>
    <xf numFmtId="0" fontId="11" fillId="6" borderId="0" xfId="0" applyFont="1" applyFill="1" applyProtection="1">
      <protection hidden="1"/>
    </xf>
    <xf numFmtId="0" fontId="16" fillId="6" borderId="0" xfId="0" applyFont="1" applyFill="1"/>
    <xf numFmtId="0" fontId="18" fillId="6" borderId="0" xfId="0" applyFont="1" applyFill="1" applyProtection="1">
      <protection hidden="1"/>
    </xf>
    <xf numFmtId="9" fontId="19" fillId="6" borderId="0" xfId="0" applyNumberFormat="1" applyFont="1" applyFill="1" applyAlignment="1" applyProtection="1">
      <alignment horizontal="left" vertical="top"/>
      <protection hidden="1"/>
    </xf>
    <xf numFmtId="0" fontId="20" fillId="6" borderId="0" xfId="0" applyFont="1" applyFill="1" applyProtection="1">
      <protection hidden="1"/>
    </xf>
    <xf numFmtId="0" fontId="21" fillId="6" borderId="0" xfId="0" applyFont="1" applyFill="1" applyAlignment="1" applyProtection="1">
      <alignment horizontal="center" vertical="center"/>
      <protection hidden="1"/>
    </xf>
    <xf numFmtId="0" fontId="22" fillId="6" borderId="0" xfId="0" applyFont="1" applyFill="1" applyAlignment="1" applyProtection="1">
      <alignment horizontal="left" vertical="center"/>
      <protection hidden="1"/>
    </xf>
    <xf numFmtId="0" fontId="14" fillId="6" borderId="0" xfId="0" applyFont="1" applyFill="1" applyAlignment="1" applyProtection="1">
      <alignment vertical="top" wrapText="1"/>
      <protection hidden="1"/>
    </xf>
    <xf numFmtId="0" fontId="14" fillId="6" borderId="0" xfId="0" applyFont="1" applyFill="1" applyAlignment="1" applyProtection="1">
      <alignment horizontal="center" vertical="center"/>
      <protection hidden="1"/>
    </xf>
    <xf numFmtId="0" fontId="18" fillId="8" borderId="0" xfId="0" applyFont="1" applyFill="1" applyProtection="1">
      <protection hidden="1"/>
    </xf>
    <xf numFmtId="0" fontId="18" fillId="6" borderId="0" xfId="0" applyFont="1" applyFill="1" applyAlignment="1" applyProtection="1">
      <alignment vertical="center"/>
      <protection hidden="1"/>
    </xf>
    <xf numFmtId="0" fontId="17" fillId="8" borderId="0" xfId="0" applyFont="1" applyFill="1" applyProtection="1">
      <protection hidden="1"/>
    </xf>
    <xf numFmtId="0" fontId="24" fillId="6" borderId="0" xfId="0" applyFont="1" applyFill="1" applyProtection="1">
      <protection hidden="1"/>
    </xf>
    <xf numFmtId="0" fontId="25" fillId="8" borderId="0" xfId="0" applyFont="1" applyFill="1" applyProtection="1">
      <protection hidden="1"/>
    </xf>
    <xf numFmtId="0" fontId="6" fillId="6" borderId="0" xfId="0" applyFont="1" applyFill="1" applyAlignment="1" applyProtection="1">
      <alignment vertical="center"/>
      <protection hidden="1"/>
    </xf>
    <xf numFmtId="0" fontId="27" fillId="6" borderId="0" xfId="0" applyFont="1" applyFill="1" applyAlignment="1" applyProtection="1">
      <alignment vertical="center"/>
      <protection hidden="1"/>
    </xf>
    <xf numFmtId="0" fontId="26" fillId="6" borderId="0" xfId="0" applyFont="1" applyFill="1" applyAlignment="1" applyProtection="1">
      <alignment vertical="center" wrapText="1"/>
      <protection hidden="1"/>
    </xf>
    <xf numFmtId="0" fontId="6" fillId="6" borderId="0" xfId="0" applyFont="1" applyFill="1" applyAlignment="1" applyProtection="1">
      <alignment vertical="center" wrapText="1"/>
      <protection hidden="1"/>
    </xf>
    <xf numFmtId="0" fontId="26" fillId="6" borderId="0" xfId="0" applyFont="1" applyFill="1" applyAlignment="1" applyProtection="1">
      <alignment horizontal="left" vertical="center"/>
      <protection hidden="1"/>
    </xf>
    <xf numFmtId="43" fontId="26" fillId="6" borderId="0" xfId="1" applyFont="1" applyFill="1" applyBorder="1" applyAlignment="1" applyProtection="1">
      <alignment horizontal="center" vertical="center"/>
    </xf>
    <xf numFmtId="43" fontId="6" fillId="6" borderId="0" xfId="1" applyFont="1" applyFill="1" applyBorder="1" applyAlignment="1" applyProtection="1">
      <alignment horizontal="center" vertical="center"/>
    </xf>
    <xf numFmtId="0" fontId="6" fillId="6" borderId="0" xfId="0" applyFont="1" applyFill="1" applyAlignment="1" applyProtection="1">
      <alignment horizontal="right" vertical="center" wrapText="1"/>
      <protection hidden="1"/>
    </xf>
    <xf numFmtId="0" fontId="26" fillId="6" borderId="0" xfId="0" applyFont="1" applyFill="1" applyAlignment="1" applyProtection="1">
      <alignment horizontal="right" vertical="center"/>
      <protection hidden="1"/>
    </xf>
    <xf numFmtId="0" fontId="6" fillId="8" borderId="0" xfId="0" applyFont="1" applyFill="1" applyAlignment="1" applyProtection="1">
      <alignment horizontal="left"/>
      <protection hidden="1"/>
    </xf>
    <xf numFmtId="0" fontId="6" fillId="8" borderId="0" xfId="0" applyFont="1" applyFill="1" applyAlignment="1" applyProtection="1">
      <alignment wrapText="1"/>
      <protection hidden="1"/>
    </xf>
    <xf numFmtId="0" fontId="6" fillId="8" borderId="0" xfId="0" applyFont="1" applyFill="1" applyAlignment="1" applyProtection="1">
      <alignment horizontal="center"/>
      <protection hidden="1"/>
    </xf>
    <xf numFmtId="0" fontId="6" fillId="10" borderId="0" xfId="0" applyFont="1" applyFill="1" applyAlignment="1" applyProtection="1">
      <alignment horizontal="left"/>
      <protection hidden="1"/>
    </xf>
    <xf numFmtId="0" fontId="6" fillId="10" borderId="0" xfId="0" applyFont="1" applyFill="1" applyAlignment="1" applyProtection="1">
      <alignment wrapText="1"/>
      <protection hidden="1"/>
    </xf>
    <xf numFmtId="0" fontId="6" fillId="10" borderId="0" xfId="0" applyFont="1" applyFill="1" applyAlignment="1" applyProtection="1">
      <alignment horizontal="center"/>
      <protection hidden="1"/>
    </xf>
    <xf numFmtId="0" fontId="6" fillId="10" borderId="0" xfId="0" applyFont="1" applyFill="1" applyProtection="1">
      <protection hidden="1"/>
    </xf>
    <xf numFmtId="0" fontId="17" fillId="10" borderId="0" xfId="0" applyFont="1" applyFill="1" applyProtection="1">
      <protection hidden="1"/>
    </xf>
    <xf numFmtId="0" fontId="24" fillId="10" borderId="0" xfId="0" applyFont="1" applyFill="1" applyProtection="1">
      <protection hidden="1"/>
    </xf>
    <xf numFmtId="0" fontId="26" fillId="8" borderId="0" xfId="0" applyFont="1" applyFill="1" applyAlignment="1" applyProtection="1">
      <alignment horizontal="left"/>
      <protection hidden="1"/>
    </xf>
    <xf numFmtId="0" fontId="31" fillId="8" borderId="0" xfId="0" applyFont="1" applyFill="1" applyProtection="1">
      <protection hidden="1"/>
    </xf>
    <xf numFmtId="0" fontId="14" fillId="6" borderId="0" xfId="0" applyFont="1" applyFill="1" applyAlignment="1" applyProtection="1">
      <alignment horizontal="left"/>
      <protection hidden="1"/>
    </xf>
    <xf numFmtId="0" fontId="26" fillId="6" borderId="0" xfId="0" applyFont="1" applyFill="1" applyAlignment="1" applyProtection="1">
      <alignment horizontal="left"/>
      <protection hidden="1"/>
    </xf>
    <xf numFmtId="0" fontId="31" fillId="6" borderId="0" xfId="0" applyFont="1" applyFill="1" applyProtection="1">
      <protection hidden="1"/>
    </xf>
    <xf numFmtId="43" fontId="31" fillId="6" borderId="0" xfId="0" applyNumberFormat="1" applyFont="1" applyFill="1" applyProtection="1">
      <protection hidden="1"/>
    </xf>
    <xf numFmtId="2" fontId="36" fillId="8" borderId="0" xfId="1" applyNumberFormat="1" applyFont="1" applyFill="1" applyBorder="1" applyAlignment="1" applyProtection="1">
      <alignment horizontal="center" vertical="center"/>
      <protection hidden="1"/>
    </xf>
    <xf numFmtId="0" fontId="28" fillId="6" borderId="0" xfId="0" applyFont="1" applyFill="1" applyProtection="1">
      <protection hidden="1"/>
    </xf>
    <xf numFmtId="0" fontId="0" fillId="6" borderId="0" xfId="0" applyFill="1" applyProtection="1">
      <protection hidden="1"/>
    </xf>
    <xf numFmtId="0" fontId="38" fillId="6" borderId="0" xfId="0" applyFont="1" applyFill="1" applyProtection="1">
      <protection hidden="1"/>
    </xf>
    <xf numFmtId="1" fontId="26" fillId="6" borderId="0" xfId="0" applyNumberFormat="1" applyFont="1" applyFill="1" applyProtection="1">
      <protection hidden="1"/>
    </xf>
    <xf numFmtId="0" fontId="37" fillId="6" borderId="0" xfId="0" applyFont="1" applyFill="1" applyProtection="1">
      <protection hidden="1"/>
    </xf>
    <xf numFmtId="0" fontId="5" fillId="2" borderId="0" xfId="2" applyBorder="1" applyAlignment="1">
      <alignment horizontal="left" vertical="center"/>
    </xf>
    <xf numFmtId="0" fontId="5" fillId="2" borderId="0" xfId="2" applyBorder="1" applyAlignment="1" applyProtection="1">
      <protection hidden="1"/>
    </xf>
    <xf numFmtId="0" fontId="5" fillId="4" borderId="0" xfId="4" applyBorder="1" applyAlignment="1">
      <alignment horizontal="left" vertical="center"/>
    </xf>
    <xf numFmtId="0" fontId="5" fillId="4" borderId="0" xfId="4" applyAlignment="1" applyProtection="1">
      <protection hidden="1"/>
    </xf>
    <xf numFmtId="0" fontId="5" fillId="4" borderId="0" xfId="4" applyBorder="1" applyAlignment="1" applyProtection="1">
      <protection hidden="1"/>
    </xf>
    <xf numFmtId="0" fontId="5" fillId="6" borderId="0" xfId="2" applyFill="1" applyBorder="1" applyAlignment="1">
      <alignment horizontal="left" vertical="center"/>
    </xf>
    <xf numFmtId="0" fontId="5" fillId="6" borderId="0" xfId="2" applyFill="1" applyAlignment="1" applyProtection="1">
      <protection hidden="1"/>
    </xf>
    <xf numFmtId="0" fontId="5" fillId="6" borderId="0" xfId="2" applyFill="1" applyBorder="1" applyAlignment="1" applyProtection="1">
      <protection hidden="1"/>
    </xf>
    <xf numFmtId="0" fontId="41" fillId="6" borderId="0" xfId="0" applyFont="1" applyFill="1" applyProtection="1">
      <protection hidden="1"/>
    </xf>
    <xf numFmtId="0" fontId="5" fillId="5" borderId="0" xfId="5" applyBorder="1" applyAlignment="1">
      <alignment horizontal="left" vertical="center"/>
    </xf>
    <xf numFmtId="0" fontId="5" fillId="5" borderId="0" xfId="5" applyAlignment="1" applyProtection="1">
      <protection hidden="1"/>
    </xf>
    <xf numFmtId="0" fontId="5" fillId="5" borderId="0" xfId="5" applyBorder="1" applyAlignment="1" applyProtection="1">
      <protection hidden="1"/>
    </xf>
    <xf numFmtId="0" fontId="6" fillId="0" borderId="0" xfId="6" applyFont="1" applyProtection="1">
      <protection hidden="1"/>
    </xf>
    <xf numFmtId="0" fontId="42" fillId="0" borderId="0" xfId="6" applyFont="1"/>
    <xf numFmtId="0" fontId="29" fillId="0" borderId="0" xfId="6" applyFont="1" applyProtection="1">
      <protection hidden="1"/>
    </xf>
    <xf numFmtId="0" fontId="6" fillId="0" borderId="11" xfId="6" applyFont="1" applyBorder="1" applyProtection="1">
      <protection hidden="1"/>
    </xf>
    <xf numFmtId="0" fontId="26" fillId="0" borderId="0" xfId="6" applyFont="1" applyProtection="1">
      <protection hidden="1"/>
    </xf>
    <xf numFmtId="0" fontId="6" fillId="0" borderId="0" xfId="6" quotePrefix="1" applyFont="1" applyProtection="1">
      <protection hidden="1"/>
    </xf>
    <xf numFmtId="0" fontId="5" fillId="3" borderId="0" xfId="3" applyBorder="1" applyAlignment="1">
      <alignment horizontal="left" vertical="center"/>
    </xf>
    <xf numFmtId="0" fontId="5" fillId="3" borderId="0" xfId="3" applyAlignment="1" applyProtection="1">
      <protection hidden="1"/>
    </xf>
    <xf numFmtId="0" fontId="5" fillId="3" borderId="0" xfId="3" applyBorder="1" applyAlignment="1" applyProtection="1">
      <protection hidden="1"/>
    </xf>
    <xf numFmtId="0" fontId="0" fillId="9" borderId="0" xfId="0" applyFill="1" applyProtection="1">
      <protection hidden="1"/>
    </xf>
    <xf numFmtId="0" fontId="23" fillId="6" borderId="0" xfId="0" applyFont="1" applyFill="1" applyAlignment="1" applyProtection="1">
      <alignment horizontal="left" vertical="center"/>
      <protection hidden="1"/>
    </xf>
    <xf numFmtId="0" fontId="44" fillId="6" borderId="0" xfId="0" applyFont="1" applyFill="1" applyAlignment="1" applyProtection="1">
      <alignment horizontal="center" vertical="center" wrapText="1"/>
      <protection hidden="1"/>
    </xf>
    <xf numFmtId="0" fontId="6" fillId="6" borderId="0" xfId="0" applyFont="1" applyFill="1" applyAlignment="1" applyProtection="1">
      <alignment horizontal="right" vertical="center"/>
      <protection hidden="1"/>
    </xf>
    <xf numFmtId="0" fontId="6" fillId="6" borderId="0" xfId="0" applyFont="1" applyFill="1" applyAlignment="1" applyProtection="1">
      <alignment wrapText="1"/>
      <protection hidden="1"/>
    </xf>
    <xf numFmtId="0" fontId="45" fillId="8" borderId="0" xfId="0" applyFont="1" applyFill="1" applyProtection="1">
      <protection hidden="1"/>
    </xf>
    <xf numFmtId="49" fontId="45" fillId="6" borderId="0" xfId="0" applyNumberFormat="1" applyFont="1" applyFill="1" applyAlignment="1" applyProtection="1">
      <alignment horizontal="center"/>
      <protection hidden="1"/>
    </xf>
    <xf numFmtId="2" fontId="45" fillId="6" borderId="0" xfId="0" applyNumberFormat="1" applyFont="1" applyFill="1" applyProtection="1">
      <protection hidden="1"/>
    </xf>
    <xf numFmtId="0" fontId="45" fillId="6" borderId="0" xfId="0" applyFont="1" applyFill="1" applyProtection="1">
      <protection hidden="1"/>
    </xf>
    <xf numFmtId="0" fontId="18" fillId="13" borderId="0" xfId="0" applyFont="1" applyFill="1" applyProtection="1">
      <protection hidden="1"/>
    </xf>
    <xf numFmtId="164" fontId="32" fillId="14" borderId="0" xfId="1" applyNumberFormat="1" applyFont="1" applyFill="1" applyBorder="1" applyAlignment="1" applyProtection="1">
      <alignment vertical="center"/>
      <protection hidden="1"/>
    </xf>
    <xf numFmtId="0" fontId="26" fillId="14" borderId="0" xfId="0" applyFont="1" applyFill="1" applyAlignment="1" applyProtection="1">
      <alignment horizontal="left"/>
      <protection hidden="1"/>
    </xf>
    <xf numFmtId="0" fontId="6" fillId="13" borderId="0" xfId="0" applyFont="1" applyFill="1" applyProtection="1">
      <protection hidden="1"/>
    </xf>
    <xf numFmtId="0" fontId="18" fillId="13" borderId="14" xfId="0" applyFont="1" applyFill="1" applyBorder="1" applyProtection="1">
      <protection hidden="1"/>
    </xf>
    <xf numFmtId="0" fontId="6" fillId="13" borderId="0" xfId="0" applyFont="1" applyFill="1" applyAlignment="1" applyProtection="1">
      <alignment vertical="center"/>
      <protection hidden="1"/>
    </xf>
    <xf numFmtId="0" fontId="14" fillId="13" borderId="16" xfId="0" applyFont="1" applyFill="1" applyBorder="1" applyAlignment="1" applyProtection="1">
      <alignment horizontal="left" vertical="center"/>
      <protection hidden="1"/>
    </xf>
    <xf numFmtId="0" fontId="18" fillId="13" borderId="20" xfId="0" applyFont="1" applyFill="1" applyBorder="1" applyProtection="1">
      <protection hidden="1"/>
    </xf>
    <xf numFmtId="0" fontId="6" fillId="13" borderId="14" xfId="0" applyFont="1" applyFill="1" applyBorder="1" applyProtection="1">
      <protection hidden="1"/>
    </xf>
    <xf numFmtId="0" fontId="6" fillId="13" borderId="15" xfId="0" applyFont="1" applyFill="1" applyBorder="1" applyAlignment="1" applyProtection="1">
      <alignment vertical="center"/>
      <protection hidden="1"/>
    </xf>
    <xf numFmtId="0" fontId="34" fillId="13" borderId="0" xfId="0" applyFont="1" applyFill="1" applyAlignment="1">
      <alignment vertical="center"/>
    </xf>
    <xf numFmtId="0" fontId="35" fillId="13" borderId="17" xfId="0" applyFont="1" applyFill="1" applyBorder="1" applyAlignment="1" applyProtection="1">
      <alignment vertical="center"/>
      <protection hidden="1"/>
    </xf>
    <xf numFmtId="0" fontId="6" fillId="13" borderId="17" xfId="0" applyFont="1" applyFill="1" applyBorder="1" applyProtection="1">
      <protection hidden="1"/>
    </xf>
    <xf numFmtId="0" fontId="6" fillId="13" borderId="21" xfId="0" applyFont="1" applyFill="1" applyBorder="1" applyAlignment="1" applyProtection="1">
      <alignment vertical="center"/>
      <protection hidden="1"/>
    </xf>
    <xf numFmtId="0" fontId="26" fillId="13" borderId="1" xfId="0" applyFont="1" applyFill="1" applyBorder="1" applyAlignment="1" applyProtection="1">
      <alignment vertical="center"/>
      <protection hidden="1"/>
    </xf>
    <xf numFmtId="0" fontId="26" fillId="13" borderId="2" xfId="0" applyFont="1" applyFill="1" applyBorder="1" applyAlignment="1" applyProtection="1">
      <alignment vertical="center"/>
      <protection hidden="1"/>
    </xf>
    <xf numFmtId="0" fontId="26" fillId="13" borderId="3" xfId="0" applyFont="1" applyFill="1" applyBorder="1" applyAlignment="1" applyProtection="1">
      <alignment vertical="center"/>
      <protection hidden="1"/>
    </xf>
    <xf numFmtId="0" fontId="26" fillId="13" borderId="6" xfId="0" applyFont="1" applyFill="1" applyBorder="1" applyAlignment="1" applyProtection="1">
      <alignment vertical="center"/>
      <protection hidden="1"/>
    </xf>
    <xf numFmtId="0" fontId="26" fillId="13" borderId="10" xfId="0" applyFont="1" applyFill="1" applyBorder="1" applyAlignment="1" applyProtection="1">
      <alignment vertical="center"/>
      <protection hidden="1"/>
    </xf>
    <xf numFmtId="0" fontId="26" fillId="13" borderId="2" xfId="0" applyFont="1" applyFill="1" applyBorder="1" applyAlignment="1" applyProtection="1">
      <alignment vertical="center" wrapText="1"/>
      <protection hidden="1"/>
    </xf>
    <xf numFmtId="0" fontId="26" fillId="13" borderId="3" xfId="0" applyFont="1" applyFill="1" applyBorder="1" applyAlignment="1" applyProtection="1">
      <alignment horizontal="right" vertical="center"/>
      <protection hidden="1"/>
    </xf>
    <xf numFmtId="9" fontId="29" fillId="13" borderId="6" xfId="0" applyNumberFormat="1" applyFont="1" applyFill="1" applyBorder="1" applyAlignment="1" applyProtection="1">
      <alignment horizontal="left" vertical="center"/>
      <protection hidden="1"/>
    </xf>
    <xf numFmtId="0" fontId="26" fillId="13" borderId="0" xfId="0" applyFont="1" applyFill="1" applyAlignment="1" applyProtection="1">
      <alignment horizontal="right" vertical="center"/>
      <protection hidden="1"/>
    </xf>
    <xf numFmtId="0" fontId="26" fillId="13" borderId="7" xfId="0" applyFont="1" applyFill="1" applyBorder="1" applyAlignment="1" applyProtection="1">
      <alignment horizontal="right" vertical="center"/>
      <protection hidden="1"/>
    </xf>
    <xf numFmtId="0" fontId="26" fillId="13" borderId="8" xfId="0" applyFont="1" applyFill="1" applyBorder="1" applyAlignment="1" applyProtection="1">
      <alignment horizontal="right" vertical="center"/>
      <protection hidden="1"/>
    </xf>
    <xf numFmtId="0" fontId="26" fillId="13" borderId="9" xfId="0" applyFont="1" applyFill="1" applyBorder="1" applyAlignment="1" applyProtection="1">
      <alignment horizontal="right" vertical="center"/>
      <protection hidden="1"/>
    </xf>
    <xf numFmtId="0" fontId="23" fillId="7" borderId="23" xfId="0" applyFont="1" applyFill="1" applyBorder="1" applyProtection="1">
      <protection hidden="1"/>
    </xf>
    <xf numFmtId="0" fontId="14" fillId="7" borderId="23" xfId="0" applyFont="1" applyFill="1" applyBorder="1" applyProtection="1">
      <protection hidden="1"/>
    </xf>
    <xf numFmtId="0" fontId="6" fillId="7" borderId="23" xfId="0" applyFont="1" applyFill="1" applyBorder="1" applyProtection="1">
      <protection hidden="1"/>
    </xf>
    <xf numFmtId="0" fontId="23" fillId="7" borderId="0" xfId="0" applyFont="1" applyFill="1" applyProtection="1">
      <protection hidden="1"/>
    </xf>
    <xf numFmtId="0" fontId="14" fillId="7" borderId="0" xfId="0" applyFont="1" applyFill="1" applyProtection="1">
      <protection hidden="1"/>
    </xf>
    <xf numFmtId="0" fontId="26" fillId="13" borderId="28" xfId="0" applyFont="1" applyFill="1" applyBorder="1" applyAlignment="1" applyProtection="1">
      <alignment horizontal="right" vertical="center"/>
      <protection hidden="1"/>
    </xf>
    <xf numFmtId="0" fontId="26" fillId="13" borderId="27" xfId="0" applyFont="1" applyFill="1" applyBorder="1" applyAlignment="1" applyProtection="1">
      <alignment horizontal="right" vertical="center"/>
      <protection hidden="1"/>
    </xf>
    <xf numFmtId="0" fontId="18" fillId="14" borderId="25" xfId="0" applyFont="1" applyFill="1" applyBorder="1" applyProtection="1">
      <protection hidden="1"/>
    </xf>
    <xf numFmtId="0" fontId="48" fillId="13" borderId="20" xfId="0" applyFont="1" applyFill="1" applyBorder="1" applyAlignment="1" applyProtection="1">
      <alignment vertical="center"/>
      <protection hidden="1"/>
    </xf>
    <xf numFmtId="0" fontId="34" fillId="8" borderId="0" xfId="0" applyFont="1" applyFill="1" applyAlignment="1">
      <alignment vertical="center"/>
    </xf>
    <xf numFmtId="0" fontId="36" fillId="8" borderId="0" xfId="0" applyFont="1" applyFill="1" applyAlignment="1">
      <alignment horizontal="center" vertical="center"/>
    </xf>
    <xf numFmtId="0" fontId="43" fillId="9" borderId="0" xfId="0" applyFont="1" applyFill="1" applyAlignment="1" applyProtection="1">
      <alignment horizontal="left" vertical="center"/>
      <protection hidden="1"/>
    </xf>
    <xf numFmtId="164" fontId="26" fillId="13" borderId="25" xfId="1" applyNumberFormat="1" applyFont="1" applyFill="1" applyBorder="1" applyAlignment="1" applyProtection="1">
      <alignment vertical="center"/>
      <protection hidden="1"/>
    </xf>
    <xf numFmtId="0" fontId="12" fillId="7" borderId="28" xfId="0" applyFont="1" applyFill="1" applyBorder="1" applyAlignment="1" applyProtection="1">
      <alignment horizontal="left"/>
      <protection hidden="1"/>
    </xf>
    <xf numFmtId="0" fontId="6" fillId="7" borderId="23" xfId="0" applyFont="1" applyFill="1" applyBorder="1"/>
    <xf numFmtId="0" fontId="12" fillId="7" borderId="23" xfId="0" applyFont="1" applyFill="1" applyBorder="1" applyAlignment="1" applyProtection="1">
      <alignment horizontal="left"/>
      <protection hidden="1"/>
    </xf>
    <xf numFmtId="17" fontId="13" fillId="7" borderId="23" xfId="0" applyNumberFormat="1" applyFont="1" applyFill="1" applyBorder="1" applyAlignment="1" applyProtection="1">
      <alignment horizontal="left"/>
      <protection hidden="1"/>
    </xf>
    <xf numFmtId="0" fontId="15" fillId="7" borderId="27" xfId="0" applyFont="1" applyFill="1" applyBorder="1" applyAlignment="1">
      <alignment vertical="center"/>
    </xf>
    <xf numFmtId="0" fontId="51" fillId="6" borderId="0" xfId="0" applyFont="1" applyFill="1" applyAlignment="1" applyProtection="1">
      <alignment horizontal="left" vertical="center"/>
      <protection hidden="1"/>
    </xf>
    <xf numFmtId="0" fontId="26" fillId="0" borderId="0" xfId="6" applyFont="1" applyAlignment="1" applyProtection="1">
      <alignment vertical="center"/>
      <protection hidden="1"/>
    </xf>
    <xf numFmtId="0" fontId="52" fillId="0" borderId="0" xfId="12" applyFont="1"/>
    <xf numFmtId="0" fontId="42" fillId="0" borderId="0" xfId="12" applyFont="1"/>
    <xf numFmtId="0" fontId="53" fillId="0" borderId="0" xfId="12" applyFont="1"/>
    <xf numFmtId="0" fontId="53" fillId="0" borderId="0" xfId="7" applyFont="1"/>
    <xf numFmtId="0" fontId="52" fillId="0" borderId="11" xfId="12" applyFont="1" applyBorder="1"/>
    <xf numFmtId="0" fontId="54" fillId="0" borderId="11" xfId="7" applyFont="1" applyBorder="1"/>
    <xf numFmtId="0" fontId="53" fillId="0" borderId="11" xfId="7" applyFont="1" applyBorder="1"/>
    <xf numFmtId="0" fontId="42" fillId="0" borderId="11" xfId="12" applyFont="1" applyBorder="1"/>
    <xf numFmtId="0" fontId="26" fillId="13" borderId="0" xfId="0" applyFont="1" applyFill="1" applyAlignment="1" applyProtection="1">
      <alignment vertical="center"/>
      <protection hidden="1"/>
    </xf>
    <xf numFmtId="0" fontId="26" fillId="13" borderId="7" xfId="0" applyFont="1" applyFill="1" applyBorder="1" applyAlignment="1" applyProtection="1">
      <alignment vertical="center"/>
      <protection hidden="1"/>
    </xf>
    <xf numFmtId="0" fontId="23" fillId="6" borderId="0" xfId="0" applyFont="1" applyFill="1" applyProtection="1">
      <protection hidden="1"/>
    </xf>
    <xf numFmtId="0" fontId="40" fillId="6" borderId="0" xfId="0" applyFont="1" applyFill="1" applyProtection="1">
      <protection hidden="1"/>
    </xf>
    <xf numFmtId="0" fontId="5" fillId="2" borderId="0" xfId="2" applyAlignment="1" applyProtection="1">
      <protection hidden="1"/>
    </xf>
    <xf numFmtId="0" fontId="37" fillId="6" borderId="0" xfId="0" applyFont="1" applyFill="1" applyAlignment="1" applyProtection="1">
      <alignment horizontal="right"/>
      <protection hidden="1"/>
    </xf>
    <xf numFmtId="0" fontId="26" fillId="13" borderId="8" xfId="0" applyFont="1" applyFill="1" applyBorder="1" applyAlignment="1" applyProtection="1">
      <alignment horizontal="left" vertical="center"/>
      <protection hidden="1"/>
    </xf>
    <xf numFmtId="0" fontId="54" fillId="0" borderId="11" xfId="13" applyFont="1" applyBorder="1" applyAlignment="1">
      <alignment vertical="center"/>
    </xf>
    <xf numFmtId="0" fontId="53" fillId="0" borderId="11" xfId="13" applyFont="1" applyBorder="1" applyAlignment="1">
      <alignment vertical="center"/>
    </xf>
    <xf numFmtId="0" fontId="54" fillId="0" borderId="11" xfId="13" applyFont="1" applyBorder="1" applyAlignment="1">
      <alignment vertical="center" wrapText="1"/>
    </xf>
    <xf numFmtId="0" fontId="53" fillId="0" borderId="0" xfId="0" applyFont="1" applyAlignment="1">
      <alignment vertical="center"/>
    </xf>
    <xf numFmtId="0" fontId="55" fillId="13" borderId="0" xfId="0" applyFont="1" applyFill="1" applyProtection="1">
      <protection hidden="1"/>
    </xf>
    <xf numFmtId="0" fontId="55" fillId="14" borderId="0" xfId="0" applyFont="1" applyFill="1" applyProtection="1">
      <protection hidden="1"/>
    </xf>
    <xf numFmtId="2" fontId="37" fillId="6" borderId="0" xfId="0" applyNumberFormat="1" applyFont="1" applyFill="1" applyAlignment="1" applyProtection="1">
      <alignment horizontal="right"/>
      <protection hidden="1"/>
    </xf>
    <xf numFmtId="0" fontId="56" fillId="6" borderId="0" xfId="0" applyFont="1" applyFill="1" applyAlignment="1" applyProtection="1">
      <alignment vertical="center"/>
      <protection hidden="1"/>
    </xf>
    <xf numFmtId="43" fontId="56" fillId="6" borderId="0" xfId="0" applyNumberFormat="1" applyFont="1" applyFill="1" applyAlignment="1" applyProtection="1">
      <alignment vertical="center"/>
      <protection hidden="1"/>
    </xf>
    <xf numFmtId="0" fontId="53" fillId="0" borderId="11" xfId="0" applyFont="1" applyBorder="1" applyAlignment="1">
      <alignment vertical="center"/>
    </xf>
    <xf numFmtId="0" fontId="26" fillId="0" borderId="0" xfId="6" applyFont="1" applyAlignment="1" applyProtection="1">
      <alignment horizontal="center" vertical="center" wrapText="1"/>
      <protection hidden="1"/>
    </xf>
    <xf numFmtId="166" fontId="37" fillId="6" borderId="0" xfId="0" applyNumberFormat="1" applyFont="1" applyFill="1" applyAlignment="1" applyProtection="1">
      <alignment horizontal="right"/>
      <protection hidden="1"/>
    </xf>
    <xf numFmtId="167" fontId="0" fillId="0" borderId="11" xfId="0" applyNumberFormat="1" applyBorder="1"/>
    <xf numFmtId="167" fontId="37" fillId="6" borderId="0" xfId="0" applyNumberFormat="1" applyFont="1" applyFill="1" applyAlignment="1" applyProtection="1">
      <alignment horizontal="right"/>
      <protection hidden="1"/>
    </xf>
    <xf numFmtId="0" fontId="0" fillId="17" borderId="11" xfId="0" applyFill="1" applyBorder="1" applyAlignment="1">
      <alignment horizontal="center" vertical="center" wrapText="1"/>
    </xf>
    <xf numFmtId="0" fontId="0" fillId="18" borderId="11" xfId="0" applyFill="1" applyBorder="1"/>
    <xf numFmtId="0" fontId="57" fillId="15" borderId="11" xfId="0" applyFont="1" applyFill="1" applyBorder="1" applyAlignment="1">
      <alignment horizontal="center" wrapText="1"/>
    </xf>
    <xf numFmtId="0" fontId="57" fillId="14" borderId="11" xfId="0" applyFont="1" applyFill="1" applyBorder="1" applyAlignment="1">
      <alignment horizontal="center" wrapText="1"/>
    </xf>
    <xf numFmtId="0" fontId="57" fillId="7" borderId="11" xfId="0" applyFont="1" applyFill="1" applyBorder="1" applyAlignment="1">
      <alignment horizontal="center" vertical="center"/>
    </xf>
    <xf numFmtId="0" fontId="10" fillId="7" borderId="0" xfId="0" applyFont="1" applyFill="1" applyAlignment="1" applyProtection="1">
      <alignment vertical="top" wrapText="1"/>
      <protection hidden="1"/>
    </xf>
    <xf numFmtId="0" fontId="6" fillId="7" borderId="0" xfId="0" applyFont="1" applyFill="1"/>
    <xf numFmtId="0" fontId="12" fillId="6" borderId="0" xfId="0" applyFont="1" applyFill="1" applyAlignment="1" applyProtection="1">
      <alignment horizontal="left"/>
      <protection hidden="1"/>
    </xf>
    <xf numFmtId="0" fontId="13" fillId="6" borderId="0" xfId="0" applyFont="1" applyFill="1" applyAlignment="1" applyProtection="1">
      <alignment horizontal="left"/>
      <protection hidden="1"/>
    </xf>
    <xf numFmtId="17" fontId="13" fillId="6" borderId="0" xfId="0" applyNumberFormat="1" applyFont="1" applyFill="1" applyAlignment="1" applyProtection="1">
      <alignment horizontal="left"/>
      <protection hidden="1"/>
    </xf>
    <xf numFmtId="0" fontId="14" fillId="6" borderId="0" xfId="0" applyFont="1" applyFill="1" applyProtection="1">
      <protection hidden="1"/>
    </xf>
    <xf numFmtId="0" fontId="15" fillId="6" borderId="0" xfId="0" applyFont="1" applyFill="1" applyAlignment="1">
      <alignment vertical="center"/>
    </xf>
    <xf numFmtId="0" fontId="22" fillId="8" borderId="0" xfId="0" applyFont="1" applyFill="1" applyProtection="1">
      <protection hidden="1"/>
    </xf>
    <xf numFmtId="0" fontId="20" fillId="8" borderId="0" xfId="0" applyFont="1" applyFill="1" applyProtection="1">
      <protection hidden="1"/>
    </xf>
    <xf numFmtId="0" fontId="20" fillId="8" borderId="0" xfId="0" applyFont="1" applyFill="1" applyAlignment="1" applyProtection="1">
      <alignment vertical="center"/>
      <protection hidden="1"/>
    </xf>
    <xf numFmtId="9" fontId="19" fillId="8" borderId="0" xfId="0" applyNumberFormat="1" applyFont="1" applyFill="1" applyAlignment="1" applyProtection="1">
      <alignment horizontal="left" vertical="top"/>
      <protection hidden="1"/>
    </xf>
    <xf numFmtId="0" fontId="20" fillId="8" borderId="0" xfId="0" applyFont="1" applyFill="1" applyAlignment="1" applyProtection="1">
      <alignment vertical="top" wrapText="1"/>
      <protection hidden="1"/>
    </xf>
    <xf numFmtId="0" fontId="20" fillId="8" borderId="0" xfId="0" applyFont="1" applyFill="1" applyAlignment="1" applyProtection="1">
      <alignment horizontal="center" vertical="center"/>
      <protection hidden="1"/>
    </xf>
    <xf numFmtId="0" fontId="22" fillId="8" borderId="0" xfId="0" applyFont="1" applyFill="1" applyAlignment="1" applyProtection="1">
      <alignment horizontal="left" vertical="center"/>
      <protection hidden="1"/>
    </xf>
    <xf numFmtId="0" fontId="18" fillId="8" borderId="0" xfId="0" applyFont="1" applyFill="1" applyAlignment="1" applyProtection="1">
      <alignment horizontal="center"/>
      <protection hidden="1"/>
    </xf>
    <xf numFmtId="9" fontId="19" fillId="8" borderId="0" xfId="0" applyNumberFormat="1" applyFont="1" applyFill="1" applyAlignment="1" applyProtection="1">
      <alignment horizontal="left"/>
      <protection hidden="1"/>
    </xf>
    <xf numFmtId="0" fontId="61" fillId="8" borderId="0" xfId="0" applyFont="1" applyFill="1" applyProtection="1">
      <protection hidden="1"/>
    </xf>
    <xf numFmtId="0" fontId="18" fillId="8" borderId="0" xfId="0" applyFont="1" applyFill="1" applyAlignment="1" applyProtection="1">
      <alignment vertical="center"/>
      <protection hidden="1"/>
    </xf>
    <xf numFmtId="0" fontId="31" fillId="6" borderId="1" xfId="0" applyFont="1" applyFill="1" applyBorder="1" applyAlignment="1" applyProtection="1">
      <alignment vertical="center"/>
      <protection hidden="1"/>
    </xf>
    <xf numFmtId="0" fontId="31" fillId="6" borderId="2" xfId="0" applyFont="1" applyFill="1" applyBorder="1" applyAlignment="1" applyProtection="1">
      <alignment vertical="center"/>
      <protection hidden="1"/>
    </xf>
    <xf numFmtId="0" fontId="31" fillId="6" borderId="3" xfId="0" applyFont="1" applyFill="1" applyBorder="1" applyAlignment="1" applyProtection="1">
      <alignment vertical="center"/>
      <protection hidden="1"/>
    </xf>
    <xf numFmtId="0" fontId="31" fillId="6" borderId="6" xfId="0" applyFont="1" applyFill="1" applyBorder="1" applyAlignment="1" applyProtection="1">
      <alignment vertical="center"/>
      <protection hidden="1"/>
    </xf>
    <xf numFmtId="0" fontId="31" fillId="6" borderId="0" xfId="0" applyFont="1" applyFill="1" applyAlignment="1" applyProtection="1">
      <alignment vertical="center" wrapText="1"/>
      <protection hidden="1"/>
    </xf>
    <xf numFmtId="0" fontId="31" fillId="6" borderId="7" xfId="0" applyFont="1" applyFill="1" applyBorder="1" applyAlignment="1" applyProtection="1">
      <alignment vertical="center" wrapText="1"/>
      <protection hidden="1"/>
    </xf>
    <xf numFmtId="0" fontId="18" fillId="6" borderId="0" xfId="0" applyFont="1" applyFill="1" applyAlignment="1" applyProtection="1">
      <alignment vertical="center" wrapText="1"/>
      <protection hidden="1"/>
    </xf>
    <xf numFmtId="0" fontId="31" fillId="6" borderId="0" xfId="0" applyFont="1" applyFill="1" applyAlignment="1" applyProtection="1">
      <alignment vertical="center"/>
      <protection hidden="1"/>
    </xf>
    <xf numFmtId="0" fontId="31" fillId="6" borderId="7" xfId="0" applyFont="1" applyFill="1" applyBorder="1" applyAlignment="1" applyProtection="1">
      <alignment vertical="center"/>
      <protection hidden="1"/>
    </xf>
    <xf numFmtId="0" fontId="31" fillId="6" borderId="6" xfId="0" applyFont="1" applyFill="1" applyBorder="1" applyAlignment="1" applyProtection="1">
      <alignment horizontal="left" vertical="center"/>
      <protection hidden="1"/>
    </xf>
    <xf numFmtId="0" fontId="31" fillId="6" borderId="8" xfId="0" applyFont="1" applyFill="1" applyBorder="1" applyAlignment="1" applyProtection="1">
      <alignment horizontal="left" vertical="center"/>
      <protection hidden="1"/>
    </xf>
    <xf numFmtId="0" fontId="31" fillId="6" borderId="9" xfId="0" applyFont="1" applyFill="1" applyBorder="1" applyAlignment="1" applyProtection="1">
      <alignment vertical="center" wrapText="1"/>
      <protection hidden="1"/>
    </xf>
    <xf numFmtId="0" fontId="31" fillId="6" borderId="10" xfId="0" applyFont="1" applyFill="1" applyBorder="1" applyAlignment="1" applyProtection="1">
      <alignment vertical="center" wrapText="1"/>
      <protection hidden="1"/>
    </xf>
    <xf numFmtId="0" fontId="31" fillId="6" borderId="0" xfId="0" applyFont="1" applyFill="1" applyAlignment="1" applyProtection="1">
      <alignment horizontal="left" vertical="center"/>
      <protection hidden="1"/>
    </xf>
    <xf numFmtId="0" fontId="31" fillId="6" borderId="0" xfId="0" applyFont="1" applyFill="1" applyAlignment="1" applyProtection="1">
      <alignment horizontal="center" vertical="center"/>
      <protection hidden="1"/>
    </xf>
    <xf numFmtId="0" fontId="31" fillId="6" borderId="2" xfId="0" applyFont="1" applyFill="1" applyBorder="1" applyAlignment="1" applyProtection="1">
      <alignment vertical="center" wrapText="1"/>
      <protection hidden="1"/>
    </xf>
    <xf numFmtId="0" fontId="31" fillId="6" borderId="3" xfId="0" applyFont="1" applyFill="1" applyBorder="1" applyAlignment="1" applyProtection="1">
      <alignment horizontal="right" vertical="center" wrapText="1"/>
      <protection hidden="1"/>
    </xf>
    <xf numFmtId="0" fontId="18" fillId="6" borderId="0" xfId="0" applyFont="1" applyFill="1" applyAlignment="1" applyProtection="1">
      <alignment horizontal="right" vertical="center" wrapText="1"/>
      <protection hidden="1"/>
    </xf>
    <xf numFmtId="9" fontId="19" fillId="6" borderId="6" xfId="0" applyNumberFormat="1" applyFont="1" applyFill="1" applyBorder="1" applyAlignment="1" applyProtection="1">
      <alignment horizontal="left" vertical="center"/>
      <protection hidden="1"/>
    </xf>
    <xf numFmtId="0" fontId="31" fillId="6" borderId="0" xfId="0" applyFont="1" applyFill="1" applyAlignment="1" applyProtection="1">
      <alignment horizontal="right" vertical="center"/>
      <protection hidden="1"/>
    </xf>
    <xf numFmtId="0" fontId="31" fillId="6" borderId="7" xfId="0" applyFont="1" applyFill="1" applyBorder="1" applyAlignment="1" applyProtection="1">
      <alignment horizontal="right" vertical="center"/>
      <protection hidden="1"/>
    </xf>
    <xf numFmtId="0" fontId="18" fillId="6" borderId="0" xfId="0" applyFont="1" applyFill="1" applyAlignment="1" applyProtection="1">
      <alignment horizontal="right" vertical="center"/>
      <protection hidden="1"/>
    </xf>
    <xf numFmtId="0" fontId="31" fillId="6" borderId="8" xfId="0" applyFont="1" applyFill="1" applyBorder="1" applyAlignment="1" applyProtection="1">
      <alignment horizontal="right" vertical="center"/>
      <protection hidden="1"/>
    </xf>
    <xf numFmtId="0" fontId="31" fillId="6" borderId="9" xfId="0" applyFont="1" applyFill="1" applyBorder="1" applyAlignment="1" applyProtection="1">
      <alignment horizontal="right" vertical="center"/>
      <protection hidden="1"/>
    </xf>
    <xf numFmtId="0" fontId="31" fillId="6" borderId="10" xfId="0" applyFont="1" applyFill="1" applyBorder="1" applyAlignment="1" applyProtection="1">
      <alignment horizontal="right" vertical="center"/>
      <protection hidden="1"/>
    </xf>
    <xf numFmtId="0" fontId="18" fillId="8" borderId="0" xfId="0" applyFont="1" applyFill="1" applyAlignment="1" applyProtection="1">
      <alignment horizontal="left" vertical="center"/>
      <protection hidden="1"/>
    </xf>
    <xf numFmtId="0" fontId="18" fillId="8" borderId="0" xfId="0" applyFont="1" applyFill="1" applyAlignment="1" applyProtection="1">
      <alignment vertical="center" wrapText="1"/>
      <protection hidden="1"/>
    </xf>
    <xf numFmtId="0" fontId="18" fillId="8" borderId="0" xfId="0" applyFont="1" applyFill="1" applyAlignment="1" applyProtection="1">
      <alignment horizontal="center" vertical="center"/>
      <protection hidden="1"/>
    </xf>
    <xf numFmtId="0" fontId="18" fillId="10" borderId="0" xfId="0" applyFont="1" applyFill="1" applyAlignment="1" applyProtection="1">
      <alignment horizontal="left" vertical="center"/>
      <protection hidden="1"/>
    </xf>
    <xf numFmtId="0" fontId="18" fillId="10" borderId="0" xfId="0" applyFont="1" applyFill="1" applyAlignment="1" applyProtection="1">
      <alignment vertical="center" wrapText="1"/>
      <protection hidden="1"/>
    </xf>
    <xf numFmtId="0" fontId="18" fillId="10" borderId="0" xfId="0" applyFont="1" applyFill="1" applyAlignment="1" applyProtection="1">
      <alignment horizontal="center" vertical="center"/>
      <protection hidden="1"/>
    </xf>
    <xf numFmtId="0" fontId="18" fillId="10" borderId="0" xfId="0" applyFont="1" applyFill="1" applyAlignment="1" applyProtection="1">
      <alignment vertical="center"/>
      <protection hidden="1"/>
    </xf>
    <xf numFmtId="0" fontId="61" fillId="10" borderId="0" xfId="0" applyFont="1" applyFill="1" applyProtection="1">
      <protection hidden="1"/>
    </xf>
    <xf numFmtId="0" fontId="25" fillId="10" borderId="0" xfId="0" applyFont="1" applyFill="1" applyProtection="1">
      <protection hidden="1"/>
    </xf>
    <xf numFmtId="0" fontId="18" fillId="8" borderId="0" xfId="0" applyFont="1" applyFill="1" applyAlignment="1" applyProtection="1">
      <alignment horizontal="left"/>
      <protection hidden="1"/>
    </xf>
    <xf numFmtId="0" fontId="20" fillId="8" borderId="0" xfId="0" applyFont="1" applyFill="1" applyAlignment="1" applyProtection="1">
      <alignment horizontal="left"/>
      <protection hidden="1"/>
    </xf>
    <xf numFmtId="168" fontId="18" fillId="8" borderId="0" xfId="0" applyNumberFormat="1" applyFont="1" applyFill="1" applyAlignment="1" applyProtection="1">
      <alignment horizontal="right"/>
      <protection hidden="1"/>
    </xf>
    <xf numFmtId="3" fontId="62" fillId="8" borderId="0" xfId="0" applyNumberFormat="1" applyFont="1" applyFill="1" applyAlignment="1" applyProtection="1">
      <alignment horizontal="right" vertical="top"/>
      <protection hidden="1"/>
    </xf>
    <xf numFmtId="0" fontId="63" fillId="8" borderId="0" xfId="0" applyFont="1" applyFill="1" applyAlignment="1" applyProtection="1">
      <alignment vertical="top"/>
      <protection hidden="1"/>
    </xf>
    <xf numFmtId="0" fontId="63" fillId="8" borderId="0" xfId="0" applyFont="1" applyFill="1" applyProtection="1">
      <protection hidden="1"/>
    </xf>
    <xf numFmtId="0" fontId="31" fillId="8" borderId="0" xfId="0" applyFont="1" applyFill="1" applyAlignment="1" applyProtection="1">
      <alignment horizontal="left"/>
      <protection hidden="1"/>
    </xf>
    <xf numFmtId="0" fontId="65" fillId="8" borderId="0" xfId="0" applyFont="1" applyFill="1" applyProtection="1">
      <protection hidden="1"/>
    </xf>
    <xf numFmtId="1" fontId="31" fillId="8" borderId="0" xfId="0" applyNumberFormat="1" applyFont="1" applyFill="1" applyProtection="1">
      <protection hidden="1"/>
    </xf>
    <xf numFmtId="0" fontId="66" fillId="8" borderId="0" xfId="0" applyFont="1" applyFill="1" applyProtection="1">
      <protection hidden="1"/>
    </xf>
    <xf numFmtId="0" fontId="66" fillId="8" borderId="0" xfId="0" applyFont="1" applyFill="1" applyAlignment="1" applyProtection="1">
      <alignment horizontal="left"/>
      <protection hidden="1"/>
    </xf>
    <xf numFmtId="1" fontId="66" fillId="8" borderId="0" xfId="0" applyNumberFormat="1" applyFont="1" applyFill="1" applyAlignment="1" applyProtection="1">
      <alignment horizontal="right"/>
      <protection hidden="1"/>
    </xf>
    <xf numFmtId="1" fontId="67" fillId="8" borderId="0" xfId="0" applyNumberFormat="1" applyFont="1" applyFill="1" applyProtection="1">
      <protection hidden="1"/>
    </xf>
    <xf numFmtId="0" fontId="68" fillId="8" borderId="0" xfId="0" applyFont="1" applyFill="1" applyProtection="1">
      <protection hidden="1"/>
    </xf>
    <xf numFmtId="0" fontId="69" fillId="8" borderId="0" xfId="0" applyFont="1" applyFill="1" applyAlignment="1" applyProtection="1">
      <alignment horizontal="left"/>
      <protection hidden="1"/>
    </xf>
    <xf numFmtId="3" fontId="70" fillId="8" borderId="0" xfId="0" applyNumberFormat="1" applyFont="1" applyFill="1" applyAlignment="1" applyProtection="1">
      <alignment horizontal="right"/>
      <protection hidden="1"/>
    </xf>
    <xf numFmtId="0" fontId="71" fillId="8" borderId="0" xfId="0" applyFont="1" applyFill="1" applyProtection="1">
      <protection hidden="1"/>
    </xf>
    <xf numFmtId="0" fontId="65" fillId="8" borderId="0" xfId="0" applyFont="1" applyFill="1" applyAlignment="1" applyProtection="1">
      <alignment horizontal="left"/>
      <protection hidden="1"/>
    </xf>
    <xf numFmtId="0" fontId="63" fillId="8" borderId="0" xfId="0" applyFont="1" applyFill="1" applyAlignment="1" applyProtection="1">
      <alignment horizontal="left"/>
      <protection hidden="1"/>
    </xf>
    <xf numFmtId="0" fontId="72" fillId="8" borderId="0" xfId="0" applyFont="1" applyFill="1" applyAlignment="1" applyProtection="1">
      <alignment horizontal="left"/>
      <protection hidden="1"/>
    </xf>
    <xf numFmtId="0" fontId="73" fillId="8" borderId="0" xfId="0" applyFont="1" applyFill="1" applyAlignment="1" applyProtection="1">
      <alignment horizontal="left"/>
      <protection hidden="1"/>
    </xf>
    <xf numFmtId="0" fontId="74" fillId="8" borderId="0" xfId="0" applyFont="1" applyFill="1" applyAlignment="1" applyProtection="1">
      <alignment horizontal="left"/>
      <protection hidden="1"/>
    </xf>
    <xf numFmtId="3" fontId="75" fillId="8" borderId="0" xfId="0" applyNumberFormat="1" applyFont="1" applyFill="1" applyAlignment="1" applyProtection="1">
      <alignment horizontal="right"/>
      <protection hidden="1"/>
    </xf>
    <xf numFmtId="0" fontId="76" fillId="8" borderId="0" xfId="0" applyFont="1" applyFill="1" applyAlignment="1" applyProtection="1">
      <alignment horizontal="left"/>
      <protection hidden="1"/>
    </xf>
    <xf numFmtId="0" fontId="77" fillId="8" borderId="0" xfId="0" applyFont="1" applyFill="1" applyAlignment="1" applyProtection="1">
      <alignment vertical="top"/>
      <protection hidden="1"/>
    </xf>
    <xf numFmtId="0" fontId="31" fillId="10" borderId="0" xfId="0" applyFont="1" applyFill="1" applyAlignment="1" applyProtection="1">
      <alignment horizontal="left"/>
      <protection hidden="1"/>
    </xf>
    <xf numFmtId="0" fontId="66" fillId="10" borderId="0" xfId="0" applyFont="1" applyFill="1" applyProtection="1">
      <protection hidden="1"/>
    </xf>
    <xf numFmtId="3" fontId="78" fillId="8" borderId="0" xfId="0" applyNumberFormat="1" applyFont="1" applyFill="1" applyAlignment="1" applyProtection="1">
      <alignment horizontal="right" vertical="top"/>
      <protection hidden="1"/>
    </xf>
    <xf numFmtId="0" fontId="79" fillId="8" borderId="0" xfId="0" applyFont="1" applyFill="1" applyAlignment="1" applyProtection="1">
      <alignment vertical="top"/>
      <protection hidden="1"/>
    </xf>
    <xf numFmtId="0" fontId="79" fillId="8" borderId="0" xfId="0" applyFont="1" applyFill="1" applyAlignment="1" applyProtection="1">
      <alignment vertical="center"/>
      <protection hidden="1"/>
    </xf>
    <xf numFmtId="0" fontId="79" fillId="8" borderId="0" xfId="0" applyFont="1" applyFill="1" applyProtection="1">
      <protection hidden="1"/>
    </xf>
    <xf numFmtId="1" fontId="18" fillId="8" borderId="0" xfId="0" applyNumberFormat="1" applyFont="1" applyFill="1" applyAlignment="1" applyProtection="1">
      <alignment horizontal="right"/>
      <protection hidden="1"/>
    </xf>
    <xf numFmtId="1" fontId="18" fillId="8" borderId="0" xfId="0" applyNumberFormat="1" applyFont="1" applyFill="1" applyProtection="1">
      <protection hidden="1"/>
    </xf>
    <xf numFmtId="0" fontId="80" fillId="10" borderId="0" xfId="0" applyFont="1" applyFill="1" applyAlignment="1" applyProtection="1">
      <alignment horizontal="left"/>
      <protection hidden="1"/>
    </xf>
    <xf numFmtId="1" fontId="80" fillId="10" borderId="0" xfId="0" applyNumberFormat="1" applyFont="1" applyFill="1" applyAlignment="1" applyProtection="1">
      <alignment horizontal="right"/>
      <protection hidden="1"/>
    </xf>
    <xf numFmtId="0" fontId="80" fillId="10" borderId="0" xfId="0" applyFont="1" applyFill="1" applyProtection="1">
      <protection hidden="1"/>
    </xf>
    <xf numFmtId="0" fontId="81" fillId="8" borderId="0" xfId="0" applyFont="1" applyFill="1" applyAlignment="1" applyProtection="1">
      <alignment horizontal="right"/>
      <protection hidden="1"/>
    </xf>
    <xf numFmtId="0" fontId="6" fillId="8" borderId="0" xfId="0" applyFont="1" applyFill="1" applyProtection="1">
      <protection hidden="1"/>
    </xf>
    <xf numFmtId="0" fontId="23" fillId="8" borderId="0" xfId="0" applyFont="1" applyFill="1" applyProtection="1">
      <protection hidden="1"/>
    </xf>
    <xf numFmtId="0" fontId="26" fillId="8" borderId="0" xfId="0" applyFont="1" applyFill="1" applyProtection="1">
      <protection hidden="1"/>
    </xf>
    <xf numFmtId="0" fontId="82" fillId="8" borderId="0" xfId="0" applyFont="1" applyFill="1" applyProtection="1">
      <protection hidden="1"/>
    </xf>
    <xf numFmtId="169" fontId="82" fillId="8" borderId="0" xfId="0" applyNumberFormat="1" applyFont="1" applyFill="1" applyProtection="1">
      <protection hidden="1"/>
    </xf>
    <xf numFmtId="0" fontId="6" fillId="8" borderId="0" xfId="0" applyFont="1" applyFill="1" applyAlignment="1" applyProtection="1">
      <alignment horizontal="right"/>
      <protection hidden="1"/>
    </xf>
    <xf numFmtId="0" fontId="57" fillId="19" borderId="11" xfId="0" applyFont="1" applyFill="1" applyBorder="1" applyAlignment="1">
      <alignment horizontal="center" vertical="center" wrapText="1"/>
    </xf>
    <xf numFmtId="0" fontId="0" fillId="0" borderId="11" xfId="0" applyBorder="1" applyAlignment="1">
      <alignment horizontal="center"/>
    </xf>
    <xf numFmtId="0" fontId="83" fillId="0" borderId="11" xfId="0" applyFont="1" applyBorder="1" applyAlignment="1">
      <alignment horizontal="center"/>
    </xf>
    <xf numFmtId="165" fontId="0" fillId="19" borderId="11" xfId="0" applyNumberFormat="1" applyFill="1" applyBorder="1"/>
    <xf numFmtId="0" fontId="0" fillId="19" borderId="11" xfId="0" applyFill="1" applyBorder="1" applyAlignment="1">
      <alignment horizontal="center"/>
    </xf>
    <xf numFmtId="165" fontId="0" fillId="0" borderId="11" xfId="0" applyNumberFormat="1" applyBorder="1" applyAlignment="1">
      <alignment horizontal="center"/>
    </xf>
    <xf numFmtId="0" fontId="0" fillId="0" borderId="11" xfId="0" applyBorder="1"/>
    <xf numFmtId="0" fontId="53" fillId="0" borderId="11" xfId="12" applyFont="1" applyBorder="1"/>
    <xf numFmtId="0" fontId="18" fillId="20" borderId="14" xfId="0" applyFont="1" applyFill="1" applyBorder="1" applyProtection="1">
      <protection hidden="1"/>
    </xf>
    <xf numFmtId="0" fontId="6" fillId="20" borderId="14" xfId="0" applyFont="1" applyFill="1" applyBorder="1" applyProtection="1">
      <protection hidden="1"/>
    </xf>
    <xf numFmtId="0" fontId="6" fillId="20" borderId="15" xfId="0" applyFont="1" applyFill="1" applyBorder="1" applyAlignment="1" applyProtection="1">
      <alignment vertical="center"/>
      <protection hidden="1"/>
    </xf>
    <xf numFmtId="0" fontId="18" fillId="20" borderId="0" xfId="0" applyFont="1" applyFill="1" applyProtection="1">
      <protection hidden="1"/>
    </xf>
    <xf numFmtId="0" fontId="34" fillId="20" borderId="0" xfId="0" applyFont="1" applyFill="1" applyAlignment="1">
      <alignment vertical="center"/>
    </xf>
    <xf numFmtId="0" fontId="6" fillId="20" borderId="0" xfId="0" applyFont="1" applyFill="1" applyAlignment="1" applyProtection="1">
      <alignment vertical="center"/>
      <protection hidden="1"/>
    </xf>
    <xf numFmtId="0" fontId="35" fillId="20" borderId="17" xfId="0" applyFont="1" applyFill="1" applyBorder="1" applyAlignment="1" applyProtection="1">
      <alignment vertical="center"/>
      <protection hidden="1"/>
    </xf>
    <xf numFmtId="0" fontId="18" fillId="20" borderId="20" xfId="0" applyFont="1" applyFill="1" applyBorder="1" applyProtection="1">
      <protection hidden="1"/>
    </xf>
    <xf numFmtId="0" fontId="48" fillId="20" borderId="20" xfId="0" applyFont="1" applyFill="1" applyBorder="1" applyAlignment="1" applyProtection="1">
      <alignment vertical="center"/>
      <protection hidden="1"/>
    </xf>
    <xf numFmtId="0" fontId="6" fillId="20" borderId="21" xfId="0" applyFont="1" applyFill="1" applyBorder="1" applyAlignment="1" applyProtection="1">
      <alignment vertical="center"/>
      <protection hidden="1"/>
    </xf>
    <xf numFmtId="0" fontId="48" fillId="6" borderId="0" xfId="0" applyFont="1" applyFill="1" applyAlignment="1" applyProtection="1">
      <alignment vertical="center"/>
      <protection hidden="1"/>
    </xf>
    <xf numFmtId="2" fontId="26" fillId="6" borderId="0" xfId="1" applyNumberFormat="1" applyFont="1" applyFill="1" applyBorder="1" applyAlignment="1" applyProtection="1">
      <alignment horizontal="center" vertical="center"/>
      <protection hidden="1"/>
    </xf>
    <xf numFmtId="0" fontId="34" fillId="6" borderId="0" xfId="0" applyFont="1" applyFill="1" applyAlignment="1">
      <alignment vertical="center"/>
    </xf>
    <xf numFmtId="170" fontId="50" fillId="7" borderId="23" xfId="0" applyNumberFormat="1" applyFont="1" applyFill="1" applyBorder="1" applyAlignment="1" applyProtection="1">
      <alignment horizontal="left"/>
      <protection hidden="1"/>
    </xf>
    <xf numFmtId="170" fontId="37" fillId="6" borderId="0" xfId="0" applyNumberFormat="1" applyFont="1" applyFill="1" applyAlignment="1" applyProtection="1">
      <alignment horizontal="right"/>
      <protection hidden="1"/>
    </xf>
    <xf numFmtId="0" fontId="86" fillId="21" borderId="0" xfId="0" applyFont="1" applyFill="1" applyAlignment="1">
      <alignment horizontal="center" vertical="center"/>
    </xf>
    <xf numFmtId="14" fontId="0" fillId="0" borderId="0" xfId="0" applyNumberFormat="1"/>
    <xf numFmtId="0" fontId="38" fillId="22" borderId="0" xfId="0" applyFont="1" applyFill="1" applyProtection="1">
      <protection hidden="1"/>
    </xf>
    <xf numFmtId="0" fontId="5" fillId="22" borderId="0" xfId="4" applyFill="1" applyBorder="1" applyAlignment="1">
      <alignment horizontal="left" vertical="center"/>
    </xf>
    <xf numFmtId="0" fontId="5" fillId="22" borderId="0" xfId="4" applyFill="1" applyAlignment="1" applyProtection="1">
      <protection hidden="1"/>
    </xf>
    <xf numFmtId="0" fontId="5" fillId="22" borderId="0" xfId="4" applyFill="1" applyBorder="1" applyAlignment="1" applyProtection="1">
      <protection hidden="1"/>
    </xf>
    <xf numFmtId="0" fontId="37" fillId="22" borderId="0" xfId="0" applyFont="1" applyFill="1" applyAlignment="1" applyProtection="1">
      <alignment horizontal="right"/>
      <protection hidden="1"/>
    </xf>
    <xf numFmtId="0" fontId="0" fillId="22" borderId="0" xfId="0" applyFill="1" applyProtection="1">
      <protection hidden="1"/>
    </xf>
    <xf numFmtId="0" fontId="87" fillId="0" borderId="11" xfId="0" applyFont="1" applyBorder="1" applyAlignment="1">
      <alignment vertical="center"/>
    </xf>
    <xf numFmtId="0" fontId="6" fillId="6" borderId="0" xfId="0" applyFont="1" applyFill="1" applyAlignment="1" applyProtection="1">
      <alignment horizontal="right"/>
      <protection hidden="1"/>
    </xf>
    <xf numFmtId="0" fontId="0" fillId="0" borderId="0" xfId="0" applyAlignment="1">
      <alignment wrapText="1"/>
    </xf>
    <xf numFmtId="0" fontId="32" fillId="13" borderId="20" xfId="0" applyFont="1" applyFill="1" applyBorder="1" applyAlignment="1">
      <alignment horizontal="center" vertical="center"/>
    </xf>
    <xf numFmtId="170" fontId="88" fillId="13" borderId="20" xfId="0" applyNumberFormat="1" applyFont="1" applyFill="1" applyBorder="1" applyAlignment="1" applyProtection="1">
      <alignment horizontal="center" vertical="center"/>
      <protection hidden="1"/>
    </xf>
    <xf numFmtId="0" fontId="18" fillId="13" borderId="29" xfId="0" applyFont="1" applyFill="1" applyBorder="1" applyProtection="1">
      <protection hidden="1"/>
    </xf>
    <xf numFmtId="0" fontId="6" fillId="13" borderId="29" xfId="0" applyFont="1" applyFill="1" applyBorder="1" applyProtection="1">
      <protection hidden="1"/>
    </xf>
    <xf numFmtId="0" fontId="34" fillId="13" borderId="16" xfId="0" applyFont="1" applyFill="1" applyBorder="1" applyAlignment="1">
      <alignment vertical="center"/>
    </xf>
    <xf numFmtId="0" fontId="18" fillId="13" borderId="16" xfId="0" applyFont="1" applyFill="1" applyBorder="1" applyProtection="1">
      <protection hidden="1"/>
    </xf>
    <xf numFmtId="0" fontId="18" fillId="13" borderId="30" xfId="0" applyFont="1" applyFill="1" applyBorder="1" applyProtection="1">
      <protection hidden="1"/>
    </xf>
    <xf numFmtId="0" fontId="6" fillId="13" borderId="15" xfId="0" applyFont="1" applyFill="1" applyBorder="1" applyProtection="1">
      <protection hidden="1"/>
    </xf>
    <xf numFmtId="0" fontId="34" fillId="13" borderId="17" xfId="0" applyFont="1" applyFill="1" applyBorder="1" applyAlignment="1">
      <alignment vertical="center"/>
    </xf>
    <xf numFmtId="0" fontId="18" fillId="13" borderId="17" xfId="0" applyFont="1" applyFill="1" applyBorder="1" applyProtection="1">
      <protection hidden="1"/>
    </xf>
    <xf numFmtId="0" fontId="18" fillId="13" borderId="21" xfId="0" applyFont="1" applyFill="1" applyBorder="1" applyProtection="1">
      <protection hidden="1"/>
    </xf>
    <xf numFmtId="0" fontId="48" fillId="13" borderId="0" xfId="0" applyFont="1" applyFill="1" applyAlignment="1" applyProtection="1">
      <alignment vertical="center"/>
      <protection hidden="1"/>
    </xf>
    <xf numFmtId="0" fontId="23" fillId="13" borderId="14" xfId="0" applyFont="1" applyFill="1" applyBorder="1" applyAlignment="1" applyProtection="1">
      <alignment vertical="center"/>
      <protection hidden="1"/>
    </xf>
    <xf numFmtId="0" fontId="23" fillId="13" borderId="15" xfId="0" applyFont="1" applyFill="1" applyBorder="1" applyAlignment="1" applyProtection="1">
      <alignment vertical="center"/>
      <protection hidden="1"/>
    </xf>
    <xf numFmtId="0" fontId="88" fillId="13" borderId="20" xfId="0" applyFont="1" applyFill="1" applyBorder="1" applyAlignment="1" applyProtection="1">
      <alignment horizontal="center" vertical="center"/>
      <protection hidden="1"/>
    </xf>
    <xf numFmtId="0" fontId="88" fillId="13" borderId="16" xfId="0" applyFont="1" applyFill="1" applyBorder="1" applyAlignment="1" applyProtection="1">
      <alignment horizontal="center" vertical="center"/>
      <protection hidden="1"/>
    </xf>
    <xf numFmtId="170" fontId="88" fillId="13" borderId="0" xfId="0" applyNumberFormat="1" applyFont="1" applyFill="1" applyAlignment="1" applyProtection="1">
      <alignment horizontal="center" vertical="center"/>
      <protection hidden="1"/>
    </xf>
    <xf numFmtId="0" fontId="88" fillId="20" borderId="20" xfId="0" applyFont="1" applyFill="1" applyBorder="1" applyAlignment="1">
      <alignment horizontal="center" vertical="center"/>
    </xf>
    <xf numFmtId="170" fontId="88" fillId="20" borderId="20" xfId="0" applyNumberFormat="1" applyFont="1" applyFill="1" applyBorder="1" applyAlignment="1" applyProtection="1">
      <alignment horizontal="center" vertical="center"/>
      <protection hidden="1"/>
    </xf>
    <xf numFmtId="0" fontId="23" fillId="20" borderId="16" xfId="0" applyFont="1" applyFill="1" applyBorder="1" applyAlignment="1" applyProtection="1">
      <alignment horizontal="center" vertical="center"/>
      <protection hidden="1"/>
    </xf>
    <xf numFmtId="0" fontId="23" fillId="20" borderId="0" xfId="0" applyFont="1" applyFill="1" applyAlignment="1" applyProtection="1">
      <alignment horizontal="center" vertical="center"/>
      <protection hidden="1"/>
    </xf>
    <xf numFmtId="0" fontId="23" fillId="20" borderId="17" xfId="0" applyFont="1" applyFill="1" applyBorder="1" applyAlignment="1" applyProtection="1">
      <alignment horizontal="center" vertical="center"/>
      <protection hidden="1"/>
    </xf>
    <xf numFmtId="0" fontId="33" fillId="13" borderId="16" xfId="0" applyFont="1" applyFill="1" applyBorder="1" applyAlignment="1" applyProtection="1">
      <alignment horizontal="center" vertical="center"/>
      <protection hidden="1"/>
    </xf>
    <xf numFmtId="0" fontId="33" fillId="13" borderId="17" xfId="0" applyFont="1" applyFill="1" applyBorder="1" applyAlignment="1" applyProtection="1">
      <alignment horizontal="center" vertical="center"/>
      <protection hidden="1"/>
    </xf>
    <xf numFmtId="2" fontId="85" fillId="13" borderId="29" xfId="1" applyNumberFormat="1" applyFont="1" applyFill="1" applyBorder="1" applyAlignment="1" applyProtection="1">
      <alignment horizontal="center" vertical="center"/>
      <protection hidden="1"/>
    </xf>
    <xf numFmtId="2" fontId="85" fillId="13" borderId="15" xfId="1" applyNumberFormat="1" applyFont="1" applyFill="1" applyBorder="1" applyAlignment="1" applyProtection="1">
      <alignment horizontal="center" vertical="center"/>
      <protection hidden="1"/>
    </xf>
    <xf numFmtId="2" fontId="89" fillId="13" borderId="16" xfId="1" applyNumberFormat="1" applyFont="1" applyFill="1" applyBorder="1" applyAlignment="1" applyProtection="1">
      <alignment horizontal="left" vertical="center"/>
      <protection hidden="1"/>
    </xf>
    <xf numFmtId="2" fontId="89" fillId="13" borderId="17" xfId="1" applyNumberFormat="1" applyFont="1" applyFill="1" applyBorder="1" applyAlignment="1" applyProtection="1">
      <alignment horizontal="left" vertical="center"/>
      <protection hidden="1"/>
    </xf>
    <xf numFmtId="2" fontId="85" fillId="13" borderId="30" xfId="1" applyNumberFormat="1" applyFont="1" applyFill="1" applyBorder="1" applyAlignment="1" applyProtection="1">
      <alignment horizontal="center" vertical="center"/>
      <protection hidden="1"/>
    </xf>
    <xf numFmtId="2" fontId="85" fillId="13" borderId="21" xfId="1" applyNumberFormat="1" applyFont="1" applyFill="1" applyBorder="1" applyAlignment="1" applyProtection="1">
      <alignment horizontal="center" vertical="center"/>
      <protection hidden="1"/>
    </xf>
    <xf numFmtId="0" fontId="23" fillId="13" borderId="16" xfId="0" applyFont="1" applyFill="1" applyBorder="1" applyAlignment="1" applyProtection="1">
      <alignment horizontal="center" vertical="center"/>
      <protection hidden="1"/>
    </xf>
    <xf numFmtId="0" fontId="23" fillId="13" borderId="0" xfId="0" applyFont="1" applyFill="1" applyAlignment="1" applyProtection="1">
      <alignment horizontal="center" vertical="center"/>
      <protection hidden="1"/>
    </xf>
    <xf numFmtId="0" fontId="23" fillId="13" borderId="17" xfId="0" applyFont="1" applyFill="1" applyBorder="1" applyAlignment="1" applyProtection="1">
      <alignment horizontal="center" vertical="center"/>
      <protection hidden="1"/>
    </xf>
    <xf numFmtId="0" fontId="27" fillId="13" borderId="16" xfId="0" applyFont="1" applyFill="1" applyBorder="1" applyAlignment="1" applyProtection="1">
      <alignment horizontal="left" vertical="center"/>
      <protection hidden="1"/>
    </xf>
    <xf numFmtId="0" fontId="27" fillId="13" borderId="17" xfId="0" applyFont="1" applyFill="1" applyBorder="1" applyAlignment="1" applyProtection="1">
      <alignment horizontal="left" vertical="center"/>
      <protection hidden="1"/>
    </xf>
    <xf numFmtId="0" fontId="23" fillId="20" borderId="12" xfId="0" applyFont="1" applyFill="1" applyBorder="1" applyAlignment="1" applyProtection="1">
      <alignment horizontal="center" vertical="center"/>
      <protection hidden="1"/>
    </xf>
    <xf numFmtId="0" fontId="27" fillId="20" borderId="16" xfId="0" applyFont="1" applyFill="1" applyBorder="1" applyAlignment="1" applyProtection="1">
      <alignment horizontal="left" vertical="center"/>
      <protection hidden="1"/>
    </xf>
    <xf numFmtId="0" fontId="27" fillId="20" borderId="17" xfId="0" applyFont="1" applyFill="1" applyBorder="1" applyAlignment="1" applyProtection="1">
      <alignment horizontal="left" vertical="center"/>
      <protection hidden="1"/>
    </xf>
    <xf numFmtId="2" fontId="84" fillId="20" borderId="30" xfId="1" applyNumberFormat="1" applyFont="1" applyFill="1" applyBorder="1" applyAlignment="1" applyProtection="1">
      <alignment horizontal="center" vertical="center"/>
      <protection hidden="1"/>
    </xf>
    <xf numFmtId="2" fontId="84" fillId="20" borderId="21" xfId="1" applyNumberFormat="1" applyFont="1" applyFill="1" applyBorder="1" applyAlignment="1" applyProtection="1">
      <alignment horizontal="center" vertical="center"/>
      <protection hidden="1"/>
    </xf>
    <xf numFmtId="0" fontId="18" fillId="13" borderId="29" xfId="0" applyFont="1" applyFill="1" applyBorder="1" applyAlignment="1" applyProtection="1">
      <alignment horizontal="center"/>
      <protection hidden="1"/>
    </xf>
    <xf numFmtId="0" fontId="18" fillId="13" borderId="15" xfId="0" applyFont="1" applyFill="1" applyBorder="1" applyAlignment="1" applyProtection="1">
      <alignment horizontal="center"/>
      <protection hidden="1"/>
    </xf>
    <xf numFmtId="0" fontId="27" fillId="13" borderId="16" xfId="0" applyFont="1" applyFill="1" applyBorder="1" applyAlignment="1" applyProtection="1">
      <alignment vertical="center"/>
      <protection hidden="1"/>
    </xf>
    <xf numFmtId="0" fontId="27" fillId="13" borderId="17" xfId="0" applyFont="1" applyFill="1" applyBorder="1" applyAlignment="1" applyProtection="1">
      <alignment vertical="center"/>
      <protection hidden="1"/>
    </xf>
    <xf numFmtId="164" fontId="30" fillId="11" borderId="11" xfId="1" applyNumberFormat="1" applyFont="1" applyFill="1" applyBorder="1" applyAlignment="1" applyProtection="1">
      <alignment horizontal="right" vertical="center"/>
      <protection hidden="1"/>
    </xf>
    <xf numFmtId="0" fontId="26" fillId="12" borderId="4" xfId="0" applyFont="1" applyFill="1" applyBorder="1" applyAlignment="1" applyProtection="1">
      <alignment horizontal="right" vertical="center"/>
      <protection locked="0"/>
    </xf>
    <xf numFmtId="0" fontId="26" fillId="12" borderId="5" xfId="0" applyFont="1" applyFill="1" applyBorder="1" applyAlignment="1" applyProtection="1">
      <alignment horizontal="right" vertical="center"/>
      <protection locked="0"/>
    </xf>
    <xf numFmtId="0" fontId="10" fillId="7" borderId="0" xfId="0" applyFont="1" applyFill="1" applyAlignment="1" applyProtection="1">
      <alignment vertical="top" wrapText="1"/>
      <protection hidden="1"/>
    </xf>
    <xf numFmtId="164" fontId="26" fillId="12" borderId="4" xfId="1" applyNumberFormat="1" applyFont="1" applyFill="1" applyBorder="1" applyAlignment="1" applyProtection="1">
      <alignment horizontal="right" vertical="center"/>
      <protection locked="0"/>
    </xf>
    <xf numFmtId="164" fontId="26" fillId="12" borderId="5" xfId="1" applyNumberFormat="1" applyFont="1" applyFill="1" applyBorder="1" applyAlignment="1" applyProtection="1">
      <alignment horizontal="right" vertical="center"/>
      <protection locked="0"/>
    </xf>
    <xf numFmtId="164" fontId="26" fillId="12" borderId="1" xfId="1" applyNumberFormat="1" applyFont="1" applyFill="1" applyBorder="1" applyAlignment="1" applyProtection="1">
      <alignment horizontal="right" vertical="center"/>
      <protection locked="0"/>
    </xf>
    <xf numFmtId="164" fontId="26" fillId="12" borderId="3" xfId="1" applyNumberFormat="1" applyFont="1" applyFill="1" applyBorder="1" applyAlignment="1" applyProtection="1">
      <alignment horizontal="right" vertical="center"/>
      <protection locked="0"/>
    </xf>
    <xf numFmtId="0" fontId="26" fillId="6" borderId="28" xfId="0" applyFont="1" applyFill="1" applyBorder="1" applyAlignment="1" applyProtection="1">
      <alignment horizontal="left" vertical="top" wrapText="1"/>
      <protection hidden="1"/>
    </xf>
    <xf numFmtId="0" fontId="17" fillId="6" borderId="23" xfId="0" applyFont="1" applyFill="1" applyBorder="1" applyAlignment="1" applyProtection="1">
      <alignment horizontal="left" vertical="top" wrapText="1"/>
      <protection hidden="1"/>
    </xf>
    <xf numFmtId="0" fontId="17" fillId="6" borderId="27" xfId="0" applyFont="1" applyFill="1" applyBorder="1" applyAlignment="1" applyProtection="1">
      <alignment horizontal="left" vertical="top" wrapText="1"/>
      <protection hidden="1"/>
    </xf>
    <xf numFmtId="0" fontId="9" fillId="6" borderId="0" xfId="0" applyFont="1" applyFill="1" applyAlignment="1" applyProtection="1">
      <alignment horizontal="left" vertical="center" wrapText="1"/>
      <protection hidden="1"/>
    </xf>
    <xf numFmtId="0" fontId="23" fillId="13" borderId="12" xfId="0" applyFont="1" applyFill="1" applyBorder="1" applyAlignment="1" applyProtection="1">
      <alignment horizontal="center" vertical="center"/>
      <protection hidden="1"/>
    </xf>
    <xf numFmtId="0" fontId="12" fillId="0" borderId="22" xfId="0" applyFont="1" applyBorder="1" applyAlignment="1" applyProtection="1">
      <alignment horizontal="center" vertical="center" wrapText="1"/>
      <protection hidden="1"/>
    </xf>
    <xf numFmtId="0" fontId="12" fillId="0" borderId="18" xfId="0" applyFont="1" applyBorder="1" applyAlignment="1" applyProtection="1">
      <alignment horizontal="center" vertical="center" wrapText="1"/>
      <protection hidden="1"/>
    </xf>
    <xf numFmtId="0" fontId="12" fillId="0" borderId="19" xfId="0" applyFont="1" applyBorder="1" applyAlignment="1" applyProtection="1">
      <alignment horizontal="center" vertical="center" wrapText="1"/>
      <protection hidden="1"/>
    </xf>
    <xf numFmtId="0" fontId="18" fillId="20" borderId="29" xfId="0" applyFont="1" applyFill="1" applyBorder="1" applyAlignment="1" applyProtection="1">
      <alignment horizontal="center"/>
      <protection hidden="1"/>
    </xf>
    <xf numFmtId="0" fontId="18" fillId="20" borderId="15" xfId="0" applyFont="1" applyFill="1" applyBorder="1" applyAlignment="1" applyProtection="1">
      <alignment horizontal="center"/>
      <protection hidden="1"/>
    </xf>
    <xf numFmtId="0" fontId="33" fillId="20" borderId="16" xfId="0" applyFont="1" applyFill="1" applyBorder="1" applyAlignment="1" applyProtection="1">
      <alignment horizontal="center" vertical="center"/>
      <protection hidden="1"/>
    </xf>
    <xf numFmtId="0" fontId="33" fillId="20" borderId="17" xfId="0" applyFont="1" applyFill="1" applyBorder="1" applyAlignment="1" applyProtection="1">
      <alignment horizontal="center" vertical="center"/>
      <protection hidden="1"/>
    </xf>
    <xf numFmtId="0" fontId="44" fillId="13" borderId="29" xfId="0" applyFont="1" applyFill="1" applyBorder="1" applyAlignment="1" applyProtection="1">
      <alignment horizontal="center" vertical="center" wrapText="1"/>
      <protection hidden="1"/>
    </xf>
    <xf numFmtId="0" fontId="44" fillId="13" borderId="16" xfId="0" applyFont="1" applyFill="1" applyBorder="1" applyAlignment="1" applyProtection="1">
      <alignment horizontal="center" vertical="center" wrapText="1"/>
      <protection hidden="1"/>
    </xf>
    <xf numFmtId="0" fontId="44" fillId="13" borderId="30" xfId="0" applyFont="1" applyFill="1" applyBorder="1" applyAlignment="1" applyProtection="1">
      <alignment horizontal="center" vertical="center" wrapText="1"/>
      <protection hidden="1"/>
    </xf>
    <xf numFmtId="0" fontId="44" fillId="13" borderId="22" xfId="0" applyFont="1" applyFill="1" applyBorder="1" applyAlignment="1" applyProtection="1">
      <alignment horizontal="center" vertical="center" wrapText="1"/>
      <protection hidden="1"/>
    </xf>
    <xf numFmtId="0" fontId="44" fillId="13" borderId="18" xfId="0" applyFont="1" applyFill="1" applyBorder="1" applyAlignment="1" applyProtection="1">
      <alignment horizontal="center" vertical="center" wrapText="1"/>
      <protection hidden="1"/>
    </xf>
    <xf numFmtId="0" fontId="44" fillId="13" borderId="19" xfId="0" applyFont="1" applyFill="1" applyBorder="1" applyAlignment="1" applyProtection="1">
      <alignment horizontal="center" vertical="center" wrapText="1"/>
      <protection hidden="1"/>
    </xf>
    <xf numFmtId="0" fontId="44" fillId="13" borderId="24" xfId="0" applyFont="1" applyFill="1" applyBorder="1" applyAlignment="1" applyProtection="1">
      <alignment horizontal="center" vertical="center" wrapText="1"/>
      <protection hidden="1"/>
    </xf>
    <xf numFmtId="0" fontId="44" fillId="13" borderId="25" xfId="0" applyFont="1" applyFill="1" applyBorder="1" applyAlignment="1" applyProtection="1">
      <alignment horizontal="center" vertical="center" wrapText="1"/>
      <protection hidden="1"/>
    </xf>
    <xf numFmtId="0" fontId="44" fillId="13" borderId="26" xfId="0" applyFont="1" applyFill="1" applyBorder="1" applyAlignment="1" applyProtection="1">
      <alignment horizontal="center" vertical="center" wrapText="1"/>
      <protection hidden="1"/>
    </xf>
    <xf numFmtId="0" fontId="86" fillId="21" borderId="0" xfId="0" applyFont="1" applyFill="1" applyAlignment="1">
      <alignment horizontal="left" vertical="center"/>
    </xf>
    <xf numFmtId="0" fontId="21" fillId="6" borderId="31" xfId="0" applyFont="1" applyFill="1" applyBorder="1" applyAlignment="1" applyProtection="1">
      <alignment horizontal="center" vertical="center"/>
      <protection locked="0"/>
    </xf>
    <xf numFmtId="0" fontId="21" fillId="6" borderId="32" xfId="0" applyFont="1" applyFill="1" applyBorder="1" applyAlignment="1" applyProtection="1">
      <alignment horizontal="center" vertical="center"/>
      <protection locked="0"/>
    </xf>
    <xf numFmtId="0" fontId="22" fillId="8" borderId="0" xfId="0" applyFont="1" applyFill="1" applyAlignment="1" applyProtection="1">
      <alignment horizontal="left" vertical="center"/>
      <protection hidden="1"/>
    </xf>
    <xf numFmtId="0" fontId="10" fillId="7" borderId="0" xfId="0" applyFont="1" applyFill="1" applyAlignment="1" applyProtection="1">
      <alignment horizontal="left" vertical="top" wrapText="1"/>
      <protection hidden="1"/>
    </xf>
    <xf numFmtId="0" fontId="17" fillId="6" borderId="0" xfId="0" applyFont="1" applyFill="1" applyAlignment="1" applyProtection="1">
      <alignment horizontal="left" vertical="top" wrapText="1"/>
      <protection hidden="1"/>
    </xf>
    <xf numFmtId="0" fontId="22" fillId="8" borderId="0" xfId="0" applyFont="1" applyFill="1" applyProtection="1">
      <protection hidden="1"/>
    </xf>
    <xf numFmtId="0" fontId="60" fillId="8" borderId="0" xfId="0" applyFont="1" applyFill="1" applyProtection="1">
      <protection hidden="1"/>
    </xf>
    <xf numFmtId="1" fontId="31" fillId="6" borderId="4" xfId="0" applyNumberFormat="1" applyFont="1" applyFill="1" applyBorder="1" applyAlignment="1" applyProtection="1">
      <alignment horizontal="center" vertical="center"/>
      <protection locked="0"/>
    </xf>
    <xf numFmtId="1" fontId="31" fillId="6" borderId="5" xfId="0" applyNumberFormat="1" applyFont="1" applyFill="1" applyBorder="1" applyAlignment="1" applyProtection="1">
      <alignment horizontal="center" vertical="center"/>
      <protection locked="0"/>
    </xf>
    <xf numFmtId="170" fontId="31" fillId="6" borderId="4" xfId="0" applyNumberFormat="1" applyFont="1" applyFill="1" applyBorder="1" applyAlignment="1" applyProtection="1">
      <alignment horizontal="center" vertical="center"/>
      <protection locked="0"/>
    </xf>
    <xf numFmtId="170" fontId="31" fillId="6" borderId="5" xfId="0" applyNumberFormat="1" applyFont="1" applyFill="1" applyBorder="1" applyAlignment="1" applyProtection="1">
      <alignment horizontal="center" vertical="center"/>
      <protection locked="0"/>
    </xf>
    <xf numFmtId="9" fontId="31" fillId="6" borderId="4" xfId="0" applyNumberFormat="1" applyFont="1" applyFill="1" applyBorder="1" applyAlignment="1" applyProtection="1">
      <alignment horizontal="center" vertical="center"/>
      <protection locked="0"/>
    </xf>
    <xf numFmtId="9" fontId="31" fillId="6" borderId="5" xfId="0" applyNumberFormat="1" applyFont="1" applyFill="1" applyBorder="1" applyAlignment="1" applyProtection="1">
      <alignment horizontal="center" vertical="center"/>
      <protection locked="0"/>
    </xf>
    <xf numFmtId="9" fontId="31" fillId="6" borderId="8" xfId="0" applyNumberFormat="1" applyFont="1" applyFill="1" applyBorder="1" applyAlignment="1" applyProtection="1">
      <alignment horizontal="center" vertical="center"/>
      <protection locked="0"/>
    </xf>
    <xf numFmtId="9" fontId="31" fillId="6" borderId="10" xfId="0" applyNumberFormat="1" applyFont="1" applyFill="1" applyBorder="1" applyAlignment="1" applyProtection="1">
      <alignment horizontal="center" vertical="center"/>
      <protection locked="0"/>
    </xf>
    <xf numFmtId="0" fontId="26" fillId="15" borderId="13" xfId="6" applyFont="1" applyFill="1" applyBorder="1" applyAlignment="1" applyProtection="1">
      <alignment horizontal="center"/>
      <protection hidden="1"/>
    </xf>
    <xf numFmtId="0" fontId="26" fillId="16" borderId="0" xfId="6" applyFont="1" applyFill="1" applyAlignment="1" applyProtection="1">
      <alignment horizontal="center"/>
      <protection hidden="1"/>
    </xf>
    <xf numFmtId="0" fontId="26" fillId="0" borderId="0" xfId="6" applyFont="1" applyAlignment="1" applyProtection="1">
      <alignment horizontal="center" vertical="center" wrapText="1"/>
      <protection hidden="1"/>
    </xf>
    <xf numFmtId="0" fontId="26" fillId="7" borderId="13" xfId="6" applyFont="1" applyFill="1" applyBorder="1" applyAlignment="1" applyProtection="1">
      <alignment horizontal="center"/>
      <protection hidden="1"/>
    </xf>
    <xf numFmtId="0" fontId="26" fillId="0" borderId="13" xfId="6" applyFont="1" applyBorder="1" applyAlignment="1" applyProtection="1">
      <alignment horizontal="center" vertical="center" wrapText="1"/>
      <protection hidden="1"/>
    </xf>
  </cellXfs>
  <cellStyles count="14">
    <cellStyle name="20% - Accent1" xfId="2" builtinId="30"/>
    <cellStyle name="40% - Accent2" xfId="3" builtinId="35"/>
    <cellStyle name="40% - Accent4" xfId="4" builtinId="43"/>
    <cellStyle name="40% - Accent6" xfId="5" builtinId="51"/>
    <cellStyle name="Comma" xfId="1" builtinId="3"/>
    <cellStyle name="Normal" xfId="0" builtinId="0"/>
    <cellStyle name="Normal 2" xfId="6" xr:uid="{966F2D71-A017-4A76-86D4-7A36C8549BAE}"/>
    <cellStyle name="Normal 3" xfId="9" xr:uid="{DCD7C04B-7179-426D-8154-1FF42ECDB7D9}"/>
    <cellStyle name="Normal 4" xfId="11" xr:uid="{9B330F80-8661-4A03-BA86-775C32857EA0}"/>
    <cellStyle name="Normal 5" xfId="13" xr:uid="{275CF0A0-3AC1-40D1-93F1-C7E5FD500936}"/>
    <cellStyle name="Percent 2" xfId="10" xr:uid="{B4797750-45D5-43DA-B047-26502C2F0097}"/>
    <cellStyle name="常规 2" xfId="7" xr:uid="{A1D68A8B-C2EB-42A8-83D7-52D241930B22}"/>
    <cellStyle name="常规 2 2" xfId="12" xr:uid="{838B7B87-C4B4-4ECB-8AE7-4A86FB6870E9}"/>
    <cellStyle name="常规 3" xfId="8" xr:uid="{6BCA4314-3182-4CFB-9F92-25B3B6A9EDCB}"/>
  </cellStyles>
  <dxfs count="49">
    <dxf>
      <font>
        <b/>
        <i val="0"/>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color theme="0"/>
      </font>
    </dxf>
    <dxf>
      <font>
        <strike val="0"/>
        <color theme="0"/>
      </font>
    </dxf>
    <dxf>
      <font>
        <strike val="0"/>
        <color theme="0"/>
      </font>
    </dxf>
    <dxf>
      <font>
        <b val="0"/>
        <i val="0"/>
        <condense val="0"/>
        <extend val="0"/>
        <color indexed="8"/>
      </font>
    </dxf>
    <dxf>
      <fill>
        <patternFill patternType="solid"/>
      </fill>
    </dxf>
    <dxf>
      <font>
        <b/>
        <i val="0"/>
        <condense val="0"/>
        <extend val="0"/>
        <color indexed="1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b val="0"/>
        <i val="0"/>
        <condense val="0"/>
        <extend val="0"/>
        <color indexed="8"/>
      </font>
    </dxf>
    <dxf>
      <fill>
        <patternFill patternType="solid"/>
      </fill>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DDEBF7"/>
      <color rgb="FF8AD1F3"/>
      <color rgb="FF00799A"/>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0" i="0" baseline="0">
                <a:effectLst/>
              </a:rPr>
              <a:t> Star Rating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957832129327335E-2"/>
          <c:y val="0.13911883873357297"/>
          <c:w val="0.91198567229825678"/>
          <c:h val="0.761242254156549"/>
        </c:manualLayout>
      </c:layout>
      <c:lineChart>
        <c:grouping val="standard"/>
        <c:varyColors val="0"/>
        <c:ser>
          <c:idx val="0"/>
          <c:order val="0"/>
          <c:tx>
            <c:v>Scenario 1</c:v>
          </c:tx>
          <c:spPr>
            <a:ln w="28575" cap="rnd">
              <a:solidFill>
                <a:prstClr val="black"/>
              </a:solidFill>
              <a:round/>
            </a:ln>
            <a:effectLst/>
          </c:spPr>
          <c:marker>
            <c:symbol val="circle"/>
            <c:size val="5"/>
            <c:spPr>
              <a:solidFill>
                <a:prstClr val="black"/>
              </a:solidFill>
              <a:ln w="9525">
                <a:solidFill>
                  <a:prstClr val="black"/>
                </a:solidFill>
              </a:ln>
              <a:effectLst/>
            </c:spPr>
          </c:marker>
          <c:dPt>
            <c:idx val="1"/>
            <c:marker>
              <c:symbol val="circle"/>
              <c:size val="5"/>
              <c:spPr>
                <a:solidFill>
                  <a:prstClr val="black"/>
                </a:solidFill>
                <a:ln w="9525">
                  <a:solidFill>
                    <a:prstClr val="black"/>
                  </a:solidFill>
                </a:ln>
                <a:effectLst/>
              </c:spPr>
            </c:marker>
            <c:bubble3D val="0"/>
            <c:spPr>
              <a:ln w="28575" cap="rnd">
                <a:solidFill>
                  <a:schemeClr val="accent1"/>
                </a:solidFill>
                <a:round/>
              </a:ln>
              <a:effectLst/>
            </c:spPr>
            <c:extLst>
              <c:ext xmlns:c16="http://schemas.microsoft.com/office/drawing/2014/chart" uri="{C3380CC4-5D6E-409C-BE32-E72D297353CC}">
                <c16:uniqueId val="{00000001-8DF7-4B14-BD89-4D4FE50B58D6}"/>
              </c:ext>
            </c:extLst>
          </c:dPt>
          <c:cat>
            <c:strLit>
              <c:ptCount val="6"/>
              <c:pt idx="0">
                <c:v>Pre-2021</c:v>
              </c:pt>
              <c:pt idx="1">
                <c:v>1st Update</c:v>
              </c:pt>
              <c:pt idx="2">
                <c:v>Current</c:v>
              </c:pt>
              <c:pt idx="3">
                <c:v>Predicted-Scenario1</c:v>
              </c:pt>
              <c:pt idx="4">
                <c:v>Predicted-Scenario2</c:v>
              </c:pt>
            </c:strLit>
          </c:cat>
          <c:val>
            <c:numRef>
              <c:f>(Hotels!$E$66,Hotels!$E$61,Hotels!$E$42,Hotels!$E$50,Hotels!$E$55)</c:f>
              <c:numCache>
                <c:formatCode>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0-424D-4700-803B-24661B051C0E}"/>
            </c:ext>
          </c:extLst>
        </c:ser>
        <c:dLbls>
          <c:showLegendKey val="0"/>
          <c:showVal val="0"/>
          <c:showCatName val="0"/>
          <c:showSerName val="0"/>
          <c:showPercent val="0"/>
          <c:showBubbleSize val="0"/>
        </c:dLbls>
        <c:marker val="1"/>
        <c:smooth val="0"/>
        <c:axId val="232209824"/>
        <c:axId val="232206216"/>
      </c:lineChart>
      <c:catAx>
        <c:axId val="2322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6216"/>
        <c:crosses val="autoZero"/>
        <c:auto val="1"/>
        <c:lblAlgn val="ctr"/>
        <c:lblOffset val="100"/>
        <c:noMultiLvlLbl val="0"/>
      </c:catAx>
      <c:valAx>
        <c:axId val="232206216"/>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2209824"/>
        <c:crosses val="autoZero"/>
        <c:crossBetween val="between"/>
        <c:min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3.jpeg"/></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jpeg"/></Relationships>
</file>

<file path=xl/drawings/_rels/drawing3.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jpeg"/><Relationship Id="rId7" Type="http://schemas.openxmlformats.org/officeDocument/2006/relationships/image" Target="../media/image10.png"/><Relationship Id="rId2" Type="http://schemas.openxmlformats.org/officeDocument/2006/relationships/image" Target="../media/image12.png"/><Relationship Id="rId1" Type="http://schemas.openxmlformats.org/officeDocument/2006/relationships/image" Target="../media/image4.png"/><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13.jpeg"/></Relationships>
</file>

<file path=xl/drawings/drawing1.xml><?xml version="1.0" encoding="utf-8"?>
<xdr:wsDr xmlns:xdr="http://schemas.openxmlformats.org/drawingml/2006/spreadsheetDrawing" xmlns:a="http://schemas.openxmlformats.org/drawingml/2006/main">
  <xdr:twoCellAnchor>
    <xdr:from>
      <xdr:col>1</xdr:col>
      <xdr:colOff>34374</xdr:colOff>
      <xdr:row>3</xdr:row>
      <xdr:rowOff>590870</xdr:rowOff>
    </xdr:from>
    <xdr:to>
      <xdr:col>3</xdr:col>
      <xdr:colOff>88457</xdr:colOff>
      <xdr:row>3</xdr:row>
      <xdr:rowOff>590870</xdr:rowOff>
    </xdr:to>
    <xdr:cxnSp macro="">
      <xdr:nvCxnSpPr>
        <xdr:cNvPr id="4" name="Straight Connector 3">
          <a:extLst>
            <a:ext uri="{FF2B5EF4-FFF2-40B4-BE49-F238E27FC236}">
              <a16:creationId xmlns:a16="http://schemas.microsoft.com/office/drawing/2014/main" id="{62D385D7-7ED9-44F1-A644-CF9EDA39B0AE}"/>
            </a:ext>
          </a:extLst>
        </xdr:cNvPr>
        <xdr:cNvCxnSpPr/>
      </xdr:nvCxnSpPr>
      <xdr:spPr>
        <a:xfrm flipV="1">
          <a:off x="262974" y="2290130"/>
          <a:ext cx="1494263"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40170</xdr:colOff>
      <xdr:row>3</xdr:row>
      <xdr:rowOff>340786</xdr:rowOff>
    </xdr:from>
    <xdr:to>
      <xdr:col>5</xdr:col>
      <xdr:colOff>274004</xdr:colOff>
      <xdr:row>3</xdr:row>
      <xdr:rowOff>340786</xdr:rowOff>
    </xdr:to>
    <xdr:cxnSp macro="">
      <xdr:nvCxnSpPr>
        <xdr:cNvPr id="5" name="Straight Connector 4">
          <a:extLst>
            <a:ext uri="{FF2B5EF4-FFF2-40B4-BE49-F238E27FC236}">
              <a16:creationId xmlns:a16="http://schemas.microsoft.com/office/drawing/2014/main" id="{ADA4D342-BFA4-4162-8013-1E63712C739A}"/>
            </a:ext>
          </a:extLst>
        </xdr:cNvPr>
        <xdr:cNvCxnSpPr/>
      </xdr:nvCxnSpPr>
      <xdr:spPr>
        <a:xfrm>
          <a:off x="268770" y="2040046"/>
          <a:ext cx="4211474"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623455</xdr:colOff>
      <xdr:row>0</xdr:row>
      <xdr:rowOff>57484</xdr:rowOff>
    </xdr:from>
    <xdr:to>
      <xdr:col>4</xdr:col>
      <xdr:colOff>1139597</xdr:colOff>
      <xdr:row>0</xdr:row>
      <xdr:rowOff>644175</xdr:rowOff>
    </xdr:to>
    <xdr:pic>
      <xdr:nvPicPr>
        <xdr:cNvPr id="6" name="Picture 9">
          <a:extLst>
            <a:ext uri="{FF2B5EF4-FFF2-40B4-BE49-F238E27FC236}">
              <a16:creationId xmlns:a16="http://schemas.microsoft.com/office/drawing/2014/main" id="{C65C3F82-5778-4CA6-8CFF-ED3D5A1A34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347" t="14893" r="1881" b="25555"/>
        <a:stretch>
          <a:fillRect/>
        </a:stretch>
      </xdr:blipFill>
      <xdr:spPr bwMode="auto">
        <a:xfrm>
          <a:off x="2299855" y="57484"/>
          <a:ext cx="1836019" cy="5866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546473</xdr:colOff>
      <xdr:row>3</xdr:row>
      <xdr:rowOff>9696</xdr:rowOff>
    </xdr:from>
    <xdr:to>
      <xdr:col>9</xdr:col>
      <xdr:colOff>1508</xdr:colOff>
      <xdr:row>4</xdr:row>
      <xdr:rowOff>72561</xdr:rowOff>
    </xdr:to>
    <xdr:pic>
      <xdr:nvPicPr>
        <xdr:cNvPr id="7" name="Picture 6">
          <a:extLst>
            <a:ext uri="{FF2B5EF4-FFF2-40B4-BE49-F238E27FC236}">
              <a16:creationId xmlns:a16="http://schemas.microsoft.com/office/drawing/2014/main" id="{D6D802E3-EB04-4016-922D-F0074415B5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116000" y="2046314"/>
          <a:ext cx="466417" cy="71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616307</xdr:colOff>
      <xdr:row>71</xdr:row>
      <xdr:rowOff>195092</xdr:rowOff>
    </xdr:from>
    <xdr:to>
      <xdr:col>6</xdr:col>
      <xdr:colOff>230240</xdr:colOff>
      <xdr:row>88</xdr:row>
      <xdr:rowOff>156590</xdr:rowOff>
    </xdr:to>
    <xdr:graphicFrame macro="">
      <xdr:nvGraphicFramePr>
        <xdr:cNvPr id="9" name="Chart 7">
          <a:extLst>
            <a:ext uri="{FF2B5EF4-FFF2-40B4-BE49-F238E27FC236}">
              <a16:creationId xmlns:a16="http://schemas.microsoft.com/office/drawing/2014/main" id="{BBE76445-574B-473C-A2B7-35F9382835E9}"/>
            </a:ext>
            <a:ext uri="{147F2762-F138-4A5C-976F-8EAC2B608ADB}">
              <a16:predDERef xmlns:a16="http://schemas.microsoft.com/office/drawing/2014/main" pred="{CCCAF470-0195-4A0D-A887-92AC1555803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76199</xdr:colOff>
      <xdr:row>1</xdr:row>
      <xdr:rowOff>39106</xdr:rowOff>
    </xdr:from>
    <xdr:to>
      <xdr:col>2</xdr:col>
      <xdr:colOff>111034</xdr:colOff>
      <xdr:row>2</xdr:row>
      <xdr:rowOff>817877</xdr:rowOff>
    </xdr:to>
    <xdr:pic>
      <xdr:nvPicPr>
        <xdr:cNvPr id="11" name="Picture 5">
          <a:extLst>
            <a:ext uri="{FF2B5EF4-FFF2-40B4-BE49-F238E27FC236}">
              <a16:creationId xmlns:a16="http://schemas.microsoft.com/office/drawing/2014/main" id="{97BD50B3-6046-4A1F-98CE-375A7F0A9DB3}"/>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04799" y="692249"/>
          <a:ext cx="1362892" cy="974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6E2207D8-008B-4EC6-B4CC-7F0B8DE575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19050</xdr:colOff>
      <xdr:row>56</xdr:row>
      <xdr:rowOff>19050</xdr:rowOff>
    </xdr:to>
    <xdr:pic>
      <xdr:nvPicPr>
        <xdr:cNvPr id="3" name="Picture 6">
          <a:extLst>
            <a:ext uri="{FF2B5EF4-FFF2-40B4-BE49-F238E27FC236}">
              <a16:creationId xmlns:a16="http://schemas.microsoft.com/office/drawing/2014/main" id="{BDF9F8D2-A7C9-45B6-93A6-2DA6DA4A09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2954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642C7444-576A-4B97-9AA7-07D038D9A58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19610</xdr:colOff>
      <xdr:row>3</xdr:row>
      <xdr:rowOff>814444</xdr:rowOff>
    </xdr:from>
    <xdr:to>
      <xdr:col>2</xdr:col>
      <xdr:colOff>632636</xdr:colOff>
      <xdr:row>3</xdr:row>
      <xdr:rowOff>827994</xdr:rowOff>
    </xdr:to>
    <xdr:cxnSp macro="">
      <xdr:nvCxnSpPr>
        <xdr:cNvPr id="5" name="Straight Connector 8">
          <a:extLst>
            <a:ext uri="{FF2B5EF4-FFF2-40B4-BE49-F238E27FC236}">
              <a16:creationId xmlns:a16="http://schemas.microsoft.com/office/drawing/2014/main" id="{161DBC6A-435C-4A20-A6FE-EED97DF75C9E}"/>
            </a:ext>
          </a:extLst>
        </xdr:cNvPr>
        <xdr:cNvCxnSpPr/>
      </xdr:nvCxnSpPr>
      <xdr:spPr>
        <a:xfrm flipV="1">
          <a:off x="248210" y="2551804"/>
          <a:ext cx="1916046" cy="1355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37540</xdr:colOff>
      <xdr:row>3</xdr:row>
      <xdr:rowOff>512258</xdr:rowOff>
    </xdr:from>
    <xdr:to>
      <xdr:col>4</xdr:col>
      <xdr:colOff>714624</xdr:colOff>
      <xdr:row>3</xdr:row>
      <xdr:rowOff>527176</xdr:rowOff>
    </xdr:to>
    <xdr:cxnSp macro="">
      <xdr:nvCxnSpPr>
        <xdr:cNvPr id="6" name="Straight Connector 9">
          <a:extLst>
            <a:ext uri="{FF2B5EF4-FFF2-40B4-BE49-F238E27FC236}">
              <a16:creationId xmlns:a16="http://schemas.microsoft.com/office/drawing/2014/main" id="{E8EA2865-EB00-4667-A561-986C8B419152}"/>
            </a:ext>
          </a:extLst>
        </xdr:cNvPr>
        <xdr:cNvCxnSpPr/>
      </xdr:nvCxnSpPr>
      <xdr:spPr>
        <a:xfrm flipV="1">
          <a:off x="266140" y="2249618"/>
          <a:ext cx="3694604" cy="14918"/>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16FCC9EC-5B30-4762-82A6-DA33C7FA240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67945</xdr:rowOff>
    </xdr:from>
    <xdr:to>
      <xdr:col>8</xdr:col>
      <xdr:colOff>442554</xdr:colOff>
      <xdr:row>5</xdr:row>
      <xdr:rowOff>70747</xdr:rowOff>
    </xdr:to>
    <xdr:cxnSp macro="">
      <xdr:nvCxnSpPr>
        <xdr:cNvPr id="8" name="Straight Connector 11">
          <a:extLst>
            <a:ext uri="{FF2B5EF4-FFF2-40B4-BE49-F238E27FC236}">
              <a16:creationId xmlns:a16="http://schemas.microsoft.com/office/drawing/2014/main" id="{51F1D1C8-AF15-49AF-9066-1862E8452F75}"/>
            </a:ext>
          </a:extLst>
        </xdr:cNvPr>
        <xdr:cNvCxnSpPr/>
      </xdr:nvCxnSpPr>
      <xdr:spPr>
        <a:xfrm flipV="1">
          <a:off x="235137" y="3390265"/>
          <a:ext cx="6311037"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15A0E6C8-94EE-4890-820D-36200DB74DDB}"/>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828B35F5-72D6-400F-ADA4-34DE4375632B}"/>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F3009075-750C-4B32-8A9E-A68DE1412E69}"/>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1C817DB-DE7F-4809-A05E-EE5C395A88DC}"/>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11124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33</xdr:row>
      <xdr:rowOff>0</xdr:rowOff>
    </xdr:from>
    <xdr:to>
      <xdr:col>2</xdr:col>
      <xdr:colOff>17145</xdr:colOff>
      <xdr:row>40</xdr:row>
      <xdr:rowOff>53340</xdr:rowOff>
    </xdr:to>
    <xdr:pic>
      <xdr:nvPicPr>
        <xdr:cNvPr id="2" name="Picture 4">
          <a:extLst>
            <a:ext uri="{FF2B5EF4-FFF2-40B4-BE49-F238E27FC236}">
              <a16:creationId xmlns:a16="http://schemas.microsoft.com/office/drawing/2014/main" id="{4E4EDCC6-07C6-441D-8C6F-968992B7BC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980694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30480</xdr:colOff>
      <xdr:row>49</xdr:row>
      <xdr:rowOff>45720</xdr:rowOff>
    </xdr:from>
    <xdr:to>
      <xdr:col>2</xdr:col>
      <xdr:colOff>57150</xdr:colOff>
      <xdr:row>56</xdr:row>
      <xdr:rowOff>19050</xdr:rowOff>
    </xdr:to>
    <xdr:pic>
      <xdr:nvPicPr>
        <xdr:cNvPr id="3" name="Picture 6">
          <a:extLst>
            <a:ext uri="{FF2B5EF4-FFF2-40B4-BE49-F238E27FC236}">
              <a16:creationId xmlns:a16="http://schemas.microsoft.com/office/drawing/2014/main" id="{5F002661-1A1F-434E-88FD-6E43C46FC78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9080" y="12176760"/>
          <a:ext cx="133350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45720</xdr:colOff>
      <xdr:row>0</xdr:row>
      <xdr:rowOff>144780</xdr:rowOff>
    </xdr:from>
    <xdr:to>
      <xdr:col>2</xdr:col>
      <xdr:colOff>579120</xdr:colOff>
      <xdr:row>2</xdr:row>
      <xdr:rowOff>449580</xdr:rowOff>
    </xdr:to>
    <xdr:pic>
      <xdr:nvPicPr>
        <xdr:cNvPr id="4" name="Picture 5">
          <a:extLst>
            <a:ext uri="{FF2B5EF4-FFF2-40B4-BE49-F238E27FC236}">
              <a16:creationId xmlns:a16="http://schemas.microsoft.com/office/drawing/2014/main" id="{FFA0234F-D285-422B-986F-B8786A3CA6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4320" y="144780"/>
          <a:ext cx="183642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118927</xdr:colOff>
      <xdr:row>3</xdr:row>
      <xdr:rowOff>824215</xdr:rowOff>
    </xdr:from>
    <xdr:to>
      <xdr:col>2</xdr:col>
      <xdr:colOff>478592</xdr:colOff>
      <xdr:row>3</xdr:row>
      <xdr:rowOff>824215</xdr:rowOff>
    </xdr:to>
    <xdr:cxnSp macro="">
      <xdr:nvCxnSpPr>
        <xdr:cNvPr id="5" name="Straight Connector 4">
          <a:extLst>
            <a:ext uri="{FF2B5EF4-FFF2-40B4-BE49-F238E27FC236}">
              <a16:creationId xmlns:a16="http://schemas.microsoft.com/office/drawing/2014/main" id="{B39412B1-8A29-45E3-8CA2-0B4C3343C0AC}"/>
            </a:ext>
          </a:extLst>
        </xdr:cNvPr>
        <xdr:cNvCxnSpPr/>
      </xdr:nvCxnSpPr>
      <xdr:spPr>
        <a:xfrm flipV="1">
          <a:off x="347527" y="2561575"/>
          <a:ext cx="1662685" cy="0"/>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39460</xdr:colOff>
      <xdr:row>3</xdr:row>
      <xdr:rowOff>508363</xdr:rowOff>
    </xdr:from>
    <xdr:to>
      <xdr:col>4</xdr:col>
      <xdr:colOff>781202</xdr:colOff>
      <xdr:row>3</xdr:row>
      <xdr:rowOff>523430</xdr:rowOff>
    </xdr:to>
    <xdr:cxnSp macro="">
      <xdr:nvCxnSpPr>
        <xdr:cNvPr id="6" name="Straight Connector 5">
          <a:extLst>
            <a:ext uri="{FF2B5EF4-FFF2-40B4-BE49-F238E27FC236}">
              <a16:creationId xmlns:a16="http://schemas.microsoft.com/office/drawing/2014/main" id="{5ED88754-6268-455F-B0DD-C96FE7D35840}"/>
            </a:ext>
          </a:extLst>
        </xdr:cNvPr>
        <xdr:cNvCxnSpPr/>
      </xdr:nvCxnSpPr>
      <xdr:spPr>
        <a:xfrm flipV="1">
          <a:off x="268060" y="2245723"/>
          <a:ext cx="3759262" cy="15067"/>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0</xdr:colOff>
      <xdr:row>0</xdr:row>
      <xdr:rowOff>76200</xdr:rowOff>
    </xdr:from>
    <xdr:to>
      <xdr:col>5</xdr:col>
      <xdr:colOff>586740</xdr:colOff>
      <xdr:row>1</xdr:row>
      <xdr:rowOff>0</xdr:rowOff>
    </xdr:to>
    <xdr:pic>
      <xdr:nvPicPr>
        <xdr:cNvPr id="7" name="Picture 9">
          <a:extLst>
            <a:ext uri="{FF2B5EF4-FFF2-40B4-BE49-F238E27FC236}">
              <a16:creationId xmlns:a16="http://schemas.microsoft.com/office/drawing/2014/main" id="{AA8A23CE-00A2-422F-AE08-849ACBCA19F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5347" t="14893" r="1881" b="25555"/>
        <a:stretch>
          <a:fillRect/>
        </a:stretch>
      </xdr:blipFill>
      <xdr:spPr bwMode="auto">
        <a:xfrm>
          <a:off x="3246120" y="76200"/>
          <a:ext cx="164592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6537</xdr:colOff>
      <xdr:row>5</xdr:row>
      <xdr:rowOff>75565</xdr:rowOff>
    </xdr:from>
    <xdr:to>
      <xdr:col>8</xdr:col>
      <xdr:colOff>442563</xdr:colOff>
      <xdr:row>5</xdr:row>
      <xdr:rowOff>78367</xdr:rowOff>
    </xdr:to>
    <xdr:cxnSp macro="">
      <xdr:nvCxnSpPr>
        <xdr:cNvPr id="8" name="Straight Connector 7">
          <a:extLst>
            <a:ext uri="{FF2B5EF4-FFF2-40B4-BE49-F238E27FC236}">
              <a16:creationId xmlns:a16="http://schemas.microsoft.com/office/drawing/2014/main" id="{5F8F08C3-906A-4180-9482-4EEEBC847B40}"/>
            </a:ext>
          </a:extLst>
        </xdr:cNvPr>
        <xdr:cNvCxnSpPr/>
      </xdr:nvCxnSpPr>
      <xdr:spPr>
        <a:xfrm flipV="1">
          <a:off x="235137" y="3397885"/>
          <a:ext cx="6242466" cy="2802"/>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30480</xdr:colOff>
      <xdr:row>3</xdr:row>
      <xdr:rowOff>160020</xdr:rowOff>
    </xdr:from>
    <xdr:to>
      <xdr:col>7</xdr:col>
      <xdr:colOff>342900</xdr:colOff>
      <xdr:row>3</xdr:row>
      <xdr:rowOff>552450</xdr:rowOff>
    </xdr:to>
    <xdr:pic>
      <xdr:nvPicPr>
        <xdr:cNvPr id="9" name="Picture 6">
          <a:extLst>
            <a:ext uri="{FF2B5EF4-FFF2-40B4-BE49-F238E27FC236}">
              <a16:creationId xmlns:a16="http://schemas.microsoft.com/office/drawing/2014/main" id="{CFAFAA6C-465B-48AF-B2EB-AD145646CB2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448300" y="1897380"/>
          <a:ext cx="312420" cy="388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68580</xdr:colOff>
      <xdr:row>8</xdr:row>
      <xdr:rowOff>0</xdr:rowOff>
    </xdr:from>
    <xdr:to>
      <xdr:col>2</xdr:col>
      <xdr:colOff>360045</xdr:colOff>
      <xdr:row>12</xdr:row>
      <xdr:rowOff>38100</xdr:rowOff>
    </xdr:to>
    <xdr:pic>
      <xdr:nvPicPr>
        <xdr:cNvPr id="10" name="Picture 6">
          <a:extLst>
            <a:ext uri="{FF2B5EF4-FFF2-40B4-BE49-F238E27FC236}">
              <a16:creationId xmlns:a16="http://schemas.microsoft.com/office/drawing/2014/main" id="{EDF9E998-1063-456C-8832-9E0FE6B097F1}"/>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600200" y="5204460"/>
          <a:ext cx="30480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45720</xdr:colOff>
      <xdr:row>10</xdr:row>
      <xdr:rowOff>53340</xdr:rowOff>
    </xdr:from>
    <xdr:to>
      <xdr:col>2</xdr:col>
      <xdr:colOff>342900</xdr:colOff>
      <xdr:row>14</xdr:row>
      <xdr:rowOff>53340</xdr:rowOff>
    </xdr:to>
    <xdr:pic>
      <xdr:nvPicPr>
        <xdr:cNvPr id="11" name="Picture 12">
          <a:extLst>
            <a:ext uri="{FF2B5EF4-FFF2-40B4-BE49-F238E27FC236}">
              <a16:creationId xmlns:a16="http://schemas.microsoft.com/office/drawing/2014/main" id="{3242CC7A-7B05-4655-827A-33A4C5D37B4A}"/>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577340" y="5577840"/>
          <a:ext cx="297180" cy="563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xdr:colOff>
      <xdr:row>3</xdr:row>
      <xdr:rowOff>198120</xdr:rowOff>
    </xdr:from>
    <xdr:to>
      <xdr:col>8</xdr:col>
      <xdr:colOff>320040</xdr:colOff>
      <xdr:row>3</xdr:row>
      <xdr:rowOff>571500</xdr:rowOff>
    </xdr:to>
    <xdr:pic>
      <xdr:nvPicPr>
        <xdr:cNvPr id="12" name="Picture 21">
          <a:extLst>
            <a:ext uri="{FF2B5EF4-FFF2-40B4-BE49-F238E27FC236}">
              <a16:creationId xmlns:a16="http://schemas.microsoft.com/office/drawing/2014/main" id="{831C5AE2-1F35-462A-8425-401B415998D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042660" y="1935480"/>
          <a:ext cx="3048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afial Chowdhury" id="{D83DFBB1-FA6F-49F3-BA26-0BC7E0294DC6}" userId="S::safial.chowdhury@environment.nsw.gov.au::a794c3e5-c15f-4c49-b9db-94f7e590b0e7"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29" dT="2024-11-05T04:56:59.34" personId="{D83DFBB1-FA6F-49F3-BA26-0BC7E0294DC6}" id="{F3600899-EEDE-4644-B848-69573B427ACD}">
    <text xml:space="preserve">All coal values have not been updated as it is not used in the calculations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AEB62-795D-4B87-B6AB-16B124F62D52}">
  <sheetPr codeName="Sheet1"/>
  <dimension ref="A1:AH291"/>
  <sheetViews>
    <sheetView tabSelected="1" zoomScale="85" zoomScaleNormal="85" zoomScaleSheetLayoutView="70" workbookViewId="0">
      <selection activeCell="H12" sqref="H12:I12"/>
    </sheetView>
  </sheetViews>
  <sheetFormatPr defaultColWidth="9.33203125" defaultRowHeight="12.6"/>
  <cols>
    <col min="1" max="1" width="3.33203125" style="46" customWidth="1"/>
    <col min="2" max="2" width="19.33203125" style="46" customWidth="1"/>
    <col min="3" max="3" width="4.33203125" style="46" customWidth="1"/>
    <col min="4" max="4" width="19.33203125" style="46" customWidth="1"/>
    <col min="5" max="5" width="32.88671875" style="46" customWidth="1"/>
    <col min="6" max="6" width="17.6640625" style="46" customWidth="1"/>
    <col min="7" max="7" width="20.33203125" style="46" customWidth="1"/>
    <col min="8" max="8" width="9.44140625" style="46" customWidth="1"/>
    <col min="9" max="9" width="5.33203125" style="46" customWidth="1"/>
    <col min="10" max="10" width="22.33203125" style="46" customWidth="1"/>
    <col min="11" max="11" width="19.33203125" style="46" customWidth="1"/>
    <col min="12" max="12" width="17.6640625" style="46" customWidth="1"/>
    <col min="13" max="13" width="12.6640625" style="46" bestFit="1" customWidth="1"/>
    <col min="14" max="15" width="9.33203125" style="46"/>
    <col min="16" max="17" width="18.5546875" style="46" customWidth="1"/>
    <col min="18" max="18" width="20.6640625" style="46" customWidth="1"/>
    <col min="19" max="19" width="12.33203125" style="46" customWidth="1"/>
    <col min="20" max="20" width="9.33203125" style="46"/>
    <col min="21" max="24" width="18.6640625" style="46" customWidth="1"/>
    <col min="25" max="262" width="9.33203125" style="46"/>
    <col min="263" max="263" width="3.33203125" style="46" customWidth="1"/>
    <col min="264" max="264" width="19.6640625" style="46" customWidth="1"/>
    <col min="265" max="265" width="14.6640625" style="46" customWidth="1"/>
    <col min="266" max="266" width="17.33203125" style="46" customWidth="1"/>
    <col min="267" max="267" width="16.44140625" style="46" customWidth="1"/>
    <col min="268" max="268" width="14.33203125" style="46" customWidth="1"/>
    <col min="269" max="269" width="2.33203125" style="46" customWidth="1"/>
    <col min="270" max="270" width="9.44140625" style="46" customWidth="1"/>
    <col min="271" max="271" width="8.6640625" style="46" customWidth="1"/>
    <col min="272" max="272" width="20.33203125" style="46" bestFit="1" customWidth="1"/>
    <col min="273" max="273" width="12.6640625" style="46" bestFit="1" customWidth="1"/>
    <col min="274" max="274" width="9.33203125" style="46"/>
    <col min="275" max="275" width="12.6640625" style="46" bestFit="1" customWidth="1"/>
    <col min="276" max="518" width="9.33203125" style="46"/>
    <col min="519" max="519" width="3.33203125" style="46" customWidth="1"/>
    <col min="520" max="520" width="19.6640625" style="46" customWidth="1"/>
    <col min="521" max="521" width="14.6640625" style="46" customWidth="1"/>
    <col min="522" max="522" width="17.33203125" style="46" customWidth="1"/>
    <col min="523" max="523" width="16.44140625" style="46" customWidth="1"/>
    <col min="524" max="524" width="14.33203125" style="46" customWidth="1"/>
    <col min="525" max="525" width="2.33203125" style="46" customWidth="1"/>
    <col min="526" max="526" width="9.44140625" style="46" customWidth="1"/>
    <col min="527" max="527" width="8.6640625" style="46" customWidth="1"/>
    <col min="528" max="528" width="20.33203125" style="46" bestFit="1" customWidth="1"/>
    <col min="529" max="529" width="12.6640625" style="46" bestFit="1" customWidth="1"/>
    <col min="530" max="530" width="9.33203125" style="46"/>
    <col min="531" max="531" width="12.6640625" style="46" bestFit="1" customWidth="1"/>
    <col min="532" max="774" width="9.33203125" style="46"/>
    <col min="775" max="775" width="3.33203125" style="46" customWidth="1"/>
    <col min="776" max="776" width="19.6640625" style="46" customWidth="1"/>
    <col min="777" max="777" width="14.6640625" style="46" customWidth="1"/>
    <col min="778" max="778" width="17.33203125" style="46" customWidth="1"/>
    <col min="779" max="779" width="16.44140625" style="46" customWidth="1"/>
    <col min="780" max="780" width="14.33203125" style="46" customWidth="1"/>
    <col min="781" max="781" width="2.33203125" style="46" customWidth="1"/>
    <col min="782" max="782" width="9.44140625" style="46" customWidth="1"/>
    <col min="783" max="783" width="8.6640625" style="46" customWidth="1"/>
    <col min="784" max="784" width="20.33203125" style="46" bestFit="1" customWidth="1"/>
    <col min="785" max="785" width="12.6640625" style="46" bestFit="1" customWidth="1"/>
    <col min="786" max="786" width="9.33203125" style="46"/>
    <col min="787" max="787" width="12.6640625" style="46" bestFit="1" customWidth="1"/>
    <col min="788" max="1030" width="9.33203125" style="46"/>
    <col min="1031" max="1031" width="3.33203125" style="46" customWidth="1"/>
    <col min="1032" max="1032" width="19.6640625" style="46" customWidth="1"/>
    <col min="1033" max="1033" width="14.6640625" style="46" customWidth="1"/>
    <col min="1034" max="1034" width="17.33203125" style="46" customWidth="1"/>
    <col min="1035" max="1035" width="16.44140625" style="46" customWidth="1"/>
    <col min="1036" max="1036" width="14.33203125" style="46" customWidth="1"/>
    <col min="1037" max="1037" width="2.33203125" style="46" customWidth="1"/>
    <col min="1038" max="1038" width="9.44140625" style="46" customWidth="1"/>
    <col min="1039" max="1039" width="8.6640625" style="46" customWidth="1"/>
    <col min="1040" max="1040" width="20.33203125" style="46" bestFit="1" customWidth="1"/>
    <col min="1041" max="1041" width="12.6640625" style="46" bestFit="1" customWidth="1"/>
    <col min="1042" max="1042" width="9.33203125" style="46"/>
    <col min="1043" max="1043" width="12.6640625" style="46" bestFit="1" customWidth="1"/>
    <col min="1044" max="1286" width="9.33203125" style="46"/>
    <col min="1287" max="1287" width="3.33203125" style="46" customWidth="1"/>
    <col min="1288" max="1288" width="19.6640625" style="46" customWidth="1"/>
    <col min="1289" max="1289" width="14.6640625" style="46" customWidth="1"/>
    <col min="1290" max="1290" width="17.33203125" style="46" customWidth="1"/>
    <col min="1291" max="1291" width="16.44140625" style="46" customWidth="1"/>
    <col min="1292" max="1292" width="14.33203125" style="46" customWidth="1"/>
    <col min="1293" max="1293" width="2.33203125" style="46" customWidth="1"/>
    <col min="1294" max="1294" width="9.44140625" style="46" customWidth="1"/>
    <col min="1295" max="1295" width="8.6640625" style="46" customWidth="1"/>
    <col min="1296" max="1296" width="20.33203125" style="46" bestFit="1" customWidth="1"/>
    <col min="1297" max="1297" width="12.6640625" style="46" bestFit="1" customWidth="1"/>
    <col min="1298" max="1298" width="9.33203125" style="46"/>
    <col min="1299" max="1299" width="12.6640625" style="46" bestFit="1" customWidth="1"/>
    <col min="1300" max="1542" width="9.33203125" style="46"/>
    <col min="1543" max="1543" width="3.33203125" style="46" customWidth="1"/>
    <col min="1544" max="1544" width="19.6640625" style="46" customWidth="1"/>
    <col min="1545" max="1545" width="14.6640625" style="46" customWidth="1"/>
    <col min="1546" max="1546" width="17.33203125" style="46" customWidth="1"/>
    <col min="1547" max="1547" width="16.44140625" style="46" customWidth="1"/>
    <col min="1548" max="1548" width="14.33203125" style="46" customWidth="1"/>
    <col min="1549" max="1549" width="2.33203125" style="46" customWidth="1"/>
    <col min="1550" max="1550" width="9.44140625" style="46" customWidth="1"/>
    <col min="1551" max="1551" width="8.6640625" style="46" customWidth="1"/>
    <col min="1552" max="1552" width="20.33203125" style="46" bestFit="1" customWidth="1"/>
    <col min="1553" max="1553" width="12.6640625" style="46" bestFit="1" customWidth="1"/>
    <col min="1554" max="1554" width="9.33203125" style="46"/>
    <col min="1555" max="1555" width="12.6640625" style="46" bestFit="1" customWidth="1"/>
    <col min="1556" max="1798" width="9.33203125" style="46"/>
    <col min="1799" max="1799" width="3.33203125" style="46" customWidth="1"/>
    <col min="1800" max="1800" width="19.6640625" style="46" customWidth="1"/>
    <col min="1801" max="1801" width="14.6640625" style="46" customWidth="1"/>
    <col min="1802" max="1802" width="17.33203125" style="46" customWidth="1"/>
    <col min="1803" max="1803" width="16.44140625" style="46" customWidth="1"/>
    <col min="1804" max="1804" width="14.33203125" style="46" customWidth="1"/>
    <col min="1805" max="1805" width="2.33203125" style="46" customWidth="1"/>
    <col min="1806" max="1806" width="9.44140625" style="46" customWidth="1"/>
    <col min="1807" max="1807" width="8.6640625" style="46" customWidth="1"/>
    <col min="1808" max="1808" width="20.33203125" style="46" bestFit="1" customWidth="1"/>
    <col min="1809" max="1809" width="12.6640625" style="46" bestFit="1" customWidth="1"/>
    <col min="1810" max="1810" width="9.33203125" style="46"/>
    <col min="1811" max="1811" width="12.6640625" style="46" bestFit="1" customWidth="1"/>
    <col min="1812" max="2054" width="9.33203125" style="46"/>
    <col min="2055" max="2055" width="3.33203125" style="46" customWidth="1"/>
    <col min="2056" max="2056" width="19.6640625" style="46" customWidth="1"/>
    <col min="2057" max="2057" width="14.6640625" style="46" customWidth="1"/>
    <col min="2058" max="2058" width="17.33203125" style="46" customWidth="1"/>
    <col min="2059" max="2059" width="16.44140625" style="46" customWidth="1"/>
    <col min="2060" max="2060" width="14.33203125" style="46" customWidth="1"/>
    <col min="2061" max="2061" width="2.33203125" style="46" customWidth="1"/>
    <col min="2062" max="2062" width="9.44140625" style="46" customWidth="1"/>
    <col min="2063" max="2063" width="8.6640625" style="46" customWidth="1"/>
    <col min="2064" max="2064" width="20.33203125" style="46" bestFit="1" customWidth="1"/>
    <col min="2065" max="2065" width="12.6640625" style="46" bestFit="1" customWidth="1"/>
    <col min="2066" max="2066" width="9.33203125" style="46"/>
    <col min="2067" max="2067" width="12.6640625" style="46" bestFit="1" customWidth="1"/>
    <col min="2068" max="2310" width="9.33203125" style="46"/>
    <col min="2311" max="2311" width="3.33203125" style="46" customWidth="1"/>
    <col min="2312" max="2312" width="19.6640625" style="46" customWidth="1"/>
    <col min="2313" max="2313" width="14.6640625" style="46" customWidth="1"/>
    <col min="2314" max="2314" width="17.33203125" style="46" customWidth="1"/>
    <col min="2315" max="2315" width="16.44140625" style="46" customWidth="1"/>
    <col min="2316" max="2316" width="14.33203125" style="46" customWidth="1"/>
    <col min="2317" max="2317" width="2.33203125" style="46" customWidth="1"/>
    <col min="2318" max="2318" width="9.44140625" style="46" customWidth="1"/>
    <col min="2319" max="2319" width="8.6640625" style="46" customWidth="1"/>
    <col min="2320" max="2320" width="20.33203125" style="46" bestFit="1" customWidth="1"/>
    <col min="2321" max="2321" width="12.6640625" style="46" bestFit="1" customWidth="1"/>
    <col min="2322" max="2322" width="9.33203125" style="46"/>
    <col min="2323" max="2323" width="12.6640625" style="46" bestFit="1" customWidth="1"/>
    <col min="2324" max="2566" width="9.33203125" style="46"/>
    <col min="2567" max="2567" width="3.33203125" style="46" customWidth="1"/>
    <col min="2568" max="2568" width="19.6640625" style="46" customWidth="1"/>
    <col min="2569" max="2569" width="14.6640625" style="46" customWidth="1"/>
    <col min="2570" max="2570" width="17.33203125" style="46" customWidth="1"/>
    <col min="2571" max="2571" width="16.44140625" style="46" customWidth="1"/>
    <col min="2572" max="2572" width="14.33203125" style="46" customWidth="1"/>
    <col min="2573" max="2573" width="2.33203125" style="46" customWidth="1"/>
    <col min="2574" max="2574" width="9.44140625" style="46" customWidth="1"/>
    <col min="2575" max="2575" width="8.6640625" style="46" customWidth="1"/>
    <col min="2576" max="2576" width="20.33203125" style="46" bestFit="1" customWidth="1"/>
    <col min="2577" max="2577" width="12.6640625" style="46" bestFit="1" customWidth="1"/>
    <col min="2578" max="2578" width="9.33203125" style="46"/>
    <col min="2579" max="2579" width="12.6640625" style="46" bestFit="1" customWidth="1"/>
    <col min="2580" max="2822" width="9.33203125" style="46"/>
    <col min="2823" max="2823" width="3.33203125" style="46" customWidth="1"/>
    <col min="2824" max="2824" width="19.6640625" style="46" customWidth="1"/>
    <col min="2825" max="2825" width="14.6640625" style="46" customWidth="1"/>
    <col min="2826" max="2826" width="17.33203125" style="46" customWidth="1"/>
    <col min="2827" max="2827" width="16.44140625" style="46" customWidth="1"/>
    <col min="2828" max="2828" width="14.33203125" style="46" customWidth="1"/>
    <col min="2829" max="2829" width="2.33203125" style="46" customWidth="1"/>
    <col min="2830" max="2830" width="9.44140625" style="46" customWidth="1"/>
    <col min="2831" max="2831" width="8.6640625" style="46" customWidth="1"/>
    <col min="2832" max="2832" width="20.33203125" style="46" bestFit="1" customWidth="1"/>
    <col min="2833" max="2833" width="12.6640625" style="46" bestFit="1" customWidth="1"/>
    <col min="2834" max="2834" width="9.33203125" style="46"/>
    <col min="2835" max="2835" width="12.6640625" style="46" bestFit="1" customWidth="1"/>
    <col min="2836" max="3078" width="9.33203125" style="46"/>
    <col min="3079" max="3079" width="3.33203125" style="46" customWidth="1"/>
    <col min="3080" max="3080" width="19.6640625" style="46" customWidth="1"/>
    <col min="3081" max="3081" width="14.6640625" style="46" customWidth="1"/>
    <col min="3082" max="3082" width="17.33203125" style="46" customWidth="1"/>
    <col min="3083" max="3083" width="16.44140625" style="46" customWidth="1"/>
    <col min="3084" max="3084" width="14.33203125" style="46" customWidth="1"/>
    <col min="3085" max="3085" width="2.33203125" style="46" customWidth="1"/>
    <col min="3086" max="3086" width="9.44140625" style="46" customWidth="1"/>
    <col min="3087" max="3087" width="8.6640625" style="46" customWidth="1"/>
    <col min="3088" max="3088" width="20.33203125" style="46" bestFit="1" customWidth="1"/>
    <col min="3089" max="3089" width="12.6640625" style="46" bestFit="1" customWidth="1"/>
    <col min="3090" max="3090" width="9.33203125" style="46"/>
    <col min="3091" max="3091" width="12.6640625" style="46" bestFit="1" customWidth="1"/>
    <col min="3092" max="3334" width="9.33203125" style="46"/>
    <col min="3335" max="3335" width="3.33203125" style="46" customWidth="1"/>
    <col min="3336" max="3336" width="19.6640625" style="46" customWidth="1"/>
    <col min="3337" max="3337" width="14.6640625" style="46" customWidth="1"/>
    <col min="3338" max="3338" width="17.33203125" style="46" customWidth="1"/>
    <col min="3339" max="3339" width="16.44140625" style="46" customWidth="1"/>
    <col min="3340" max="3340" width="14.33203125" style="46" customWidth="1"/>
    <col min="3341" max="3341" width="2.33203125" style="46" customWidth="1"/>
    <col min="3342" max="3342" width="9.44140625" style="46" customWidth="1"/>
    <col min="3343" max="3343" width="8.6640625" style="46" customWidth="1"/>
    <col min="3344" max="3344" width="20.33203125" style="46" bestFit="1" customWidth="1"/>
    <col min="3345" max="3345" width="12.6640625" style="46" bestFit="1" customWidth="1"/>
    <col min="3346" max="3346" width="9.33203125" style="46"/>
    <col min="3347" max="3347" width="12.6640625" style="46" bestFit="1" customWidth="1"/>
    <col min="3348" max="3590" width="9.33203125" style="46"/>
    <col min="3591" max="3591" width="3.33203125" style="46" customWidth="1"/>
    <col min="3592" max="3592" width="19.6640625" style="46" customWidth="1"/>
    <col min="3593" max="3593" width="14.6640625" style="46" customWidth="1"/>
    <col min="3594" max="3594" width="17.33203125" style="46" customWidth="1"/>
    <col min="3595" max="3595" width="16.44140625" style="46" customWidth="1"/>
    <col min="3596" max="3596" width="14.33203125" style="46" customWidth="1"/>
    <col min="3597" max="3597" width="2.33203125" style="46" customWidth="1"/>
    <col min="3598" max="3598" width="9.44140625" style="46" customWidth="1"/>
    <col min="3599" max="3599" width="8.6640625" style="46" customWidth="1"/>
    <col min="3600" max="3600" width="20.33203125" style="46" bestFit="1" customWidth="1"/>
    <col min="3601" max="3601" width="12.6640625" style="46" bestFit="1" customWidth="1"/>
    <col min="3602" max="3602" width="9.33203125" style="46"/>
    <col min="3603" max="3603" width="12.6640625" style="46" bestFit="1" customWidth="1"/>
    <col min="3604" max="3846" width="9.33203125" style="46"/>
    <col min="3847" max="3847" width="3.33203125" style="46" customWidth="1"/>
    <col min="3848" max="3848" width="19.6640625" style="46" customWidth="1"/>
    <col min="3849" max="3849" width="14.6640625" style="46" customWidth="1"/>
    <col min="3850" max="3850" width="17.33203125" style="46" customWidth="1"/>
    <col min="3851" max="3851" width="16.44140625" style="46" customWidth="1"/>
    <col min="3852" max="3852" width="14.33203125" style="46" customWidth="1"/>
    <col min="3853" max="3853" width="2.33203125" style="46" customWidth="1"/>
    <col min="3854" max="3854" width="9.44140625" style="46" customWidth="1"/>
    <col min="3855" max="3855" width="8.6640625" style="46" customWidth="1"/>
    <col min="3856" max="3856" width="20.33203125" style="46" bestFit="1" customWidth="1"/>
    <col min="3857" max="3857" width="12.6640625" style="46" bestFit="1" customWidth="1"/>
    <col min="3858" max="3858" width="9.33203125" style="46"/>
    <col min="3859" max="3859" width="12.6640625" style="46" bestFit="1" customWidth="1"/>
    <col min="3860" max="4102" width="9.33203125" style="46"/>
    <col min="4103" max="4103" width="3.33203125" style="46" customWidth="1"/>
    <col min="4104" max="4104" width="19.6640625" style="46" customWidth="1"/>
    <col min="4105" max="4105" width="14.6640625" style="46" customWidth="1"/>
    <col min="4106" max="4106" width="17.33203125" style="46" customWidth="1"/>
    <col min="4107" max="4107" width="16.44140625" style="46" customWidth="1"/>
    <col min="4108" max="4108" width="14.33203125" style="46" customWidth="1"/>
    <col min="4109" max="4109" width="2.33203125" style="46" customWidth="1"/>
    <col min="4110" max="4110" width="9.44140625" style="46" customWidth="1"/>
    <col min="4111" max="4111" width="8.6640625" style="46" customWidth="1"/>
    <col min="4112" max="4112" width="20.33203125" style="46" bestFit="1" customWidth="1"/>
    <col min="4113" max="4113" width="12.6640625" style="46" bestFit="1" customWidth="1"/>
    <col min="4114" max="4114" width="9.33203125" style="46"/>
    <col min="4115" max="4115" width="12.6640625" style="46" bestFit="1" customWidth="1"/>
    <col min="4116" max="4358" width="9.33203125" style="46"/>
    <col min="4359" max="4359" width="3.33203125" style="46" customWidth="1"/>
    <col min="4360" max="4360" width="19.6640625" style="46" customWidth="1"/>
    <col min="4361" max="4361" width="14.6640625" style="46" customWidth="1"/>
    <col min="4362" max="4362" width="17.33203125" style="46" customWidth="1"/>
    <col min="4363" max="4363" width="16.44140625" style="46" customWidth="1"/>
    <col min="4364" max="4364" width="14.33203125" style="46" customWidth="1"/>
    <col min="4365" max="4365" width="2.33203125" style="46" customWidth="1"/>
    <col min="4366" max="4366" width="9.44140625" style="46" customWidth="1"/>
    <col min="4367" max="4367" width="8.6640625" style="46" customWidth="1"/>
    <col min="4368" max="4368" width="20.33203125" style="46" bestFit="1" customWidth="1"/>
    <col min="4369" max="4369" width="12.6640625" style="46" bestFit="1" customWidth="1"/>
    <col min="4370" max="4370" width="9.33203125" style="46"/>
    <col min="4371" max="4371" width="12.6640625" style="46" bestFit="1" customWidth="1"/>
    <col min="4372" max="4614" width="9.33203125" style="46"/>
    <col min="4615" max="4615" width="3.33203125" style="46" customWidth="1"/>
    <col min="4616" max="4616" width="19.6640625" style="46" customWidth="1"/>
    <col min="4617" max="4617" width="14.6640625" style="46" customWidth="1"/>
    <col min="4618" max="4618" width="17.33203125" style="46" customWidth="1"/>
    <col min="4619" max="4619" width="16.44140625" style="46" customWidth="1"/>
    <col min="4620" max="4620" width="14.33203125" style="46" customWidth="1"/>
    <col min="4621" max="4621" width="2.33203125" style="46" customWidth="1"/>
    <col min="4622" max="4622" width="9.44140625" style="46" customWidth="1"/>
    <col min="4623" max="4623" width="8.6640625" style="46" customWidth="1"/>
    <col min="4624" max="4624" width="20.33203125" style="46" bestFit="1" customWidth="1"/>
    <col min="4625" max="4625" width="12.6640625" style="46" bestFit="1" customWidth="1"/>
    <col min="4626" max="4626" width="9.33203125" style="46"/>
    <col min="4627" max="4627" width="12.6640625" style="46" bestFit="1" customWidth="1"/>
    <col min="4628" max="4870" width="9.33203125" style="46"/>
    <col min="4871" max="4871" width="3.33203125" style="46" customWidth="1"/>
    <col min="4872" max="4872" width="19.6640625" style="46" customWidth="1"/>
    <col min="4873" max="4873" width="14.6640625" style="46" customWidth="1"/>
    <col min="4874" max="4874" width="17.33203125" style="46" customWidth="1"/>
    <col min="4875" max="4875" width="16.44140625" style="46" customWidth="1"/>
    <col min="4876" max="4876" width="14.33203125" style="46" customWidth="1"/>
    <col min="4877" max="4877" width="2.33203125" style="46" customWidth="1"/>
    <col min="4878" max="4878" width="9.44140625" style="46" customWidth="1"/>
    <col min="4879" max="4879" width="8.6640625" style="46" customWidth="1"/>
    <col min="4880" max="4880" width="20.33203125" style="46" bestFit="1" customWidth="1"/>
    <col min="4881" max="4881" width="12.6640625" style="46" bestFit="1" customWidth="1"/>
    <col min="4882" max="4882" width="9.33203125" style="46"/>
    <col min="4883" max="4883" width="12.6640625" style="46" bestFit="1" customWidth="1"/>
    <col min="4884" max="5126" width="9.33203125" style="46"/>
    <col min="5127" max="5127" width="3.33203125" style="46" customWidth="1"/>
    <col min="5128" max="5128" width="19.6640625" style="46" customWidth="1"/>
    <col min="5129" max="5129" width="14.6640625" style="46" customWidth="1"/>
    <col min="5130" max="5130" width="17.33203125" style="46" customWidth="1"/>
    <col min="5131" max="5131" width="16.44140625" style="46" customWidth="1"/>
    <col min="5132" max="5132" width="14.33203125" style="46" customWidth="1"/>
    <col min="5133" max="5133" width="2.33203125" style="46" customWidth="1"/>
    <col min="5134" max="5134" width="9.44140625" style="46" customWidth="1"/>
    <col min="5135" max="5135" width="8.6640625" style="46" customWidth="1"/>
    <col min="5136" max="5136" width="20.33203125" style="46" bestFit="1" customWidth="1"/>
    <col min="5137" max="5137" width="12.6640625" style="46" bestFit="1" customWidth="1"/>
    <col min="5138" max="5138" width="9.33203125" style="46"/>
    <col min="5139" max="5139" width="12.6640625" style="46" bestFit="1" customWidth="1"/>
    <col min="5140" max="5382" width="9.33203125" style="46"/>
    <col min="5383" max="5383" width="3.33203125" style="46" customWidth="1"/>
    <col min="5384" max="5384" width="19.6640625" style="46" customWidth="1"/>
    <col min="5385" max="5385" width="14.6640625" style="46" customWidth="1"/>
    <col min="5386" max="5386" width="17.33203125" style="46" customWidth="1"/>
    <col min="5387" max="5387" width="16.44140625" style="46" customWidth="1"/>
    <col min="5388" max="5388" width="14.33203125" style="46" customWidth="1"/>
    <col min="5389" max="5389" width="2.33203125" style="46" customWidth="1"/>
    <col min="5390" max="5390" width="9.44140625" style="46" customWidth="1"/>
    <col min="5391" max="5391" width="8.6640625" style="46" customWidth="1"/>
    <col min="5392" max="5392" width="20.33203125" style="46" bestFit="1" customWidth="1"/>
    <col min="5393" max="5393" width="12.6640625" style="46" bestFit="1" customWidth="1"/>
    <col min="5394" max="5394" width="9.33203125" style="46"/>
    <col min="5395" max="5395" width="12.6640625" style="46" bestFit="1" customWidth="1"/>
    <col min="5396" max="5638" width="9.33203125" style="46"/>
    <col min="5639" max="5639" width="3.33203125" style="46" customWidth="1"/>
    <col min="5640" max="5640" width="19.6640625" style="46" customWidth="1"/>
    <col min="5641" max="5641" width="14.6640625" style="46" customWidth="1"/>
    <col min="5642" max="5642" width="17.33203125" style="46" customWidth="1"/>
    <col min="5643" max="5643" width="16.44140625" style="46" customWidth="1"/>
    <col min="5644" max="5644" width="14.33203125" style="46" customWidth="1"/>
    <col min="5645" max="5645" width="2.33203125" style="46" customWidth="1"/>
    <col min="5646" max="5646" width="9.44140625" style="46" customWidth="1"/>
    <col min="5647" max="5647" width="8.6640625" style="46" customWidth="1"/>
    <col min="5648" max="5648" width="20.33203125" style="46" bestFit="1" customWidth="1"/>
    <col min="5649" max="5649" width="12.6640625" style="46" bestFit="1" customWidth="1"/>
    <col min="5650" max="5650" width="9.33203125" style="46"/>
    <col min="5651" max="5651" width="12.6640625" style="46" bestFit="1" customWidth="1"/>
    <col min="5652" max="5894" width="9.33203125" style="46"/>
    <col min="5895" max="5895" width="3.33203125" style="46" customWidth="1"/>
    <col min="5896" max="5896" width="19.6640625" style="46" customWidth="1"/>
    <col min="5897" max="5897" width="14.6640625" style="46" customWidth="1"/>
    <col min="5898" max="5898" width="17.33203125" style="46" customWidth="1"/>
    <col min="5899" max="5899" width="16.44140625" style="46" customWidth="1"/>
    <col min="5900" max="5900" width="14.33203125" style="46" customWidth="1"/>
    <col min="5901" max="5901" width="2.33203125" style="46" customWidth="1"/>
    <col min="5902" max="5902" width="9.44140625" style="46" customWidth="1"/>
    <col min="5903" max="5903" width="8.6640625" style="46" customWidth="1"/>
    <col min="5904" max="5904" width="20.33203125" style="46" bestFit="1" customWidth="1"/>
    <col min="5905" max="5905" width="12.6640625" style="46" bestFit="1" customWidth="1"/>
    <col min="5906" max="5906" width="9.33203125" style="46"/>
    <col min="5907" max="5907" width="12.6640625" style="46" bestFit="1" customWidth="1"/>
    <col min="5908" max="6150" width="9.33203125" style="46"/>
    <col min="6151" max="6151" width="3.33203125" style="46" customWidth="1"/>
    <col min="6152" max="6152" width="19.6640625" style="46" customWidth="1"/>
    <col min="6153" max="6153" width="14.6640625" style="46" customWidth="1"/>
    <col min="6154" max="6154" width="17.33203125" style="46" customWidth="1"/>
    <col min="6155" max="6155" width="16.44140625" style="46" customWidth="1"/>
    <col min="6156" max="6156" width="14.33203125" style="46" customWidth="1"/>
    <col min="6157" max="6157" width="2.33203125" style="46" customWidth="1"/>
    <col min="6158" max="6158" width="9.44140625" style="46" customWidth="1"/>
    <col min="6159" max="6159" width="8.6640625" style="46" customWidth="1"/>
    <col min="6160" max="6160" width="20.33203125" style="46" bestFit="1" customWidth="1"/>
    <col min="6161" max="6161" width="12.6640625" style="46" bestFit="1" customWidth="1"/>
    <col min="6162" max="6162" width="9.33203125" style="46"/>
    <col min="6163" max="6163" width="12.6640625" style="46" bestFit="1" customWidth="1"/>
    <col min="6164" max="6406" width="9.33203125" style="46"/>
    <col min="6407" max="6407" width="3.33203125" style="46" customWidth="1"/>
    <col min="6408" max="6408" width="19.6640625" style="46" customWidth="1"/>
    <col min="6409" max="6409" width="14.6640625" style="46" customWidth="1"/>
    <col min="6410" max="6410" width="17.33203125" style="46" customWidth="1"/>
    <col min="6411" max="6411" width="16.44140625" style="46" customWidth="1"/>
    <col min="6412" max="6412" width="14.33203125" style="46" customWidth="1"/>
    <col min="6413" max="6413" width="2.33203125" style="46" customWidth="1"/>
    <col min="6414" max="6414" width="9.44140625" style="46" customWidth="1"/>
    <col min="6415" max="6415" width="8.6640625" style="46" customWidth="1"/>
    <col min="6416" max="6416" width="20.33203125" style="46" bestFit="1" customWidth="1"/>
    <col min="6417" max="6417" width="12.6640625" style="46" bestFit="1" customWidth="1"/>
    <col min="6418" max="6418" width="9.33203125" style="46"/>
    <col min="6419" max="6419" width="12.6640625" style="46" bestFit="1" customWidth="1"/>
    <col min="6420" max="6662" width="9.33203125" style="46"/>
    <col min="6663" max="6663" width="3.33203125" style="46" customWidth="1"/>
    <col min="6664" max="6664" width="19.6640625" style="46" customWidth="1"/>
    <col min="6665" max="6665" width="14.6640625" style="46" customWidth="1"/>
    <col min="6666" max="6666" width="17.33203125" style="46" customWidth="1"/>
    <col min="6667" max="6667" width="16.44140625" style="46" customWidth="1"/>
    <col min="6668" max="6668" width="14.33203125" style="46" customWidth="1"/>
    <col min="6669" max="6669" width="2.33203125" style="46" customWidth="1"/>
    <col min="6670" max="6670" width="9.44140625" style="46" customWidth="1"/>
    <col min="6671" max="6671" width="8.6640625" style="46" customWidth="1"/>
    <col min="6672" max="6672" width="20.33203125" style="46" bestFit="1" customWidth="1"/>
    <col min="6673" max="6673" width="12.6640625" style="46" bestFit="1" customWidth="1"/>
    <col min="6674" max="6674" width="9.33203125" style="46"/>
    <col min="6675" max="6675" width="12.6640625" style="46" bestFit="1" customWidth="1"/>
    <col min="6676" max="6918" width="9.33203125" style="46"/>
    <col min="6919" max="6919" width="3.33203125" style="46" customWidth="1"/>
    <col min="6920" max="6920" width="19.6640625" style="46" customWidth="1"/>
    <col min="6921" max="6921" width="14.6640625" style="46" customWidth="1"/>
    <col min="6922" max="6922" width="17.33203125" style="46" customWidth="1"/>
    <col min="6923" max="6923" width="16.44140625" style="46" customWidth="1"/>
    <col min="6924" max="6924" width="14.33203125" style="46" customWidth="1"/>
    <col min="6925" max="6925" width="2.33203125" style="46" customWidth="1"/>
    <col min="6926" max="6926" width="9.44140625" style="46" customWidth="1"/>
    <col min="6927" max="6927" width="8.6640625" style="46" customWidth="1"/>
    <col min="6928" max="6928" width="20.33203125" style="46" bestFit="1" customWidth="1"/>
    <col min="6929" max="6929" width="12.6640625" style="46" bestFit="1" customWidth="1"/>
    <col min="6930" max="6930" width="9.33203125" style="46"/>
    <col min="6931" max="6931" width="12.6640625" style="46" bestFit="1" customWidth="1"/>
    <col min="6932" max="7174" width="9.33203125" style="46"/>
    <col min="7175" max="7175" width="3.33203125" style="46" customWidth="1"/>
    <col min="7176" max="7176" width="19.6640625" style="46" customWidth="1"/>
    <col min="7177" max="7177" width="14.6640625" style="46" customWidth="1"/>
    <col min="7178" max="7178" width="17.33203125" style="46" customWidth="1"/>
    <col min="7179" max="7179" width="16.44140625" style="46" customWidth="1"/>
    <col min="7180" max="7180" width="14.33203125" style="46" customWidth="1"/>
    <col min="7181" max="7181" width="2.33203125" style="46" customWidth="1"/>
    <col min="7182" max="7182" width="9.44140625" style="46" customWidth="1"/>
    <col min="7183" max="7183" width="8.6640625" style="46" customWidth="1"/>
    <col min="7184" max="7184" width="20.33203125" style="46" bestFit="1" customWidth="1"/>
    <col min="7185" max="7185" width="12.6640625" style="46" bestFit="1" customWidth="1"/>
    <col min="7186" max="7186" width="9.33203125" style="46"/>
    <col min="7187" max="7187" width="12.6640625" style="46" bestFit="1" customWidth="1"/>
    <col min="7188" max="7430" width="9.33203125" style="46"/>
    <col min="7431" max="7431" width="3.33203125" style="46" customWidth="1"/>
    <col min="7432" max="7432" width="19.6640625" style="46" customWidth="1"/>
    <col min="7433" max="7433" width="14.6640625" style="46" customWidth="1"/>
    <col min="7434" max="7434" width="17.33203125" style="46" customWidth="1"/>
    <col min="7435" max="7435" width="16.44140625" style="46" customWidth="1"/>
    <col min="7436" max="7436" width="14.33203125" style="46" customWidth="1"/>
    <col min="7437" max="7437" width="2.33203125" style="46" customWidth="1"/>
    <col min="7438" max="7438" width="9.44140625" style="46" customWidth="1"/>
    <col min="7439" max="7439" width="8.6640625" style="46" customWidth="1"/>
    <col min="7440" max="7440" width="20.33203125" style="46" bestFit="1" customWidth="1"/>
    <col min="7441" max="7441" width="12.6640625" style="46" bestFit="1" customWidth="1"/>
    <col min="7442" max="7442" width="9.33203125" style="46"/>
    <col min="7443" max="7443" width="12.6640625" style="46" bestFit="1" customWidth="1"/>
    <col min="7444" max="7686" width="9.33203125" style="46"/>
    <col min="7687" max="7687" width="3.33203125" style="46" customWidth="1"/>
    <col min="7688" max="7688" width="19.6640625" style="46" customWidth="1"/>
    <col min="7689" max="7689" width="14.6640625" style="46" customWidth="1"/>
    <col min="7690" max="7690" width="17.33203125" style="46" customWidth="1"/>
    <col min="7691" max="7691" width="16.44140625" style="46" customWidth="1"/>
    <col min="7692" max="7692" width="14.33203125" style="46" customWidth="1"/>
    <col min="7693" max="7693" width="2.33203125" style="46" customWidth="1"/>
    <col min="7694" max="7694" width="9.44140625" style="46" customWidth="1"/>
    <col min="7695" max="7695" width="8.6640625" style="46" customWidth="1"/>
    <col min="7696" max="7696" width="20.33203125" style="46" bestFit="1" customWidth="1"/>
    <col min="7697" max="7697" width="12.6640625" style="46" bestFit="1" customWidth="1"/>
    <col min="7698" max="7698" width="9.33203125" style="46"/>
    <col min="7699" max="7699" width="12.6640625" style="46" bestFit="1" customWidth="1"/>
    <col min="7700" max="7942" width="9.33203125" style="46"/>
    <col min="7943" max="7943" width="3.33203125" style="46" customWidth="1"/>
    <col min="7944" max="7944" width="19.6640625" style="46" customWidth="1"/>
    <col min="7945" max="7945" width="14.6640625" style="46" customWidth="1"/>
    <col min="7946" max="7946" width="17.33203125" style="46" customWidth="1"/>
    <col min="7947" max="7947" width="16.44140625" style="46" customWidth="1"/>
    <col min="7948" max="7948" width="14.33203125" style="46" customWidth="1"/>
    <col min="7949" max="7949" width="2.33203125" style="46" customWidth="1"/>
    <col min="7950" max="7950" width="9.44140625" style="46" customWidth="1"/>
    <col min="7951" max="7951" width="8.6640625" style="46" customWidth="1"/>
    <col min="7952" max="7952" width="20.33203125" style="46" bestFit="1" customWidth="1"/>
    <col min="7953" max="7953" width="12.6640625" style="46" bestFit="1" customWidth="1"/>
    <col min="7954" max="7954" width="9.33203125" style="46"/>
    <col min="7955" max="7955" width="12.6640625" style="46" bestFit="1" customWidth="1"/>
    <col min="7956" max="8198" width="9.33203125" style="46"/>
    <col min="8199" max="8199" width="3.33203125" style="46" customWidth="1"/>
    <col min="8200" max="8200" width="19.6640625" style="46" customWidth="1"/>
    <col min="8201" max="8201" width="14.6640625" style="46" customWidth="1"/>
    <col min="8202" max="8202" width="17.33203125" style="46" customWidth="1"/>
    <col min="8203" max="8203" width="16.44140625" style="46" customWidth="1"/>
    <col min="8204" max="8204" width="14.33203125" style="46" customWidth="1"/>
    <col min="8205" max="8205" width="2.33203125" style="46" customWidth="1"/>
    <col min="8206" max="8206" width="9.44140625" style="46" customWidth="1"/>
    <col min="8207" max="8207" width="8.6640625" style="46" customWidth="1"/>
    <col min="8208" max="8208" width="20.33203125" style="46" bestFit="1" customWidth="1"/>
    <col min="8209" max="8209" width="12.6640625" style="46" bestFit="1" customWidth="1"/>
    <col min="8210" max="8210" width="9.33203125" style="46"/>
    <col min="8211" max="8211" width="12.6640625" style="46" bestFit="1" customWidth="1"/>
    <col min="8212" max="8454" width="9.33203125" style="46"/>
    <col min="8455" max="8455" width="3.33203125" style="46" customWidth="1"/>
    <col min="8456" max="8456" width="19.6640625" style="46" customWidth="1"/>
    <col min="8457" max="8457" width="14.6640625" style="46" customWidth="1"/>
    <col min="8458" max="8458" width="17.33203125" style="46" customWidth="1"/>
    <col min="8459" max="8459" width="16.44140625" style="46" customWidth="1"/>
    <col min="8460" max="8460" width="14.33203125" style="46" customWidth="1"/>
    <col min="8461" max="8461" width="2.33203125" style="46" customWidth="1"/>
    <col min="8462" max="8462" width="9.44140625" style="46" customWidth="1"/>
    <col min="8463" max="8463" width="8.6640625" style="46" customWidth="1"/>
    <col min="8464" max="8464" width="20.33203125" style="46" bestFit="1" customWidth="1"/>
    <col min="8465" max="8465" width="12.6640625" style="46" bestFit="1" customWidth="1"/>
    <col min="8466" max="8466" width="9.33203125" style="46"/>
    <col min="8467" max="8467" width="12.6640625" style="46" bestFit="1" customWidth="1"/>
    <col min="8468" max="8710" width="9.33203125" style="46"/>
    <col min="8711" max="8711" width="3.33203125" style="46" customWidth="1"/>
    <col min="8712" max="8712" width="19.6640625" style="46" customWidth="1"/>
    <col min="8713" max="8713" width="14.6640625" style="46" customWidth="1"/>
    <col min="8714" max="8714" width="17.33203125" style="46" customWidth="1"/>
    <col min="8715" max="8715" width="16.44140625" style="46" customWidth="1"/>
    <col min="8716" max="8716" width="14.33203125" style="46" customWidth="1"/>
    <col min="8717" max="8717" width="2.33203125" style="46" customWidth="1"/>
    <col min="8718" max="8718" width="9.44140625" style="46" customWidth="1"/>
    <col min="8719" max="8719" width="8.6640625" style="46" customWidth="1"/>
    <col min="8720" max="8720" width="20.33203125" style="46" bestFit="1" customWidth="1"/>
    <col min="8721" max="8721" width="12.6640625" style="46" bestFit="1" customWidth="1"/>
    <col min="8722" max="8722" width="9.33203125" style="46"/>
    <col min="8723" max="8723" width="12.6640625" style="46" bestFit="1" customWidth="1"/>
    <col min="8724" max="8966" width="9.33203125" style="46"/>
    <col min="8967" max="8967" width="3.33203125" style="46" customWidth="1"/>
    <col min="8968" max="8968" width="19.6640625" style="46" customWidth="1"/>
    <col min="8969" max="8969" width="14.6640625" style="46" customWidth="1"/>
    <col min="8970" max="8970" width="17.33203125" style="46" customWidth="1"/>
    <col min="8971" max="8971" width="16.44140625" style="46" customWidth="1"/>
    <col min="8972" max="8972" width="14.33203125" style="46" customWidth="1"/>
    <col min="8973" max="8973" width="2.33203125" style="46" customWidth="1"/>
    <col min="8974" max="8974" width="9.44140625" style="46" customWidth="1"/>
    <col min="8975" max="8975" width="8.6640625" style="46" customWidth="1"/>
    <col min="8976" max="8976" width="20.33203125" style="46" bestFit="1" customWidth="1"/>
    <col min="8977" max="8977" width="12.6640625" style="46" bestFit="1" customWidth="1"/>
    <col min="8978" max="8978" width="9.33203125" style="46"/>
    <col min="8979" max="8979" width="12.6640625" style="46" bestFit="1" customWidth="1"/>
    <col min="8980" max="9222" width="9.33203125" style="46"/>
    <col min="9223" max="9223" width="3.33203125" style="46" customWidth="1"/>
    <col min="9224" max="9224" width="19.6640625" style="46" customWidth="1"/>
    <col min="9225" max="9225" width="14.6640625" style="46" customWidth="1"/>
    <col min="9226" max="9226" width="17.33203125" style="46" customWidth="1"/>
    <col min="9227" max="9227" width="16.44140625" style="46" customWidth="1"/>
    <col min="9228" max="9228" width="14.33203125" style="46" customWidth="1"/>
    <col min="9229" max="9229" width="2.33203125" style="46" customWidth="1"/>
    <col min="9230" max="9230" width="9.44140625" style="46" customWidth="1"/>
    <col min="9231" max="9231" width="8.6640625" style="46" customWidth="1"/>
    <col min="9232" max="9232" width="20.33203125" style="46" bestFit="1" customWidth="1"/>
    <col min="9233" max="9233" width="12.6640625" style="46" bestFit="1" customWidth="1"/>
    <col min="9234" max="9234" width="9.33203125" style="46"/>
    <col min="9235" max="9235" width="12.6640625" style="46" bestFit="1" customWidth="1"/>
    <col min="9236" max="9478" width="9.33203125" style="46"/>
    <col min="9479" max="9479" width="3.33203125" style="46" customWidth="1"/>
    <col min="9480" max="9480" width="19.6640625" style="46" customWidth="1"/>
    <col min="9481" max="9481" width="14.6640625" style="46" customWidth="1"/>
    <col min="9482" max="9482" width="17.33203125" style="46" customWidth="1"/>
    <col min="9483" max="9483" width="16.44140625" style="46" customWidth="1"/>
    <col min="9484" max="9484" width="14.33203125" style="46" customWidth="1"/>
    <col min="9485" max="9485" width="2.33203125" style="46" customWidth="1"/>
    <col min="9486" max="9486" width="9.44140625" style="46" customWidth="1"/>
    <col min="9487" max="9487" width="8.6640625" style="46" customWidth="1"/>
    <col min="9488" max="9488" width="20.33203125" style="46" bestFit="1" customWidth="1"/>
    <col min="9489" max="9489" width="12.6640625" style="46" bestFit="1" customWidth="1"/>
    <col min="9490" max="9490" width="9.33203125" style="46"/>
    <col min="9491" max="9491" width="12.6640625" style="46" bestFit="1" customWidth="1"/>
    <col min="9492" max="9734" width="9.33203125" style="46"/>
    <col min="9735" max="9735" width="3.33203125" style="46" customWidth="1"/>
    <col min="9736" max="9736" width="19.6640625" style="46" customWidth="1"/>
    <col min="9737" max="9737" width="14.6640625" style="46" customWidth="1"/>
    <col min="9738" max="9738" width="17.33203125" style="46" customWidth="1"/>
    <col min="9739" max="9739" width="16.44140625" style="46" customWidth="1"/>
    <col min="9740" max="9740" width="14.33203125" style="46" customWidth="1"/>
    <col min="9741" max="9741" width="2.33203125" style="46" customWidth="1"/>
    <col min="9742" max="9742" width="9.44140625" style="46" customWidth="1"/>
    <col min="9743" max="9743" width="8.6640625" style="46" customWidth="1"/>
    <col min="9744" max="9744" width="20.33203125" style="46" bestFit="1" customWidth="1"/>
    <col min="9745" max="9745" width="12.6640625" style="46" bestFit="1" customWidth="1"/>
    <col min="9746" max="9746" width="9.33203125" style="46"/>
    <col min="9747" max="9747" width="12.6640625" style="46" bestFit="1" customWidth="1"/>
    <col min="9748" max="9990" width="9.33203125" style="46"/>
    <col min="9991" max="9991" width="3.33203125" style="46" customWidth="1"/>
    <col min="9992" max="9992" width="19.6640625" style="46" customWidth="1"/>
    <col min="9993" max="9993" width="14.6640625" style="46" customWidth="1"/>
    <col min="9994" max="9994" width="17.33203125" style="46" customWidth="1"/>
    <col min="9995" max="9995" width="16.44140625" style="46" customWidth="1"/>
    <col min="9996" max="9996" width="14.33203125" style="46" customWidth="1"/>
    <col min="9997" max="9997" width="2.33203125" style="46" customWidth="1"/>
    <col min="9998" max="9998" width="9.44140625" style="46" customWidth="1"/>
    <col min="9999" max="9999" width="8.6640625" style="46" customWidth="1"/>
    <col min="10000" max="10000" width="20.33203125" style="46" bestFit="1" customWidth="1"/>
    <col min="10001" max="10001" width="12.6640625" style="46" bestFit="1" customWidth="1"/>
    <col min="10002" max="10002" width="9.33203125" style="46"/>
    <col min="10003" max="10003" width="12.6640625" style="46" bestFit="1" customWidth="1"/>
    <col min="10004" max="10246" width="9.33203125" style="46"/>
    <col min="10247" max="10247" width="3.33203125" style="46" customWidth="1"/>
    <col min="10248" max="10248" width="19.6640625" style="46" customWidth="1"/>
    <col min="10249" max="10249" width="14.6640625" style="46" customWidth="1"/>
    <col min="10250" max="10250" width="17.33203125" style="46" customWidth="1"/>
    <col min="10251" max="10251" width="16.44140625" style="46" customWidth="1"/>
    <col min="10252" max="10252" width="14.33203125" style="46" customWidth="1"/>
    <col min="10253" max="10253" width="2.33203125" style="46" customWidth="1"/>
    <col min="10254" max="10254" width="9.44140625" style="46" customWidth="1"/>
    <col min="10255" max="10255" width="8.6640625" style="46" customWidth="1"/>
    <col min="10256" max="10256" width="20.33203125" style="46" bestFit="1" customWidth="1"/>
    <col min="10257" max="10257" width="12.6640625" style="46" bestFit="1" customWidth="1"/>
    <col min="10258" max="10258" width="9.33203125" style="46"/>
    <col min="10259" max="10259" width="12.6640625" style="46" bestFit="1" customWidth="1"/>
    <col min="10260" max="10502" width="9.33203125" style="46"/>
    <col min="10503" max="10503" width="3.33203125" style="46" customWidth="1"/>
    <col min="10504" max="10504" width="19.6640625" style="46" customWidth="1"/>
    <col min="10505" max="10505" width="14.6640625" style="46" customWidth="1"/>
    <col min="10506" max="10506" width="17.33203125" style="46" customWidth="1"/>
    <col min="10507" max="10507" width="16.44140625" style="46" customWidth="1"/>
    <col min="10508" max="10508" width="14.33203125" style="46" customWidth="1"/>
    <col min="10509" max="10509" width="2.33203125" style="46" customWidth="1"/>
    <col min="10510" max="10510" width="9.44140625" style="46" customWidth="1"/>
    <col min="10511" max="10511" width="8.6640625" style="46" customWidth="1"/>
    <col min="10512" max="10512" width="20.33203125" style="46" bestFit="1" customWidth="1"/>
    <col min="10513" max="10513" width="12.6640625" style="46" bestFit="1" customWidth="1"/>
    <col min="10514" max="10514" width="9.33203125" style="46"/>
    <col min="10515" max="10515" width="12.6640625" style="46" bestFit="1" customWidth="1"/>
    <col min="10516" max="10758" width="9.33203125" style="46"/>
    <col min="10759" max="10759" width="3.33203125" style="46" customWidth="1"/>
    <col min="10760" max="10760" width="19.6640625" style="46" customWidth="1"/>
    <col min="10761" max="10761" width="14.6640625" style="46" customWidth="1"/>
    <col min="10762" max="10762" width="17.33203125" style="46" customWidth="1"/>
    <col min="10763" max="10763" width="16.44140625" style="46" customWidth="1"/>
    <col min="10764" max="10764" width="14.33203125" style="46" customWidth="1"/>
    <col min="10765" max="10765" width="2.33203125" style="46" customWidth="1"/>
    <col min="10766" max="10766" width="9.44140625" style="46" customWidth="1"/>
    <col min="10767" max="10767" width="8.6640625" style="46" customWidth="1"/>
    <col min="10768" max="10768" width="20.33203125" style="46" bestFit="1" customWidth="1"/>
    <col min="10769" max="10769" width="12.6640625" style="46" bestFit="1" customWidth="1"/>
    <col min="10770" max="10770" width="9.33203125" style="46"/>
    <col min="10771" max="10771" width="12.6640625" style="46" bestFit="1" customWidth="1"/>
    <col min="10772" max="11014" width="9.33203125" style="46"/>
    <col min="11015" max="11015" width="3.33203125" style="46" customWidth="1"/>
    <col min="11016" max="11016" width="19.6640625" style="46" customWidth="1"/>
    <col min="11017" max="11017" width="14.6640625" style="46" customWidth="1"/>
    <col min="11018" max="11018" width="17.33203125" style="46" customWidth="1"/>
    <col min="11019" max="11019" width="16.44140625" style="46" customWidth="1"/>
    <col min="11020" max="11020" width="14.33203125" style="46" customWidth="1"/>
    <col min="11021" max="11021" width="2.33203125" style="46" customWidth="1"/>
    <col min="11022" max="11022" width="9.44140625" style="46" customWidth="1"/>
    <col min="11023" max="11023" width="8.6640625" style="46" customWidth="1"/>
    <col min="11024" max="11024" width="20.33203125" style="46" bestFit="1" customWidth="1"/>
    <col min="11025" max="11025" width="12.6640625" style="46" bestFit="1" customWidth="1"/>
    <col min="11026" max="11026" width="9.33203125" style="46"/>
    <col min="11027" max="11027" width="12.6640625" style="46" bestFit="1" customWidth="1"/>
    <col min="11028" max="11270" width="9.33203125" style="46"/>
    <col min="11271" max="11271" width="3.33203125" style="46" customWidth="1"/>
    <col min="11272" max="11272" width="19.6640625" style="46" customWidth="1"/>
    <col min="11273" max="11273" width="14.6640625" style="46" customWidth="1"/>
    <col min="11274" max="11274" width="17.33203125" style="46" customWidth="1"/>
    <col min="11275" max="11275" width="16.44140625" style="46" customWidth="1"/>
    <col min="11276" max="11276" width="14.33203125" style="46" customWidth="1"/>
    <col min="11277" max="11277" width="2.33203125" style="46" customWidth="1"/>
    <col min="11278" max="11278" width="9.44140625" style="46" customWidth="1"/>
    <col min="11279" max="11279" width="8.6640625" style="46" customWidth="1"/>
    <col min="11280" max="11280" width="20.33203125" style="46" bestFit="1" customWidth="1"/>
    <col min="11281" max="11281" width="12.6640625" style="46" bestFit="1" customWidth="1"/>
    <col min="11282" max="11282" width="9.33203125" style="46"/>
    <col min="11283" max="11283" width="12.6640625" style="46" bestFit="1" customWidth="1"/>
    <col min="11284" max="11526" width="9.33203125" style="46"/>
    <col min="11527" max="11527" width="3.33203125" style="46" customWidth="1"/>
    <col min="11528" max="11528" width="19.6640625" style="46" customWidth="1"/>
    <col min="11529" max="11529" width="14.6640625" style="46" customWidth="1"/>
    <col min="11530" max="11530" width="17.33203125" style="46" customWidth="1"/>
    <col min="11531" max="11531" width="16.44140625" style="46" customWidth="1"/>
    <col min="11532" max="11532" width="14.33203125" style="46" customWidth="1"/>
    <col min="11533" max="11533" width="2.33203125" style="46" customWidth="1"/>
    <col min="11534" max="11534" width="9.44140625" style="46" customWidth="1"/>
    <col min="11535" max="11535" width="8.6640625" style="46" customWidth="1"/>
    <col min="11536" max="11536" width="20.33203125" style="46" bestFit="1" customWidth="1"/>
    <col min="11537" max="11537" width="12.6640625" style="46" bestFit="1" customWidth="1"/>
    <col min="11538" max="11538" width="9.33203125" style="46"/>
    <col min="11539" max="11539" width="12.6640625" style="46" bestFit="1" customWidth="1"/>
    <col min="11540" max="11782" width="9.33203125" style="46"/>
    <col min="11783" max="11783" width="3.33203125" style="46" customWidth="1"/>
    <col min="11784" max="11784" width="19.6640625" style="46" customWidth="1"/>
    <col min="11785" max="11785" width="14.6640625" style="46" customWidth="1"/>
    <col min="11786" max="11786" width="17.33203125" style="46" customWidth="1"/>
    <col min="11787" max="11787" width="16.44140625" style="46" customWidth="1"/>
    <col min="11788" max="11788" width="14.33203125" style="46" customWidth="1"/>
    <col min="11789" max="11789" width="2.33203125" style="46" customWidth="1"/>
    <col min="11790" max="11790" width="9.44140625" style="46" customWidth="1"/>
    <col min="11791" max="11791" width="8.6640625" style="46" customWidth="1"/>
    <col min="11792" max="11792" width="20.33203125" style="46" bestFit="1" customWidth="1"/>
    <col min="11793" max="11793" width="12.6640625" style="46" bestFit="1" customWidth="1"/>
    <col min="11794" max="11794" width="9.33203125" style="46"/>
    <col min="11795" max="11795" width="12.6640625" style="46" bestFit="1" customWidth="1"/>
    <col min="11796" max="12038" width="9.33203125" style="46"/>
    <col min="12039" max="12039" width="3.33203125" style="46" customWidth="1"/>
    <col min="12040" max="12040" width="19.6640625" style="46" customWidth="1"/>
    <col min="12041" max="12041" width="14.6640625" style="46" customWidth="1"/>
    <col min="12042" max="12042" width="17.33203125" style="46" customWidth="1"/>
    <col min="12043" max="12043" width="16.44140625" style="46" customWidth="1"/>
    <col min="12044" max="12044" width="14.33203125" style="46" customWidth="1"/>
    <col min="12045" max="12045" width="2.33203125" style="46" customWidth="1"/>
    <col min="12046" max="12046" width="9.44140625" style="46" customWidth="1"/>
    <col min="12047" max="12047" width="8.6640625" style="46" customWidth="1"/>
    <col min="12048" max="12048" width="20.33203125" style="46" bestFit="1" customWidth="1"/>
    <col min="12049" max="12049" width="12.6640625" style="46" bestFit="1" customWidth="1"/>
    <col min="12050" max="12050" width="9.33203125" style="46"/>
    <col min="12051" max="12051" width="12.6640625" style="46" bestFit="1" customWidth="1"/>
    <col min="12052" max="12294" width="9.33203125" style="46"/>
    <col min="12295" max="12295" width="3.33203125" style="46" customWidth="1"/>
    <col min="12296" max="12296" width="19.6640625" style="46" customWidth="1"/>
    <col min="12297" max="12297" width="14.6640625" style="46" customWidth="1"/>
    <col min="12298" max="12298" width="17.33203125" style="46" customWidth="1"/>
    <col min="12299" max="12299" width="16.44140625" style="46" customWidth="1"/>
    <col min="12300" max="12300" width="14.33203125" style="46" customWidth="1"/>
    <col min="12301" max="12301" width="2.33203125" style="46" customWidth="1"/>
    <col min="12302" max="12302" width="9.44140625" style="46" customWidth="1"/>
    <col min="12303" max="12303" width="8.6640625" style="46" customWidth="1"/>
    <col min="12304" max="12304" width="20.33203125" style="46" bestFit="1" customWidth="1"/>
    <col min="12305" max="12305" width="12.6640625" style="46" bestFit="1" customWidth="1"/>
    <col min="12306" max="12306" width="9.33203125" style="46"/>
    <col min="12307" max="12307" width="12.6640625" style="46" bestFit="1" customWidth="1"/>
    <col min="12308" max="12550" width="9.33203125" style="46"/>
    <col min="12551" max="12551" width="3.33203125" style="46" customWidth="1"/>
    <col min="12552" max="12552" width="19.6640625" style="46" customWidth="1"/>
    <col min="12553" max="12553" width="14.6640625" style="46" customWidth="1"/>
    <col min="12554" max="12554" width="17.33203125" style="46" customWidth="1"/>
    <col min="12555" max="12555" width="16.44140625" style="46" customWidth="1"/>
    <col min="12556" max="12556" width="14.33203125" style="46" customWidth="1"/>
    <col min="12557" max="12557" width="2.33203125" style="46" customWidth="1"/>
    <col min="12558" max="12558" width="9.44140625" style="46" customWidth="1"/>
    <col min="12559" max="12559" width="8.6640625" style="46" customWidth="1"/>
    <col min="12560" max="12560" width="20.33203125" style="46" bestFit="1" customWidth="1"/>
    <col min="12561" max="12561" width="12.6640625" style="46" bestFit="1" customWidth="1"/>
    <col min="12562" max="12562" width="9.33203125" style="46"/>
    <col min="12563" max="12563" width="12.6640625" style="46" bestFit="1" customWidth="1"/>
    <col min="12564" max="12806" width="9.33203125" style="46"/>
    <col min="12807" max="12807" width="3.33203125" style="46" customWidth="1"/>
    <col min="12808" max="12808" width="19.6640625" style="46" customWidth="1"/>
    <col min="12809" max="12809" width="14.6640625" style="46" customWidth="1"/>
    <col min="12810" max="12810" width="17.33203125" style="46" customWidth="1"/>
    <col min="12811" max="12811" width="16.44140625" style="46" customWidth="1"/>
    <col min="12812" max="12812" width="14.33203125" style="46" customWidth="1"/>
    <col min="12813" max="12813" width="2.33203125" style="46" customWidth="1"/>
    <col min="12814" max="12814" width="9.44140625" style="46" customWidth="1"/>
    <col min="12815" max="12815" width="8.6640625" style="46" customWidth="1"/>
    <col min="12816" max="12816" width="20.33203125" style="46" bestFit="1" customWidth="1"/>
    <col min="12817" max="12817" width="12.6640625" style="46" bestFit="1" customWidth="1"/>
    <col min="12818" max="12818" width="9.33203125" style="46"/>
    <col min="12819" max="12819" width="12.6640625" style="46" bestFit="1" customWidth="1"/>
    <col min="12820" max="13062" width="9.33203125" style="46"/>
    <col min="13063" max="13063" width="3.33203125" style="46" customWidth="1"/>
    <col min="13064" max="13064" width="19.6640625" style="46" customWidth="1"/>
    <col min="13065" max="13065" width="14.6640625" style="46" customWidth="1"/>
    <col min="13066" max="13066" width="17.33203125" style="46" customWidth="1"/>
    <col min="13067" max="13067" width="16.44140625" style="46" customWidth="1"/>
    <col min="13068" max="13068" width="14.33203125" style="46" customWidth="1"/>
    <col min="13069" max="13069" width="2.33203125" style="46" customWidth="1"/>
    <col min="13070" max="13070" width="9.44140625" style="46" customWidth="1"/>
    <col min="13071" max="13071" width="8.6640625" style="46" customWidth="1"/>
    <col min="13072" max="13072" width="20.33203125" style="46" bestFit="1" customWidth="1"/>
    <col min="13073" max="13073" width="12.6640625" style="46" bestFit="1" customWidth="1"/>
    <col min="13074" max="13074" width="9.33203125" style="46"/>
    <col min="13075" max="13075" width="12.6640625" style="46" bestFit="1" customWidth="1"/>
    <col min="13076" max="13318" width="9.33203125" style="46"/>
    <col min="13319" max="13319" width="3.33203125" style="46" customWidth="1"/>
    <col min="13320" max="13320" width="19.6640625" style="46" customWidth="1"/>
    <col min="13321" max="13321" width="14.6640625" style="46" customWidth="1"/>
    <col min="13322" max="13322" width="17.33203125" style="46" customWidth="1"/>
    <col min="13323" max="13323" width="16.44140625" style="46" customWidth="1"/>
    <col min="13324" max="13324" width="14.33203125" style="46" customWidth="1"/>
    <col min="13325" max="13325" width="2.33203125" style="46" customWidth="1"/>
    <col min="13326" max="13326" width="9.44140625" style="46" customWidth="1"/>
    <col min="13327" max="13327" width="8.6640625" style="46" customWidth="1"/>
    <col min="13328" max="13328" width="20.33203125" style="46" bestFit="1" customWidth="1"/>
    <col min="13329" max="13329" width="12.6640625" style="46" bestFit="1" customWidth="1"/>
    <col min="13330" max="13330" width="9.33203125" style="46"/>
    <col min="13331" max="13331" width="12.6640625" style="46" bestFit="1" customWidth="1"/>
    <col min="13332" max="13574" width="9.33203125" style="46"/>
    <col min="13575" max="13575" width="3.33203125" style="46" customWidth="1"/>
    <col min="13576" max="13576" width="19.6640625" style="46" customWidth="1"/>
    <col min="13577" max="13577" width="14.6640625" style="46" customWidth="1"/>
    <col min="13578" max="13578" width="17.33203125" style="46" customWidth="1"/>
    <col min="13579" max="13579" width="16.44140625" style="46" customWidth="1"/>
    <col min="13580" max="13580" width="14.33203125" style="46" customWidth="1"/>
    <col min="13581" max="13581" width="2.33203125" style="46" customWidth="1"/>
    <col min="13582" max="13582" width="9.44140625" style="46" customWidth="1"/>
    <col min="13583" max="13583" width="8.6640625" style="46" customWidth="1"/>
    <col min="13584" max="13584" width="20.33203125" style="46" bestFit="1" customWidth="1"/>
    <col min="13585" max="13585" width="12.6640625" style="46" bestFit="1" customWidth="1"/>
    <col min="13586" max="13586" width="9.33203125" style="46"/>
    <col min="13587" max="13587" width="12.6640625" style="46" bestFit="1" customWidth="1"/>
    <col min="13588" max="13830" width="9.33203125" style="46"/>
    <col min="13831" max="13831" width="3.33203125" style="46" customWidth="1"/>
    <col min="13832" max="13832" width="19.6640625" style="46" customWidth="1"/>
    <col min="13833" max="13833" width="14.6640625" style="46" customWidth="1"/>
    <col min="13834" max="13834" width="17.33203125" style="46" customWidth="1"/>
    <col min="13835" max="13835" width="16.44140625" style="46" customWidth="1"/>
    <col min="13836" max="13836" width="14.33203125" style="46" customWidth="1"/>
    <col min="13837" max="13837" width="2.33203125" style="46" customWidth="1"/>
    <col min="13838" max="13838" width="9.44140625" style="46" customWidth="1"/>
    <col min="13839" max="13839" width="8.6640625" style="46" customWidth="1"/>
    <col min="13840" max="13840" width="20.33203125" style="46" bestFit="1" customWidth="1"/>
    <col min="13841" max="13841" width="12.6640625" style="46" bestFit="1" customWidth="1"/>
    <col min="13842" max="13842" width="9.33203125" style="46"/>
    <col min="13843" max="13843" width="12.6640625" style="46" bestFit="1" customWidth="1"/>
    <col min="13844" max="14086" width="9.33203125" style="46"/>
    <col min="14087" max="14087" width="3.33203125" style="46" customWidth="1"/>
    <col min="14088" max="14088" width="19.6640625" style="46" customWidth="1"/>
    <col min="14089" max="14089" width="14.6640625" style="46" customWidth="1"/>
    <col min="14090" max="14090" width="17.33203125" style="46" customWidth="1"/>
    <col min="14091" max="14091" width="16.44140625" style="46" customWidth="1"/>
    <col min="14092" max="14092" width="14.33203125" style="46" customWidth="1"/>
    <col min="14093" max="14093" width="2.33203125" style="46" customWidth="1"/>
    <col min="14094" max="14094" width="9.44140625" style="46" customWidth="1"/>
    <col min="14095" max="14095" width="8.6640625" style="46" customWidth="1"/>
    <col min="14096" max="14096" width="20.33203125" style="46" bestFit="1" customWidth="1"/>
    <col min="14097" max="14097" width="12.6640625" style="46" bestFit="1" customWidth="1"/>
    <col min="14098" max="14098" width="9.33203125" style="46"/>
    <col min="14099" max="14099" width="12.6640625" style="46" bestFit="1" customWidth="1"/>
    <col min="14100" max="14342" width="9.33203125" style="46"/>
    <col min="14343" max="14343" width="3.33203125" style="46" customWidth="1"/>
    <col min="14344" max="14344" width="19.6640625" style="46" customWidth="1"/>
    <col min="14345" max="14345" width="14.6640625" style="46" customWidth="1"/>
    <col min="14346" max="14346" width="17.33203125" style="46" customWidth="1"/>
    <col min="14347" max="14347" width="16.44140625" style="46" customWidth="1"/>
    <col min="14348" max="14348" width="14.33203125" style="46" customWidth="1"/>
    <col min="14349" max="14349" width="2.33203125" style="46" customWidth="1"/>
    <col min="14350" max="14350" width="9.44140625" style="46" customWidth="1"/>
    <col min="14351" max="14351" width="8.6640625" style="46" customWidth="1"/>
    <col min="14352" max="14352" width="20.33203125" style="46" bestFit="1" customWidth="1"/>
    <col min="14353" max="14353" width="12.6640625" style="46" bestFit="1" customWidth="1"/>
    <col min="14354" max="14354" width="9.33203125" style="46"/>
    <col min="14355" max="14355" width="12.6640625" style="46" bestFit="1" customWidth="1"/>
    <col min="14356" max="14598" width="9.33203125" style="46"/>
    <col min="14599" max="14599" width="3.33203125" style="46" customWidth="1"/>
    <col min="14600" max="14600" width="19.6640625" style="46" customWidth="1"/>
    <col min="14601" max="14601" width="14.6640625" style="46" customWidth="1"/>
    <col min="14602" max="14602" width="17.33203125" style="46" customWidth="1"/>
    <col min="14603" max="14603" width="16.44140625" style="46" customWidth="1"/>
    <col min="14604" max="14604" width="14.33203125" style="46" customWidth="1"/>
    <col min="14605" max="14605" width="2.33203125" style="46" customWidth="1"/>
    <col min="14606" max="14606" width="9.44140625" style="46" customWidth="1"/>
    <col min="14607" max="14607" width="8.6640625" style="46" customWidth="1"/>
    <col min="14608" max="14608" width="20.33203125" style="46" bestFit="1" customWidth="1"/>
    <col min="14609" max="14609" width="12.6640625" style="46" bestFit="1" customWidth="1"/>
    <col min="14610" max="14610" width="9.33203125" style="46"/>
    <col min="14611" max="14611" width="12.6640625" style="46" bestFit="1" customWidth="1"/>
    <col min="14612" max="14854" width="9.33203125" style="46"/>
    <col min="14855" max="14855" width="3.33203125" style="46" customWidth="1"/>
    <col min="14856" max="14856" width="19.6640625" style="46" customWidth="1"/>
    <col min="14857" max="14857" width="14.6640625" style="46" customWidth="1"/>
    <col min="14858" max="14858" width="17.33203125" style="46" customWidth="1"/>
    <col min="14859" max="14859" width="16.44140625" style="46" customWidth="1"/>
    <col min="14860" max="14860" width="14.33203125" style="46" customWidth="1"/>
    <col min="14861" max="14861" width="2.33203125" style="46" customWidth="1"/>
    <col min="14862" max="14862" width="9.44140625" style="46" customWidth="1"/>
    <col min="14863" max="14863" width="8.6640625" style="46" customWidth="1"/>
    <col min="14864" max="14864" width="20.33203125" style="46" bestFit="1" customWidth="1"/>
    <col min="14865" max="14865" width="12.6640625" style="46" bestFit="1" customWidth="1"/>
    <col min="14866" max="14866" width="9.33203125" style="46"/>
    <col min="14867" max="14867" width="12.6640625" style="46" bestFit="1" customWidth="1"/>
    <col min="14868" max="15110" width="9.33203125" style="46"/>
    <col min="15111" max="15111" width="3.33203125" style="46" customWidth="1"/>
    <col min="15112" max="15112" width="19.6640625" style="46" customWidth="1"/>
    <col min="15113" max="15113" width="14.6640625" style="46" customWidth="1"/>
    <col min="15114" max="15114" width="17.33203125" style="46" customWidth="1"/>
    <col min="15115" max="15115" width="16.44140625" style="46" customWidth="1"/>
    <col min="15116" max="15116" width="14.33203125" style="46" customWidth="1"/>
    <col min="15117" max="15117" width="2.33203125" style="46" customWidth="1"/>
    <col min="15118" max="15118" width="9.44140625" style="46" customWidth="1"/>
    <col min="15119" max="15119" width="8.6640625" style="46" customWidth="1"/>
    <col min="15120" max="15120" width="20.33203125" style="46" bestFit="1" customWidth="1"/>
    <col min="15121" max="15121" width="12.6640625" style="46" bestFit="1" customWidth="1"/>
    <col min="15122" max="15122" width="9.33203125" style="46"/>
    <col min="15123" max="15123" width="12.6640625" style="46" bestFit="1" customWidth="1"/>
    <col min="15124" max="15366" width="9.33203125" style="46"/>
    <col min="15367" max="15367" width="3.33203125" style="46" customWidth="1"/>
    <col min="15368" max="15368" width="19.6640625" style="46" customWidth="1"/>
    <col min="15369" max="15369" width="14.6640625" style="46" customWidth="1"/>
    <col min="15370" max="15370" width="17.33203125" style="46" customWidth="1"/>
    <col min="15371" max="15371" width="16.44140625" style="46" customWidth="1"/>
    <col min="15372" max="15372" width="14.33203125" style="46" customWidth="1"/>
    <col min="15373" max="15373" width="2.33203125" style="46" customWidth="1"/>
    <col min="15374" max="15374" width="9.44140625" style="46" customWidth="1"/>
    <col min="15375" max="15375" width="8.6640625" style="46" customWidth="1"/>
    <col min="15376" max="15376" width="20.33203125" style="46" bestFit="1" customWidth="1"/>
    <col min="15377" max="15377" width="12.6640625" style="46" bestFit="1" customWidth="1"/>
    <col min="15378" max="15378" width="9.33203125" style="46"/>
    <col min="15379" max="15379" width="12.6640625" style="46" bestFit="1" customWidth="1"/>
    <col min="15380" max="15622" width="9.33203125" style="46"/>
    <col min="15623" max="15623" width="3.33203125" style="46" customWidth="1"/>
    <col min="15624" max="15624" width="19.6640625" style="46" customWidth="1"/>
    <col min="15625" max="15625" width="14.6640625" style="46" customWidth="1"/>
    <col min="15626" max="15626" width="17.33203125" style="46" customWidth="1"/>
    <col min="15627" max="15627" width="16.44140625" style="46" customWidth="1"/>
    <col min="15628" max="15628" width="14.33203125" style="46" customWidth="1"/>
    <col min="15629" max="15629" width="2.33203125" style="46" customWidth="1"/>
    <col min="15630" max="15630" width="9.44140625" style="46" customWidth="1"/>
    <col min="15631" max="15631" width="8.6640625" style="46" customWidth="1"/>
    <col min="15632" max="15632" width="20.33203125" style="46" bestFit="1" customWidth="1"/>
    <col min="15633" max="15633" width="12.6640625" style="46" bestFit="1" customWidth="1"/>
    <col min="15634" max="15634" width="9.33203125" style="46"/>
    <col min="15635" max="15635" width="12.6640625" style="46" bestFit="1" customWidth="1"/>
    <col min="15636" max="15878" width="9.33203125" style="46"/>
    <col min="15879" max="15879" width="3.33203125" style="46" customWidth="1"/>
    <col min="15880" max="15880" width="19.6640625" style="46" customWidth="1"/>
    <col min="15881" max="15881" width="14.6640625" style="46" customWidth="1"/>
    <col min="15882" max="15882" width="17.33203125" style="46" customWidth="1"/>
    <col min="15883" max="15883" width="16.44140625" style="46" customWidth="1"/>
    <col min="15884" max="15884" width="14.33203125" style="46" customWidth="1"/>
    <col min="15885" max="15885" width="2.33203125" style="46" customWidth="1"/>
    <col min="15886" max="15886" width="9.44140625" style="46" customWidth="1"/>
    <col min="15887" max="15887" width="8.6640625" style="46" customWidth="1"/>
    <col min="15888" max="15888" width="20.33203125" style="46" bestFit="1" customWidth="1"/>
    <col min="15889" max="15889" width="12.6640625" style="46" bestFit="1" customWidth="1"/>
    <col min="15890" max="15890" width="9.33203125" style="46"/>
    <col min="15891" max="15891" width="12.6640625" style="46" bestFit="1" customWidth="1"/>
    <col min="15892" max="16134" width="9.33203125" style="46"/>
    <col min="16135" max="16135" width="3.33203125" style="46" customWidth="1"/>
    <col min="16136" max="16136" width="19.6640625" style="46" customWidth="1"/>
    <col min="16137" max="16137" width="14.6640625" style="46" customWidth="1"/>
    <col min="16138" max="16138" width="17.33203125" style="46" customWidth="1"/>
    <col min="16139" max="16139" width="16.44140625" style="46" customWidth="1"/>
    <col min="16140" max="16140" width="14.33203125" style="46" customWidth="1"/>
    <col min="16141" max="16141" width="2.33203125" style="46" customWidth="1"/>
    <col min="16142" max="16142" width="9.44140625" style="46" customWidth="1"/>
    <col min="16143" max="16143" width="8.6640625" style="46" customWidth="1"/>
    <col min="16144" max="16144" width="20.33203125" style="46" bestFit="1" customWidth="1"/>
    <col min="16145" max="16145" width="12.6640625" style="46" bestFit="1" customWidth="1"/>
    <col min="16146" max="16146" width="9.33203125" style="46"/>
    <col min="16147" max="16147" width="12.6640625" style="46" bestFit="1" customWidth="1"/>
    <col min="16148" max="16384" width="9.33203125" style="46"/>
  </cols>
  <sheetData>
    <row r="1" spans="1:11" s="1" customFormat="1" ht="51.6" customHeight="1"/>
    <row r="2" spans="1:11" s="1" customFormat="1" ht="15" customHeight="1">
      <c r="A2" s="2"/>
      <c r="B2" s="3"/>
      <c r="C2" s="3"/>
      <c r="D2" s="3"/>
      <c r="E2" s="3"/>
      <c r="F2" s="3"/>
      <c r="G2" s="3"/>
      <c r="H2" s="3"/>
      <c r="I2" s="3"/>
    </row>
    <row r="3" spans="1:11" s="1" customFormat="1" ht="67.2" customHeight="1">
      <c r="A3" s="2"/>
      <c r="B3" s="4"/>
      <c r="C3" s="5"/>
      <c r="D3" s="336" t="s">
        <v>0</v>
      </c>
      <c r="E3" s="336"/>
      <c r="F3" s="336" t="s">
        <v>1</v>
      </c>
      <c r="G3" s="336"/>
      <c r="H3" s="336"/>
      <c r="I3" s="336"/>
    </row>
    <row r="4" spans="1:11" s="1" customFormat="1" ht="53.4" customHeight="1">
      <c r="A4" s="2"/>
      <c r="B4" s="344" t="s">
        <v>2</v>
      </c>
      <c r="C4" s="344"/>
      <c r="D4" s="344"/>
      <c r="E4" s="344"/>
      <c r="F4" s="344"/>
      <c r="G4" s="344"/>
      <c r="H4" s="344"/>
    </row>
    <row r="5" spans="1:11" s="1" customFormat="1" ht="15" customHeight="1">
      <c r="A5" s="6"/>
      <c r="B5" s="119" t="s">
        <v>3</v>
      </c>
      <c r="C5" s="276">
        <v>2.4</v>
      </c>
      <c r="D5" s="120"/>
      <c r="E5" s="121" t="s">
        <v>4</v>
      </c>
      <c r="F5" s="122">
        <v>45689</v>
      </c>
      <c r="G5" s="108"/>
      <c r="H5" s="120"/>
      <c r="I5" s="123"/>
      <c r="J5" s="7"/>
      <c r="K5" s="7"/>
    </row>
    <row r="6" spans="1:11" s="2" customFormat="1" ht="13.2"/>
    <row r="7" spans="1:11" s="2" customFormat="1" ht="169.8" customHeight="1">
      <c r="B7" s="341" t="s">
        <v>233</v>
      </c>
      <c r="C7" s="342"/>
      <c r="D7" s="342"/>
      <c r="E7" s="342"/>
      <c r="F7" s="342"/>
      <c r="G7" s="342"/>
      <c r="H7" s="342"/>
      <c r="I7" s="343"/>
      <c r="K7" s="75"/>
    </row>
    <row r="8" spans="1:11" s="8" customFormat="1" ht="3" customHeight="1">
      <c r="B8" s="9"/>
      <c r="C8" s="10"/>
      <c r="D8" s="11"/>
      <c r="E8" s="12"/>
      <c r="F8" s="10"/>
      <c r="G8" s="10"/>
    </row>
    <row r="9" spans="1:11" s="8" customFormat="1" ht="18" customHeight="1">
      <c r="B9" s="13"/>
      <c r="C9" s="13"/>
      <c r="D9" s="14"/>
      <c r="E9" s="72"/>
      <c r="F9" s="13"/>
      <c r="G9" s="13"/>
      <c r="H9" s="2"/>
      <c r="I9" s="2"/>
    </row>
    <row r="10" spans="1:11" s="15" customFormat="1" ht="17.25" customHeight="1">
      <c r="B10" s="106" t="s">
        <v>5</v>
      </c>
      <c r="C10" s="107"/>
      <c r="D10" s="107"/>
      <c r="E10" s="107"/>
      <c r="F10" s="107"/>
      <c r="G10" s="107"/>
      <c r="H10" s="108"/>
      <c r="I10" s="108"/>
      <c r="J10" s="16"/>
    </row>
    <row r="11" spans="1:11" s="15" customFormat="1" ht="10.199999999999999" customHeight="1">
      <c r="B11" s="17"/>
      <c r="C11" s="17"/>
      <c r="D11" s="17"/>
      <c r="E11" s="17"/>
      <c r="F11" s="17"/>
      <c r="G11" s="17"/>
      <c r="H11" s="18"/>
      <c r="I11" s="18"/>
      <c r="J11" s="19"/>
    </row>
    <row r="12" spans="1:11" s="16" customFormat="1" ht="20.100000000000001" customHeight="1">
      <c r="B12" s="94" t="s">
        <v>6</v>
      </c>
      <c r="C12" s="95"/>
      <c r="D12" s="95"/>
      <c r="E12" s="95"/>
      <c r="F12" s="96"/>
      <c r="G12" s="20"/>
      <c r="H12" s="334"/>
      <c r="I12" s="335"/>
      <c r="J12" s="21" t="str">
        <f>IF(AND(H12="",H19=""),"",IF(ISNA(#REF!),"ERROR: Please enter a valid postcode",""))</f>
        <v/>
      </c>
    </row>
    <row r="13" spans="1:11" s="16" customFormat="1" ht="20.100000000000001" customHeight="1">
      <c r="B13" s="97" t="s">
        <v>7</v>
      </c>
      <c r="C13" s="134"/>
      <c r="D13" s="134"/>
      <c r="E13" s="134"/>
      <c r="F13" s="135"/>
      <c r="G13" s="20"/>
      <c r="H13" s="334"/>
      <c r="I13" s="335"/>
      <c r="J13" s="21"/>
    </row>
    <row r="14" spans="1:11" s="16" customFormat="1" ht="20.100000000000001" customHeight="1">
      <c r="B14" s="97" t="s">
        <v>9</v>
      </c>
      <c r="C14" s="134"/>
      <c r="D14" s="134"/>
      <c r="E14" s="134"/>
      <c r="F14" s="135"/>
      <c r="G14" s="20"/>
      <c r="H14" s="334"/>
      <c r="I14" s="335"/>
      <c r="J14" s="21"/>
    </row>
    <row r="15" spans="1:11" s="16" customFormat="1" ht="20.100000000000001" customHeight="1">
      <c r="B15" s="97" t="s">
        <v>10</v>
      </c>
      <c r="C15" s="134"/>
      <c r="D15" s="134"/>
      <c r="E15" s="134"/>
      <c r="F15" s="135"/>
      <c r="G15" s="20"/>
      <c r="H15" s="334"/>
      <c r="I15" s="335"/>
      <c r="J15" s="21"/>
    </row>
    <row r="16" spans="1:11" s="16" customFormat="1" ht="20.100000000000001" customHeight="1">
      <c r="B16" s="97" t="s">
        <v>11</v>
      </c>
      <c r="C16" s="134"/>
      <c r="D16" s="134"/>
      <c r="E16" s="134"/>
      <c r="F16" s="135"/>
      <c r="G16" s="20"/>
      <c r="H16" s="334"/>
      <c r="I16" s="335"/>
      <c r="J16" s="21"/>
    </row>
    <row r="17" spans="2:10" s="16" customFormat="1" ht="20.100000000000001" customHeight="1">
      <c r="B17" s="140" t="s">
        <v>12</v>
      </c>
      <c r="C17" s="105"/>
      <c r="D17" s="105"/>
      <c r="E17" s="105"/>
      <c r="F17" s="98"/>
      <c r="G17" s="20"/>
      <c r="H17" s="334"/>
      <c r="I17" s="335"/>
      <c r="J17" s="21"/>
    </row>
    <row r="18" spans="2:10" s="16" customFormat="1" ht="12.75" customHeight="1">
      <c r="B18" s="24"/>
      <c r="C18" s="22"/>
      <c r="D18" s="22"/>
      <c r="E18" s="22"/>
      <c r="F18" s="22"/>
      <c r="G18" s="23"/>
      <c r="H18" s="25"/>
      <c r="I18" s="26"/>
      <c r="J18" s="148"/>
    </row>
    <row r="19" spans="2:10" s="16" customFormat="1" ht="20.100000000000001" customHeight="1">
      <c r="B19" s="94" t="s">
        <v>13</v>
      </c>
      <c r="C19" s="99"/>
      <c r="D19" s="99"/>
      <c r="E19" s="99"/>
      <c r="F19" s="100" t="s">
        <v>14</v>
      </c>
      <c r="G19" s="27"/>
      <c r="H19" s="337"/>
      <c r="I19" s="338"/>
      <c r="J19" s="149"/>
    </row>
    <row r="20" spans="2:10" s="16" customFormat="1" ht="20.100000000000001" customHeight="1">
      <c r="B20" s="101"/>
      <c r="C20" s="102"/>
      <c r="D20" s="102"/>
      <c r="E20" s="102"/>
      <c r="F20" s="103" t="s">
        <v>15</v>
      </c>
      <c r="G20" s="74"/>
      <c r="H20" s="337"/>
      <c r="I20" s="338"/>
      <c r="J20" s="149"/>
    </row>
    <row r="21" spans="2:10" s="16" customFormat="1" ht="20.100000000000001" customHeight="1">
      <c r="B21" s="104"/>
      <c r="C21" s="105"/>
      <c r="D21" s="105"/>
      <c r="E21" s="102"/>
      <c r="F21" s="103" t="s">
        <v>16</v>
      </c>
      <c r="G21" s="74"/>
      <c r="H21" s="339"/>
      <c r="I21" s="340"/>
      <c r="J21" s="148"/>
    </row>
    <row r="22" spans="2:10" s="16" customFormat="1" ht="20.100000000000001" customHeight="1">
      <c r="B22" s="28"/>
      <c r="C22" s="28"/>
      <c r="D22" s="28"/>
      <c r="E22" s="111"/>
      <c r="F22" s="112" t="s">
        <v>17</v>
      </c>
      <c r="G22" s="74"/>
      <c r="H22" s="333">
        <f>H19+H20/3.6+H21*38.6/3.6</f>
        <v>0</v>
      </c>
      <c r="I22" s="333"/>
      <c r="J22" s="148"/>
    </row>
    <row r="23" spans="2:10" s="16" customFormat="1" ht="20.100000000000001" customHeight="1">
      <c r="B23" s="28"/>
      <c r="C23" s="28"/>
      <c r="D23" s="28"/>
      <c r="E23" s="28"/>
      <c r="F23" s="28"/>
      <c r="G23" s="28"/>
      <c r="H23" s="28"/>
      <c r="I23" s="28"/>
    </row>
    <row r="24" spans="2:10" s="16" customFormat="1" ht="20.100000000000001" customHeight="1">
      <c r="B24" s="124" t="s">
        <v>18</v>
      </c>
      <c r="C24" s="28"/>
      <c r="D24" s="28"/>
      <c r="E24" s="28"/>
      <c r="F24" s="28"/>
      <c r="G24" s="28"/>
      <c r="H24" s="28"/>
      <c r="I24" s="28"/>
    </row>
    <row r="25" spans="2:10" s="16" customFormat="1" ht="20.100000000000001" customHeight="1">
      <c r="B25" s="124"/>
      <c r="C25" s="28"/>
      <c r="D25" s="28"/>
      <c r="E25" s="28"/>
      <c r="F25" s="28"/>
      <c r="G25" s="28"/>
      <c r="H25" s="28"/>
      <c r="I25" s="28"/>
    </row>
    <row r="26" spans="2:10" s="16" customFormat="1" ht="20.100000000000001" hidden="1" customHeight="1">
      <c r="B26" s="124"/>
      <c r="C26" s="28"/>
      <c r="D26" s="28"/>
      <c r="E26" s="28"/>
      <c r="F26" s="28"/>
      <c r="G26" s="28"/>
      <c r="H26" s="28"/>
      <c r="I26" s="28"/>
    </row>
    <row r="27" spans="2:10" s="16" customFormat="1" ht="20.100000000000001" hidden="1" customHeight="1">
      <c r="B27" s="124"/>
      <c r="C27" s="28"/>
      <c r="D27" s="28"/>
      <c r="E27" s="28"/>
      <c r="F27" s="28"/>
      <c r="G27" s="28"/>
      <c r="H27" s="28"/>
      <c r="I27" s="28"/>
    </row>
    <row r="28" spans="2:10" s="16" customFormat="1" ht="20.100000000000001" hidden="1" customHeight="1">
      <c r="B28" s="124"/>
      <c r="C28" s="28"/>
      <c r="D28" s="28"/>
      <c r="E28" s="28"/>
      <c r="F28" s="28"/>
      <c r="G28" s="28"/>
      <c r="H28" s="28"/>
      <c r="I28" s="28"/>
    </row>
    <row r="29" spans="2:10" s="15" customFormat="1" ht="19.5" hidden="1" customHeight="1">
      <c r="B29" s="29"/>
      <c r="C29" s="30"/>
      <c r="D29" s="30"/>
      <c r="E29" s="30"/>
      <c r="F29" s="30"/>
      <c r="G29" s="30"/>
      <c r="H29" s="31"/>
      <c r="I29" s="2"/>
    </row>
    <row r="30" spans="2:10" s="15" customFormat="1" ht="1.5" customHeight="1">
      <c r="B30" s="32"/>
      <c r="C30" s="33"/>
      <c r="D30" s="33"/>
      <c r="E30" s="33"/>
      <c r="F30" s="33"/>
      <c r="G30" s="33"/>
      <c r="H30" s="34"/>
      <c r="I30" s="35"/>
    </row>
    <row r="31" spans="2:10" s="15" customFormat="1" ht="17.25" customHeight="1">
      <c r="B31" s="109" t="s">
        <v>19</v>
      </c>
      <c r="C31" s="110"/>
      <c r="D31" s="110"/>
      <c r="E31" s="110"/>
      <c r="F31" s="110"/>
      <c r="G31" s="110"/>
      <c r="H31" s="4"/>
      <c r="I31" s="4"/>
    </row>
    <row r="32" spans="2:10" s="15" customFormat="1" ht="1.2" customHeight="1">
      <c r="B32" s="36"/>
      <c r="C32" s="36"/>
      <c r="D32" s="36"/>
      <c r="E32" s="36"/>
      <c r="F32" s="36"/>
      <c r="G32" s="36"/>
      <c r="H32" s="37"/>
      <c r="I32" s="37"/>
      <c r="J32" s="19"/>
    </row>
    <row r="33" spans="2:10" s="15" customFormat="1" ht="13.8" thickBot="1">
      <c r="B33" s="2"/>
      <c r="C33" s="2"/>
      <c r="D33" s="2"/>
      <c r="G33" s="38"/>
      <c r="H33" s="2"/>
      <c r="I33" s="2"/>
      <c r="J33" s="39"/>
    </row>
    <row r="34" spans="2:10" s="8" customFormat="1" ht="16.5" hidden="1" customHeight="1">
      <c r="B34" s="2"/>
      <c r="C34" s="40" t="s">
        <v>20</v>
      </c>
      <c r="D34" s="2"/>
      <c r="E34" s="83"/>
      <c r="F34" s="81" t="e">
        <f>IF(#REF!&lt;&gt;"",TRUNC(#REF!),"")</f>
        <v>#REF!</v>
      </c>
      <c r="G34" s="41"/>
      <c r="H34" s="2"/>
      <c r="I34" s="2"/>
      <c r="J34" s="42"/>
    </row>
    <row r="35" spans="2:10" s="8" customFormat="1" ht="16.5" hidden="1" customHeight="1">
      <c r="B35" s="2"/>
      <c r="C35" s="40"/>
      <c r="D35" s="2"/>
      <c r="E35" s="83"/>
      <c r="F35" s="82"/>
      <c r="G35" s="41"/>
      <c r="H35" s="2"/>
      <c r="I35" s="2"/>
      <c r="J35" s="42"/>
    </row>
    <row r="36" spans="2:10" s="8" customFormat="1" ht="16.5" hidden="1" customHeight="1">
      <c r="B36" s="86"/>
      <c r="C36" s="80"/>
      <c r="D36" s="83"/>
      <c r="E36" s="118"/>
      <c r="F36" s="113"/>
      <c r="G36" s="90"/>
      <c r="H36" s="90"/>
      <c r="I36" s="91"/>
      <c r="J36" s="43"/>
    </row>
    <row r="37" spans="2:10" s="8" customFormat="1" ht="16.5" hidden="1" customHeight="1">
      <c r="B37" s="86"/>
      <c r="C37" s="80"/>
      <c r="D37" s="83"/>
      <c r="E37" s="118"/>
      <c r="F37" s="113"/>
      <c r="G37" s="90"/>
      <c r="H37" s="90"/>
      <c r="I37" s="92"/>
      <c r="J37" s="43"/>
    </row>
    <row r="38" spans="2:10" s="8" customFormat="1" ht="16.5" customHeight="1">
      <c r="B38" s="356" t="s">
        <v>226</v>
      </c>
      <c r="C38" s="84"/>
      <c r="D38" s="84"/>
      <c r="E38" s="329"/>
      <c r="F38" s="330"/>
      <c r="G38" s="88"/>
      <c r="H38" s="88"/>
      <c r="I38" s="89"/>
      <c r="J38" s="42"/>
    </row>
    <row r="39" spans="2:10" s="8" customFormat="1" ht="16.5" customHeight="1">
      <c r="B39" s="357"/>
      <c r="C39" s="80"/>
      <c r="D39" s="80"/>
      <c r="E39" s="311" t="str">
        <f>IF(OR(H12="",H13="",H14="",H19=""),"",IFERROR(S125,"NA"))</f>
        <v/>
      </c>
      <c r="F39" s="312"/>
      <c r="G39" s="319" t="s">
        <v>22</v>
      </c>
      <c r="H39" s="320"/>
      <c r="I39" s="321"/>
      <c r="J39" s="43"/>
    </row>
    <row r="40" spans="2:10" s="8" customFormat="1" ht="16.5" customHeight="1">
      <c r="B40" s="357"/>
      <c r="C40" s="345" t="s">
        <v>23</v>
      </c>
      <c r="D40" s="321"/>
      <c r="E40" s="311"/>
      <c r="F40" s="312"/>
      <c r="G40" s="319"/>
      <c r="H40" s="320"/>
      <c r="I40" s="321"/>
      <c r="J40" s="43"/>
    </row>
    <row r="41" spans="2:10" s="8" customFormat="1" ht="16.5" customHeight="1">
      <c r="B41" s="357"/>
      <c r="C41" s="80"/>
      <c r="D41" s="85"/>
      <c r="E41" s="331" t="str">
        <f>IF(OR($E$39="NA",$E$39="",E39="ERROR: Please enter valid hours"), "ERROR: Please provide inputs","")</f>
        <v>ERROR: Please provide inputs</v>
      </c>
      <c r="F41" s="332"/>
      <c r="G41" s="90"/>
      <c r="H41" s="90"/>
      <c r="I41" s="91"/>
      <c r="J41" s="43"/>
    </row>
    <row r="42" spans="2:10" s="8" customFormat="1" ht="16.5" customHeight="1" thickBot="1">
      <c r="B42" s="358"/>
      <c r="C42" s="87"/>
      <c r="D42" s="114"/>
      <c r="E42" s="317" t="e">
        <f>IF((S124&gt;6),6,(IFERROR(S124,0)))</f>
        <v>#N/A</v>
      </c>
      <c r="F42" s="318"/>
      <c r="G42" s="289" t="s">
        <v>225</v>
      </c>
      <c r="H42" s="290" t="e">
        <f>ROUNDDOWN(E42,1)</f>
        <v>#N/A</v>
      </c>
      <c r="I42" s="93"/>
      <c r="J42" s="43"/>
    </row>
    <row r="43" spans="2:10" s="8" customFormat="1" ht="13.2">
      <c r="J43" s="42"/>
    </row>
    <row r="44" spans="2:10" s="8" customFormat="1" ht="16.2" customHeight="1">
      <c r="B44" s="2"/>
      <c r="C44" s="2"/>
      <c r="D44" s="2"/>
      <c r="E44" s="2"/>
      <c r="F44" s="2"/>
      <c r="G44" s="2"/>
      <c r="H44" s="2"/>
      <c r="I44" s="2"/>
      <c r="J44" s="43"/>
    </row>
    <row r="45" spans="2:10" s="8" customFormat="1" ht="16.5" customHeight="1" thickBot="1">
      <c r="B45" s="2"/>
      <c r="C45" s="2"/>
      <c r="D45" s="2"/>
      <c r="E45" s="2"/>
      <c r="F45" s="2"/>
      <c r="G45" s="2"/>
      <c r="H45" s="2"/>
      <c r="I45" s="43"/>
    </row>
    <row r="46" spans="2:10" s="8" customFormat="1" ht="16.5" customHeight="1">
      <c r="B46" s="359" t="s">
        <v>227</v>
      </c>
      <c r="C46" s="84"/>
      <c r="D46" s="84"/>
      <c r="E46" s="291"/>
      <c r="F46" s="84"/>
      <c r="G46" s="292"/>
      <c r="H46" s="88"/>
      <c r="I46" s="296"/>
    </row>
    <row r="47" spans="2:10" s="8" customFormat="1" ht="16.5" customHeight="1">
      <c r="B47" s="360"/>
      <c r="C47" s="80"/>
      <c r="D47" s="80"/>
      <c r="E47" s="311" t="str">
        <f>IF(OR(H12="",H13="",H14="",H19=""),"", IFERROR(Y125,"NA"))</f>
        <v/>
      </c>
      <c r="F47" s="312"/>
      <c r="G47" s="319" t="s">
        <v>22</v>
      </c>
      <c r="H47" s="320"/>
      <c r="I47" s="321"/>
    </row>
    <row r="48" spans="2:10" s="8" customFormat="1" ht="16.5" customHeight="1">
      <c r="B48" s="360"/>
      <c r="C48" s="320" t="s">
        <v>23</v>
      </c>
      <c r="D48" s="320"/>
      <c r="E48" s="311"/>
      <c r="F48" s="312"/>
      <c r="G48" s="319"/>
      <c r="H48" s="320"/>
      <c r="I48" s="321"/>
    </row>
    <row r="49" spans="2:10" s="8" customFormat="1" ht="16.5" customHeight="1">
      <c r="B49" s="360"/>
      <c r="C49" s="80"/>
      <c r="D49" s="85"/>
      <c r="E49" s="322" t="str">
        <f>IF(OR($E$47="NA",$E$47="",E47="ERROR: Please enter valid hours"), "ERROR: Please provide inputs","")</f>
        <v>ERROR: Please provide inputs</v>
      </c>
      <c r="F49" s="323"/>
      <c r="G49" s="293"/>
      <c r="H49" s="90"/>
      <c r="I49" s="297"/>
    </row>
    <row r="50" spans="2:10" s="8" customFormat="1" ht="13.2" customHeight="1" thickBot="1">
      <c r="B50" s="361"/>
      <c r="C50" s="80"/>
      <c r="D50" s="300"/>
      <c r="E50" s="317" t="e">
        <f>IF((Y124&gt;6),6,(IFERROR(Y124,0)))</f>
        <v>#N/A</v>
      </c>
      <c r="F50" s="318"/>
      <c r="G50" s="304" t="s">
        <v>225</v>
      </c>
      <c r="H50" s="305" t="e">
        <f>ROUNDDOWN(E50,1)</f>
        <v>#N/A</v>
      </c>
      <c r="I50" s="298"/>
    </row>
    <row r="51" spans="2:10" s="8" customFormat="1" ht="16.5" customHeight="1">
      <c r="B51" s="353" t="s">
        <v>228</v>
      </c>
      <c r="C51" s="291"/>
      <c r="D51" s="84"/>
      <c r="E51" s="313"/>
      <c r="F51" s="314"/>
      <c r="G51" s="301"/>
      <c r="H51" s="301"/>
      <c r="I51" s="302"/>
    </row>
    <row r="52" spans="2:10" s="8" customFormat="1" ht="16.5" customHeight="1">
      <c r="B52" s="354"/>
      <c r="C52" s="294"/>
      <c r="D52" s="80"/>
      <c r="E52" s="311" t="str">
        <f>IF(OR(H12="",H13="",H14="",H19=""),"", IFERROR(AE125,"NA"))</f>
        <v/>
      </c>
      <c r="F52" s="312"/>
      <c r="G52" s="319" t="s">
        <v>22</v>
      </c>
      <c r="H52" s="320"/>
      <c r="I52" s="321"/>
    </row>
    <row r="53" spans="2:10" s="8" customFormat="1" ht="16.5" customHeight="1">
      <c r="B53" s="354"/>
      <c r="C53" s="319" t="s">
        <v>23</v>
      </c>
      <c r="D53" s="320"/>
      <c r="E53" s="311"/>
      <c r="F53" s="312"/>
      <c r="G53" s="319"/>
      <c r="H53" s="320"/>
      <c r="I53" s="321"/>
    </row>
    <row r="54" spans="2:10" s="8" customFormat="1" ht="16.5" customHeight="1">
      <c r="B54" s="354"/>
      <c r="C54" s="294"/>
      <c r="D54" s="300"/>
      <c r="E54" s="315" t="str">
        <f>IF(OR($E$52="NA",$E$52="",E52="ERROR: Please enter valid hours"), "ERROR: Please provide inputs","")</f>
        <v>ERROR: Please provide inputs</v>
      </c>
      <c r="F54" s="316"/>
      <c r="G54" s="80"/>
      <c r="H54" s="80"/>
      <c r="I54" s="298"/>
    </row>
    <row r="55" spans="2:10" s="8" customFormat="1" ht="16.5" customHeight="1" thickBot="1">
      <c r="B55" s="355"/>
      <c r="C55" s="295"/>
      <c r="D55" s="114"/>
      <c r="E55" s="317" t="e">
        <f>IF((AE124&gt;6),6,(IFERROR(AE124,0)))</f>
        <v>#N/A</v>
      </c>
      <c r="F55" s="318"/>
      <c r="G55" s="303" t="s">
        <v>225</v>
      </c>
      <c r="H55" s="290" t="e">
        <f>ROUNDDOWN(E55,1)</f>
        <v>#N/A</v>
      </c>
      <c r="I55" s="299"/>
      <c r="J55" s="43"/>
    </row>
    <row r="56" spans="2:10" s="8" customFormat="1" ht="16.5" customHeight="1" thickBot="1">
      <c r="D56" s="273"/>
      <c r="E56" s="274"/>
      <c r="F56" s="274"/>
      <c r="G56" s="275"/>
      <c r="I56" s="20"/>
      <c r="J56" s="43"/>
    </row>
    <row r="57" spans="2:10" s="8" customFormat="1" ht="16.5" customHeight="1">
      <c r="B57" s="346" t="s">
        <v>229</v>
      </c>
      <c r="C57" s="263"/>
      <c r="D57" s="263"/>
      <c r="E57" s="349"/>
      <c r="F57" s="350"/>
      <c r="G57" s="264"/>
      <c r="H57" s="264"/>
      <c r="I57" s="265"/>
      <c r="J57" s="43"/>
    </row>
    <row r="58" spans="2:10" s="8" customFormat="1" ht="16.5" customHeight="1">
      <c r="B58" s="347"/>
      <c r="C58" s="266"/>
      <c r="D58" s="266"/>
      <c r="E58" s="351" t="str">
        <f>IF(OR(H12="",H13="",H14="",H19=""),"", IFERROR(M125,"NA"))</f>
        <v/>
      </c>
      <c r="F58" s="352"/>
      <c r="G58" s="308" t="s">
        <v>22</v>
      </c>
      <c r="H58" s="309"/>
      <c r="I58" s="310"/>
      <c r="J58" s="43"/>
    </row>
    <row r="59" spans="2:10" s="8" customFormat="1" ht="16.5" customHeight="1">
      <c r="B59" s="347"/>
      <c r="C59" s="324" t="s">
        <v>23</v>
      </c>
      <c r="D59" s="310"/>
      <c r="E59" s="351"/>
      <c r="F59" s="352"/>
      <c r="G59" s="308"/>
      <c r="H59" s="309"/>
      <c r="I59" s="310"/>
      <c r="J59" s="43"/>
    </row>
    <row r="60" spans="2:10" s="8" customFormat="1" ht="16.5" customHeight="1">
      <c r="B60" s="347"/>
      <c r="C60" s="266"/>
      <c r="D60" s="268"/>
      <c r="E60" s="325" t="str">
        <f>IF(OR($E$58="NA",$E$58="",E58="ERROR: Please enter valid hours"), "ERROR: Please provide inputs","")</f>
        <v>ERROR: Please provide inputs</v>
      </c>
      <c r="F60" s="326"/>
      <c r="G60" s="267"/>
      <c r="H60" s="267"/>
      <c r="I60" s="269"/>
      <c r="J60" s="43"/>
    </row>
    <row r="61" spans="2:10" s="8" customFormat="1" ht="16.5" customHeight="1" thickBot="1">
      <c r="B61" s="348"/>
      <c r="C61" s="270"/>
      <c r="D61" s="271"/>
      <c r="E61" s="327" t="e">
        <f>IF((M124&gt;6),6,(IFERROR(M124,0)))</f>
        <v>#N/A</v>
      </c>
      <c r="F61" s="328"/>
      <c r="G61" s="306" t="s">
        <v>225</v>
      </c>
      <c r="H61" s="307" t="e">
        <f>ROUNDDOWN(E61,1)</f>
        <v>#N/A</v>
      </c>
      <c r="I61" s="272"/>
      <c r="J61" s="43"/>
    </row>
    <row r="62" spans="2:10" s="8" customFormat="1" ht="16.5" customHeight="1">
      <c r="B62" s="346" t="s">
        <v>230</v>
      </c>
      <c r="C62" s="263"/>
      <c r="D62" s="263"/>
      <c r="E62" s="349"/>
      <c r="F62" s="350"/>
      <c r="G62" s="264"/>
      <c r="H62" s="264"/>
      <c r="I62" s="265"/>
      <c r="J62" s="43"/>
    </row>
    <row r="63" spans="2:10" s="8" customFormat="1" ht="16.5" customHeight="1">
      <c r="B63" s="347"/>
      <c r="C63" s="266"/>
      <c r="D63" s="266"/>
      <c r="E63" s="351" t="str">
        <f>IF(OR(H12="",H13="",H14="",H19=""),"", IFERROR(F125,"NA"))</f>
        <v/>
      </c>
      <c r="F63" s="352"/>
      <c r="G63" s="308" t="s">
        <v>22</v>
      </c>
      <c r="H63" s="309"/>
      <c r="I63" s="310"/>
      <c r="J63" s="43"/>
    </row>
    <row r="64" spans="2:10" s="8" customFormat="1" ht="16.5" customHeight="1">
      <c r="B64" s="347"/>
      <c r="C64" s="324" t="s">
        <v>23</v>
      </c>
      <c r="D64" s="310"/>
      <c r="E64" s="351"/>
      <c r="F64" s="352"/>
      <c r="G64" s="308"/>
      <c r="H64" s="309"/>
      <c r="I64" s="310"/>
      <c r="J64" s="43"/>
    </row>
    <row r="65" spans="1:34" s="8" customFormat="1" ht="16.5" customHeight="1">
      <c r="B65" s="347"/>
      <c r="C65" s="266"/>
      <c r="D65" s="268"/>
      <c r="E65" s="325" t="str">
        <f>IF(OR($E$63="NA",$E$63="",E63="ERROR: Please enter valid hours"), "ERROR: Please provide inputs","")</f>
        <v>ERROR: Please provide inputs</v>
      </c>
      <c r="F65" s="326"/>
      <c r="G65" s="267"/>
      <c r="H65" s="267"/>
      <c r="I65" s="269"/>
      <c r="J65" s="43"/>
    </row>
    <row r="66" spans="1:34" s="8" customFormat="1" ht="16.5" customHeight="1" thickBot="1">
      <c r="B66" s="348"/>
      <c r="C66" s="270"/>
      <c r="D66" s="271"/>
      <c r="E66" s="327" t="e">
        <f>IF((F124&gt;6),6,(IFERROR(F124,0)))</f>
        <v>#N/A</v>
      </c>
      <c r="F66" s="328"/>
      <c r="G66" s="306" t="s">
        <v>225</v>
      </c>
      <c r="H66" s="307" t="e">
        <f>ROUNDDOWN(E66,1)</f>
        <v>#N/A</v>
      </c>
      <c r="I66" s="272"/>
      <c r="J66" s="43"/>
    </row>
    <row r="67" spans="1:34" s="15" customFormat="1" ht="19.5" customHeight="1">
      <c r="B67" s="29"/>
      <c r="C67" s="30"/>
      <c r="D67" s="30"/>
      <c r="E67" s="30"/>
      <c r="F67" s="30"/>
      <c r="G67" s="30"/>
      <c r="H67" s="31"/>
      <c r="I67" s="2"/>
      <c r="Z67" s="76"/>
      <c r="AA67" s="77" t="s">
        <v>25</v>
      </c>
      <c r="AB67" s="78">
        <f>$F$69</f>
        <v>0</v>
      </c>
      <c r="AC67" s="79">
        <v>1</v>
      </c>
      <c r="AD67" s="79">
        <v>2</v>
      </c>
      <c r="AE67" s="79">
        <v>3</v>
      </c>
      <c r="AF67" s="79">
        <v>4</v>
      </c>
      <c r="AG67" s="79">
        <v>5</v>
      </c>
      <c r="AH67" s="79">
        <v>6</v>
      </c>
    </row>
    <row r="68" spans="1:34" s="15" customFormat="1" ht="1.2" customHeight="1">
      <c r="B68" s="32"/>
      <c r="C68" s="33"/>
      <c r="D68" s="33"/>
      <c r="E68" s="33"/>
      <c r="F68" s="33"/>
      <c r="G68" s="33"/>
      <c r="H68" s="34"/>
      <c r="I68" s="35"/>
      <c r="Z68" s="76"/>
      <c r="AA68" s="76"/>
      <c r="AB68" s="76"/>
      <c r="AC68" s="76"/>
      <c r="AD68" s="76"/>
      <c r="AE68" s="76"/>
      <c r="AF68" s="76"/>
      <c r="AG68" s="76"/>
      <c r="AH68" s="76"/>
    </row>
    <row r="69" spans="1:34" s="15" customFormat="1" ht="17.25" customHeight="1">
      <c r="B69" s="109" t="s">
        <v>26</v>
      </c>
      <c r="C69" s="110"/>
      <c r="D69" s="110"/>
      <c r="E69" s="110"/>
      <c r="F69" s="110"/>
      <c r="G69" s="110"/>
      <c r="H69" s="4"/>
      <c r="I69" s="4"/>
      <c r="Z69" s="76"/>
      <c r="AA69" s="76"/>
      <c r="AB69" s="76"/>
      <c r="AC69" s="76"/>
      <c r="AD69" s="76"/>
      <c r="AE69" s="76"/>
      <c r="AF69" s="76"/>
      <c r="AG69" s="76"/>
      <c r="AH69" s="76"/>
    </row>
    <row r="70" spans="1:34" s="15" customFormat="1" ht="1.5" customHeight="1">
      <c r="B70" s="36"/>
      <c r="C70" s="36"/>
      <c r="D70" s="36"/>
      <c r="E70" s="36"/>
      <c r="F70" s="36"/>
      <c r="G70" s="36"/>
      <c r="H70" s="37"/>
      <c r="I70" s="37"/>
      <c r="J70" s="19"/>
      <c r="Z70" s="76"/>
      <c r="AA70" s="76"/>
      <c r="AB70" s="76"/>
      <c r="AC70" s="76"/>
      <c r="AD70" s="76"/>
      <c r="AE70" s="76"/>
      <c r="AF70" s="76"/>
      <c r="AG70" s="76"/>
      <c r="AH70" s="76"/>
    </row>
    <row r="71" spans="1:34" ht="13.2">
      <c r="A71" s="45"/>
      <c r="B71" s="2"/>
      <c r="C71" s="2"/>
      <c r="D71" s="2"/>
      <c r="E71" s="48"/>
      <c r="F71" s="2"/>
      <c r="G71" s="2"/>
      <c r="H71" s="2"/>
      <c r="I71" s="2"/>
      <c r="M71" s="43"/>
      <c r="N71" s="8"/>
      <c r="O71" s="8"/>
      <c r="P71" s="8"/>
      <c r="Q71" s="8"/>
      <c r="R71" s="8"/>
      <c r="S71" s="15"/>
      <c r="T71" s="15"/>
      <c r="U71" s="15"/>
      <c r="V71" s="15"/>
      <c r="W71" s="8"/>
      <c r="X71" s="8"/>
      <c r="Y71" s="8"/>
      <c r="Z71" s="8"/>
      <c r="AA71" s="8"/>
    </row>
    <row r="72" spans="1:34" s="8" customFormat="1" ht="16.5" customHeight="1">
      <c r="B72" s="2"/>
      <c r="C72" s="73"/>
      <c r="D72" s="74"/>
      <c r="E72" s="74"/>
      <c r="F72" s="44"/>
      <c r="G72" s="115"/>
      <c r="H72" s="116"/>
      <c r="I72" s="20"/>
      <c r="J72" s="43"/>
    </row>
    <row r="73" spans="1:34" s="8" customFormat="1" ht="16.5" customHeight="1">
      <c r="B73" s="2"/>
      <c r="C73" s="73"/>
      <c r="D73" s="74"/>
      <c r="E73" s="74"/>
      <c r="F73" s="44"/>
      <c r="G73" s="115"/>
      <c r="H73" s="116"/>
      <c r="I73" s="20"/>
      <c r="J73" s="43"/>
    </row>
    <row r="74" spans="1:34" s="8" customFormat="1" ht="16.5" customHeight="1">
      <c r="B74" s="2"/>
      <c r="C74" s="73"/>
      <c r="D74" s="74"/>
      <c r="E74" s="74"/>
      <c r="F74" s="44"/>
      <c r="G74" s="115"/>
      <c r="H74" s="116"/>
      <c r="I74" s="20"/>
      <c r="J74" s="43"/>
    </row>
    <row r="75" spans="1:34" s="8" customFormat="1" ht="16.5" customHeight="1">
      <c r="B75" s="2"/>
      <c r="C75" s="73"/>
      <c r="D75" s="74"/>
      <c r="E75" s="74"/>
      <c r="F75" s="44"/>
      <c r="G75" s="115"/>
      <c r="H75" s="116"/>
      <c r="I75" s="20"/>
      <c r="J75" s="43"/>
    </row>
    <row r="76" spans="1:34" s="8" customFormat="1" ht="16.5" customHeight="1">
      <c r="B76" s="2"/>
      <c r="C76" s="73"/>
      <c r="D76" s="74"/>
      <c r="E76" s="74"/>
      <c r="F76" s="44"/>
      <c r="G76" s="115"/>
      <c r="H76" s="116"/>
      <c r="I76" s="20"/>
      <c r="J76" s="43"/>
    </row>
    <row r="77" spans="1:34" s="8" customFormat="1" ht="16.5" customHeight="1">
      <c r="B77" s="2"/>
      <c r="C77" s="73"/>
      <c r="D77" s="74"/>
      <c r="E77" s="74"/>
      <c r="F77" s="44"/>
      <c r="G77" s="115"/>
      <c r="H77" s="116"/>
      <c r="I77" s="20"/>
      <c r="J77" s="43"/>
    </row>
    <row r="78" spans="1:34" s="8" customFormat="1" ht="16.5" customHeight="1">
      <c r="B78" s="2"/>
      <c r="C78" s="73"/>
      <c r="D78" s="74"/>
      <c r="E78" s="74"/>
      <c r="F78" s="44"/>
      <c r="G78" s="115"/>
      <c r="H78" s="116"/>
      <c r="I78" s="20"/>
      <c r="J78" s="43"/>
    </row>
    <row r="79" spans="1:34" s="8" customFormat="1" ht="16.5" customHeight="1">
      <c r="B79" s="2"/>
      <c r="C79" s="73"/>
      <c r="D79" s="74"/>
      <c r="E79" s="74"/>
      <c r="F79" s="44"/>
      <c r="G79" s="115"/>
      <c r="H79" s="116"/>
      <c r="I79" s="20"/>
      <c r="J79" s="43"/>
    </row>
    <row r="80" spans="1:34" s="8" customFormat="1" ht="16.5" customHeight="1">
      <c r="B80" s="2"/>
      <c r="C80" s="73"/>
      <c r="D80" s="74"/>
      <c r="E80" s="74"/>
      <c r="F80" s="44"/>
      <c r="G80" s="115"/>
      <c r="H80" s="116"/>
      <c r="I80" s="20"/>
      <c r="J80" s="43"/>
    </row>
    <row r="81" spans="1:29" s="8" customFormat="1" ht="16.5" customHeight="1">
      <c r="B81" s="2"/>
      <c r="C81" s="73"/>
      <c r="D81" s="74"/>
      <c r="E81" s="74"/>
      <c r="F81" s="44"/>
      <c r="G81" s="115"/>
      <c r="H81" s="116"/>
      <c r="I81" s="20"/>
      <c r="J81" s="43"/>
    </row>
    <row r="82" spans="1:29" s="8" customFormat="1" ht="16.5" customHeight="1">
      <c r="B82" s="2"/>
      <c r="C82" s="73"/>
      <c r="D82" s="74"/>
      <c r="E82" s="74"/>
      <c r="F82" s="44"/>
      <c r="G82" s="115"/>
      <c r="H82" s="116"/>
      <c r="I82" s="20"/>
      <c r="J82" s="43"/>
    </row>
    <row r="83" spans="1:29" s="8" customFormat="1" ht="16.5" customHeight="1">
      <c r="B83" s="2"/>
      <c r="C83" s="73"/>
      <c r="D83" s="74"/>
      <c r="E83" s="74"/>
      <c r="F83" s="44"/>
      <c r="G83" s="115"/>
      <c r="H83" s="116"/>
      <c r="I83" s="20"/>
      <c r="J83" s="43"/>
    </row>
    <row r="84" spans="1:29" s="8" customFormat="1" ht="16.5" customHeight="1">
      <c r="B84" s="2"/>
      <c r="C84" s="73"/>
      <c r="D84" s="74"/>
      <c r="E84" s="74"/>
      <c r="F84" s="44"/>
      <c r="G84" s="115"/>
      <c r="H84" s="116"/>
      <c r="I84" s="20"/>
      <c r="J84" s="43"/>
    </row>
    <row r="85" spans="1:29" s="8" customFormat="1" ht="16.5" customHeight="1">
      <c r="B85" s="2"/>
      <c r="C85" s="73"/>
      <c r="D85" s="74"/>
      <c r="E85" s="74"/>
      <c r="F85" s="44"/>
      <c r="G85" s="115"/>
      <c r="H85" s="116"/>
      <c r="I85" s="20"/>
      <c r="J85" s="43"/>
    </row>
    <row r="86" spans="1:29" s="8" customFormat="1" ht="16.5" customHeight="1">
      <c r="B86" s="2"/>
      <c r="C86" s="73"/>
      <c r="D86" s="74"/>
      <c r="E86" s="74"/>
      <c r="F86" s="44"/>
      <c r="G86" s="115"/>
      <c r="H86" s="116"/>
      <c r="I86" s="20"/>
      <c r="J86" s="43"/>
    </row>
    <row r="87" spans="1:29" s="8" customFormat="1" ht="16.5" customHeight="1">
      <c r="B87" s="2"/>
      <c r="C87" s="73"/>
      <c r="D87" s="74"/>
      <c r="E87" s="74"/>
      <c r="F87" s="44"/>
      <c r="G87" s="115"/>
      <c r="H87" s="116"/>
      <c r="I87" s="20"/>
      <c r="J87" s="43"/>
    </row>
    <row r="88" spans="1:29" s="8" customFormat="1" ht="16.5" customHeight="1">
      <c r="B88" s="2"/>
      <c r="C88" s="73"/>
      <c r="D88" s="74"/>
      <c r="E88" s="74"/>
      <c r="F88" s="44"/>
      <c r="G88" s="115"/>
      <c r="H88" s="116"/>
      <c r="I88" s="20"/>
      <c r="J88" s="43"/>
    </row>
    <row r="89" spans="1:29" s="8" customFormat="1" ht="16.5" customHeight="1">
      <c r="B89" s="2"/>
      <c r="C89" s="73"/>
      <c r="D89" s="74"/>
      <c r="E89" s="74"/>
      <c r="F89" s="44"/>
      <c r="G89" s="115"/>
      <c r="H89" s="116"/>
      <c r="I89" s="20"/>
      <c r="J89" s="43"/>
    </row>
    <row r="90" spans="1:29" s="8" customFormat="1" ht="17.399999999999999">
      <c r="B90" s="2"/>
      <c r="C90" s="73"/>
      <c r="D90" s="74"/>
      <c r="E90" s="74"/>
      <c r="F90" s="44"/>
      <c r="G90" s="115"/>
      <c r="H90" s="116"/>
      <c r="I90" s="20"/>
      <c r="J90" s="43"/>
    </row>
    <row r="91" spans="1:29" ht="13.2" hidden="1">
      <c r="A91" s="45"/>
      <c r="B91" s="2"/>
      <c r="C91" s="2"/>
      <c r="D91" s="2"/>
      <c r="E91" s="48"/>
      <c r="F91" s="2"/>
      <c r="G91" s="2"/>
      <c r="H91" s="2"/>
      <c r="I91" s="2"/>
    </row>
    <row r="92" spans="1:29" ht="18" hidden="1">
      <c r="A92" s="71"/>
      <c r="B92" s="117" t="s">
        <v>27</v>
      </c>
      <c r="C92" s="71"/>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row>
    <row r="93" spans="1:29" ht="17.399999999999999" hidden="1">
      <c r="B93" s="136" t="s">
        <v>28</v>
      </c>
      <c r="C93" s="2"/>
      <c r="D93" s="2"/>
      <c r="E93" s="2"/>
      <c r="F93" s="2"/>
      <c r="G93" s="2"/>
      <c r="H93" s="2"/>
      <c r="I93" s="2"/>
    </row>
    <row r="94" spans="1:29" ht="13.8" hidden="1">
      <c r="B94" s="137" t="s">
        <v>29</v>
      </c>
      <c r="C94" s="2"/>
      <c r="D94" s="2"/>
      <c r="E94" s="2"/>
      <c r="F94" s="2"/>
      <c r="G94" s="2"/>
      <c r="H94" s="2"/>
      <c r="I94" s="2"/>
    </row>
    <row r="95" spans="1:29" ht="14.4" hidden="1">
      <c r="A95" s="47"/>
      <c r="B95" s="50" t="s">
        <v>30</v>
      </c>
      <c r="C95" s="138"/>
      <c r="D95" s="51"/>
      <c r="E95" s="51"/>
      <c r="F95" s="139" t="e">
        <f>VLOOKUP($H$12,'Climate by postcode'!$A$3:$E$3730,5,FALSE)</f>
        <v>#N/A</v>
      </c>
      <c r="G95" s="49"/>
      <c r="H95" s="49"/>
      <c r="I95" s="49"/>
      <c r="J95" s="47"/>
      <c r="K95" s="47"/>
      <c r="L95" s="47"/>
      <c r="M95" s="47"/>
    </row>
    <row r="96" spans="1:29" ht="14.4" hidden="1">
      <c r="B96" s="50" t="s">
        <v>31</v>
      </c>
      <c r="C96" s="138"/>
      <c r="D96" s="51"/>
      <c r="E96" s="51"/>
      <c r="F96" s="139" t="e">
        <f>VLOOKUP($H$12,'Climate by postcode'!$A$4:$D$3730,2,0)</f>
        <v>#N/A</v>
      </c>
      <c r="G96" s="49"/>
      <c r="H96" s="49"/>
      <c r="I96" s="49"/>
      <c r="J96" s="47"/>
      <c r="K96" s="47"/>
      <c r="L96" s="47"/>
      <c r="M96" s="47"/>
    </row>
    <row r="97" spans="1:31" ht="14.4" hidden="1">
      <c r="B97" s="50" t="s">
        <v>32</v>
      </c>
      <c r="C97" s="138"/>
      <c r="D97" s="51"/>
      <c r="E97" s="51"/>
      <c r="F97" s="139" t="e">
        <f>VLOOKUP($H12,'Climate by postcode'!$A$4:$D$3730,3,0)</f>
        <v>#N/A</v>
      </c>
      <c r="G97" s="49"/>
      <c r="H97" s="49"/>
      <c r="I97" s="49"/>
      <c r="J97" s="47"/>
      <c r="K97" s="47"/>
      <c r="L97" s="47"/>
      <c r="M97" s="47"/>
    </row>
    <row r="98" spans="1:31" ht="14.4" hidden="1">
      <c r="A98" s="47"/>
      <c r="B98" s="50" t="s">
        <v>33</v>
      </c>
      <c r="C98" s="138"/>
      <c r="D98" s="51"/>
      <c r="E98" s="51"/>
      <c r="F98" s="139" t="e">
        <f>VLOOKUP($H$12,'Climate by postcode'!$A$4:$D$3730,4,0)</f>
        <v>#N/A</v>
      </c>
      <c r="G98" s="49"/>
      <c r="H98" s="49"/>
      <c r="I98" s="49"/>
      <c r="J98" s="47"/>
      <c r="K98" s="47"/>
      <c r="L98" s="47"/>
      <c r="M98" s="47"/>
    </row>
    <row r="99" spans="1:31" ht="14.4" hidden="1">
      <c r="A99" s="47"/>
      <c r="B99" s="55"/>
      <c r="C99" s="56"/>
      <c r="D99" s="57"/>
      <c r="E99" s="57"/>
      <c r="F99" s="139"/>
      <c r="G99" s="49"/>
      <c r="H99" s="49"/>
      <c r="I99" s="49"/>
      <c r="J99" s="47"/>
      <c r="K99" s="47"/>
      <c r="L99" s="47"/>
      <c r="M99" s="47"/>
    </row>
    <row r="100" spans="1:31" ht="14.4" hidden="1">
      <c r="A100" s="47"/>
      <c r="B100" s="137" t="s">
        <v>34</v>
      </c>
      <c r="C100" s="56"/>
      <c r="D100" s="57"/>
      <c r="E100" s="57"/>
      <c r="F100" s="139"/>
      <c r="G100" s="49"/>
      <c r="H100" s="49"/>
      <c r="I100" s="137" t="s">
        <v>231</v>
      </c>
      <c r="J100" s="56"/>
      <c r="K100" s="57"/>
      <c r="L100" s="57"/>
      <c r="M100" s="139"/>
      <c r="O100" s="137" t="s">
        <v>218</v>
      </c>
      <c r="P100" s="56"/>
      <c r="Q100" s="57"/>
      <c r="R100" s="57"/>
      <c r="S100" s="145"/>
      <c r="T100" s="146"/>
      <c r="U100" s="137" t="s">
        <v>206</v>
      </c>
      <c r="V100" s="56"/>
      <c r="W100" s="57"/>
      <c r="X100" s="57"/>
      <c r="Y100" s="145" t="s">
        <v>24</v>
      </c>
      <c r="Z100" s="146"/>
      <c r="AA100" s="137" t="s">
        <v>207</v>
      </c>
      <c r="AB100" s="56"/>
      <c r="AC100" s="57"/>
      <c r="AD100" s="57"/>
      <c r="AE100" s="145" t="s">
        <v>24</v>
      </c>
    </row>
    <row r="101" spans="1:31" ht="14.4" hidden="1">
      <c r="A101" s="47"/>
      <c r="B101" s="68" t="s">
        <v>35</v>
      </c>
      <c r="C101" s="69"/>
      <c r="D101" s="70"/>
      <c r="E101" s="70"/>
      <c r="F101" s="139" t="e">
        <f>VLOOKUP($F$95,SGEx!$A$5:$E$14,2,FALSE)</f>
        <v>#N/A</v>
      </c>
      <c r="G101" s="49"/>
      <c r="H101" s="49"/>
      <c r="I101" s="68" t="s">
        <v>36</v>
      </c>
      <c r="J101" s="69"/>
      <c r="K101" s="70"/>
      <c r="L101" s="70"/>
      <c r="M101" s="139" t="e">
        <f>VLOOKUP($F$95,SGEx!$A$19:$E$26,2,FALSE)</f>
        <v>#N/A</v>
      </c>
      <c r="O101" s="68" t="s">
        <v>37</v>
      </c>
      <c r="P101" s="69"/>
      <c r="Q101" s="70"/>
      <c r="R101" s="70"/>
      <c r="S101" s="139" t="e">
        <f>VLOOKUP($F$95,SGEx!$A$31:$E$38,2,FALSE)</f>
        <v>#N/A</v>
      </c>
      <c r="T101" s="139"/>
      <c r="U101" s="68" t="s">
        <v>38</v>
      </c>
      <c r="V101" s="69"/>
      <c r="W101" s="70"/>
      <c r="X101" s="70"/>
      <c r="Y101" s="139" t="e">
        <f>VLOOKUP($F$95,SGEx!$A$43:$E$50,2,FALSE)</f>
        <v>#N/A</v>
      </c>
      <c r="Z101" s="139"/>
      <c r="AA101" s="68" t="s">
        <v>38</v>
      </c>
      <c r="AB101" s="69"/>
      <c r="AC101" s="70"/>
      <c r="AD101" s="70"/>
      <c r="AE101" s="139" t="e">
        <f>VLOOKUP($F$95,SGEx!$H$19:$L$26,2,FALSE)</f>
        <v>#N/A</v>
      </c>
    </row>
    <row r="102" spans="1:31" ht="14.4" hidden="1">
      <c r="A102" s="47"/>
      <c r="B102" s="68" t="s">
        <v>39</v>
      </c>
      <c r="C102" s="69"/>
      <c r="D102" s="70"/>
      <c r="E102" s="70"/>
      <c r="F102" s="139" t="e">
        <f>VLOOKUP($F$95,SGEx!$A$5:$E$14,3,FALSE)</f>
        <v>#N/A</v>
      </c>
      <c r="G102" s="49"/>
      <c r="H102" s="49"/>
      <c r="I102" s="68" t="s">
        <v>40</v>
      </c>
      <c r="J102" s="69"/>
      <c r="K102" s="70"/>
      <c r="L102" s="70"/>
      <c r="M102" s="139" t="e">
        <f>VLOOKUP($F$95,SGEx!$A$19:$E$26,3,FALSE)</f>
        <v>#N/A</v>
      </c>
      <c r="O102" s="68" t="s">
        <v>41</v>
      </c>
      <c r="P102" s="69"/>
      <c r="Q102" s="70"/>
      <c r="R102" s="70"/>
      <c r="S102" s="287" t="e">
        <f>VLOOKUP($F$95,SGEx!$A$31:$E$38,3,FALSE)</f>
        <v>#N/A</v>
      </c>
      <c r="T102" s="139"/>
      <c r="U102" s="68" t="s">
        <v>42</v>
      </c>
      <c r="V102" s="69"/>
      <c r="W102" s="70"/>
      <c r="X102" s="70"/>
      <c r="Y102" s="139" t="e">
        <f>VLOOKUP($F$95,SGEx!$A$43:$E$50,3,FALSE)</f>
        <v>#N/A</v>
      </c>
      <c r="Z102" s="139"/>
      <c r="AA102" s="68" t="s">
        <v>42</v>
      </c>
      <c r="AB102" s="69"/>
      <c r="AC102" s="70"/>
      <c r="AD102" s="70"/>
      <c r="AE102" s="139" t="e">
        <f>VLOOKUP($F$95,SGEx!$H$19:$L$26,3,FALSE)</f>
        <v>#N/A</v>
      </c>
    </row>
    <row r="103" spans="1:31" ht="14.4" hidden="1">
      <c r="A103" s="47"/>
      <c r="B103" s="68" t="s">
        <v>43</v>
      </c>
      <c r="C103" s="69"/>
      <c r="D103" s="70"/>
      <c r="E103" s="70"/>
      <c r="F103" s="139" t="e">
        <f>VLOOKUP($F$95,SGEx!$A$5:$E$14,4,FALSE)</f>
        <v>#N/A</v>
      </c>
      <c r="G103" s="49"/>
      <c r="H103" s="49"/>
      <c r="I103" s="68" t="s">
        <v>44</v>
      </c>
      <c r="J103" s="69"/>
      <c r="K103" s="70"/>
      <c r="L103" s="70"/>
      <c r="M103" s="139" t="e">
        <f>VLOOKUP($F$95,SGEx!$A$19:$E$26,4,FALSE)</f>
        <v>#N/A</v>
      </c>
      <c r="O103" s="68" t="s">
        <v>45</v>
      </c>
      <c r="P103" s="69"/>
      <c r="Q103" s="70"/>
      <c r="R103" s="70"/>
      <c r="S103" s="139" t="e">
        <f>VLOOKUP($F$95,SGEx!$A$31:$E$38,4,FALSE)</f>
        <v>#N/A</v>
      </c>
      <c r="T103" s="139"/>
      <c r="U103" s="68" t="s">
        <v>46</v>
      </c>
      <c r="V103" s="69"/>
      <c r="W103" s="70"/>
      <c r="X103" s="70"/>
      <c r="Y103" s="139" t="e">
        <f>VLOOKUP($F$95,SGEx!$A$43:$E$50,4,FALSE)</f>
        <v>#N/A</v>
      </c>
      <c r="Z103" s="139"/>
      <c r="AA103" s="68" t="s">
        <v>46</v>
      </c>
      <c r="AB103" s="69"/>
      <c r="AC103" s="70"/>
      <c r="AD103" s="70"/>
      <c r="AE103" s="139" t="e">
        <f>VLOOKUP($F$95,SGEx!$H$19:$L$26,4,FALSE)</f>
        <v>#N/A</v>
      </c>
    </row>
    <row r="104" spans="1:31" ht="14.4" hidden="1">
      <c r="A104" s="47"/>
      <c r="B104" s="68" t="s">
        <v>47</v>
      </c>
      <c r="C104" s="69"/>
      <c r="D104" s="70"/>
      <c r="E104" s="70"/>
      <c r="F104" s="154" t="e">
        <f>VLOOKUP($F$95,'SSC (A)'!$A$6:$E$13,2,FALSE)</f>
        <v>#N/A</v>
      </c>
      <c r="G104" s="49"/>
      <c r="H104" s="49"/>
      <c r="I104" s="68" t="s">
        <v>47</v>
      </c>
      <c r="J104" s="69"/>
      <c r="K104" s="70"/>
      <c r="L104" s="70"/>
      <c r="M104" s="154" t="e">
        <f>VLOOKUP($F$95,'SSC (A)'!$A$6:$E$13,2,FALSE)</f>
        <v>#N/A</v>
      </c>
      <c r="O104" s="68" t="s">
        <v>47</v>
      </c>
      <c r="P104" s="69"/>
      <c r="Q104" s="70"/>
      <c r="R104" s="70"/>
      <c r="S104" s="154" t="e">
        <f>VLOOKUP($F$95,'SSC (A)'!$A$6:$E$13,3,FALSE)</f>
        <v>#N/A</v>
      </c>
      <c r="T104" s="154"/>
      <c r="U104" s="68" t="s">
        <v>47</v>
      </c>
      <c r="V104" s="69"/>
      <c r="W104" s="70"/>
      <c r="X104" s="70"/>
      <c r="Y104" s="154" t="e">
        <f>VLOOKUP($F$95,'SSC (A)'!$A$6:$E$13,4,FALSE)</f>
        <v>#N/A</v>
      </c>
      <c r="Z104" s="154"/>
      <c r="AA104" s="68" t="s">
        <v>47</v>
      </c>
      <c r="AB104" s="69"/>
      <c r="AC104" s="70"/>
      <c r="AD104" s="70"/>
      <c r="AE104" s="154" t="e">
        <f>VLOOKUP($F$95,'SSC (A)'!$A$6:$E$13,5,FALSE)</f>
        <v>#N/A</v>
      </c>
    </row>
    <row r="105" spans="1:31" ht="14.4" hidden="1">
      <c r="A105" s="47"/>
      <c r="B105" s="52" t="s">
        <v>48</v>
      </c>
      <c r="C105" s="53"/>
      <c r="D105" s="54"/>
      <c r="E105" s="54"/>
      <c r="F105" s="139" t="e">
        <f>9.8*$F97</f>
        <v>#N/A</v>
      </c>
      <c r="G105" s="49"/>
      <c r="H105" s="49"/>
      <c r="I105" s="52" t="s">
        <v>48</v>
      </c>
      <c r="J105" s="53"/>
      <c r="K105" s="54"/>
      <c r="L105" s="54"/>
      <c r="M105" s="139" t="e">
        <f>9.8*$F97</f>
        <v>#N/A</v>
      </c>
      <c r="O105" s="52" t="s">
        <v>48</v>
      </c>
      <c r="P105" s="53"/>
      <c r="Q105" s="54"/>
      <c r="R105" s="54"/>
      <c r="S105" s="139" t="e">
        <f t="shared" ref="S105" si="0">9.8*$F97</f>
        <v>#N/A</v>
      </c>
      <c r="T105" s="139"/>
      <c r="U105" s="52" t="s">
        <v>48</v>
      </c>
      <c r="V105" s="53"/>
      <c r="W105" s="54"/>
      <c r="X105" s="54"/>
      <c r="Y105" s="139" t="e">
        <f>9.8*$F97</f>
        <v>#N/A</v>
      </c>
      <c r="Z105" s="139"/>
      <c r="AA105" s="52" t="s">
        <v>48</v>
      </c>
      <c r="AB105" s="53"/>
      <c r="AC105" s="54"/>
      <c r="AD105" s="54"/>
      <c r="AE105" s="139" t="e">
        <f>9.8*$F97</f>
        <v>#N/A</v>
      </c>
    </row>
    <row r="106" spans="1:31" ht="14.4" hidden="1">
      <c r="A106" s="47"/>
      <c r="B106" s="52" t="s">
        <v>49</v>
      </c>
      <c r="C106" s="53"/>
      <c r="D106" s="54"/>
      <c r="E106" s="54"/>
      <c r="F106" s="139" t="e">
        <f>23087*($H$15/$H$14)</f>
        <v>#DIV/0!</v>
      </c>
      <c r="G106" s="49"/>
      <c r="H106" s="49"/>
      <c r="I106" s="52" t="s">
        <v>49</v>
      </c>
      <c r="J106" s="53"/>
      <c r="K106" s="54"/>
      <c r="L106" s="54"/>
      <c r="M106" s="139" t="e">
        <f>23087*($H$15/$H$14)</f>
        <v>#DIV/0!</v>
      </c>
      <c r="O106" s="52" t="s">
        <v>49</v>
      </c>
      <c r="P106" s="53"/>
      <c r="Q106" s="54"/>
      <c r="R106" s="54"/>
      <c r="S106" s="139" t="e">
        <f>23087*($H$15/$H$14)</f>
        <v>#DIV/0!</v>
      </c>
      <c r="T106" s="139"/>
      <c r="U106" s="52" t="s">
        <v>49</v>
      </c>
      <c r="V106" s="53"/>
      <c r="W106" s="54"/>
      <c r="X106" s="54"/>
      <c r="Y106" s="139" t="e">
        <f>23087*($H$15/$H$14)</f>
        <v>#DIV/0!</v>
      </c>
      <c r="Z106" s="139"/>
      <c r="AA106" s="52" t="s">
        <v>49</v>
      </c>
      <c r="AB106" s="53"/>
      <c r="AC106" s="54"/>
      <c r="AD106" s="54"/>
      <c r="AE106" s="139" t="e">
        <f>23087*($H$15/$H$14)</f>
        <v>#DIV/0!</v>
      </c>
    </row>
    <row r="107" spans="1:31" ht="14.4" hidden="1">
      <c r="A107" s="47"/>
      <c r="B107" s="52" t="s">
        <v>50</v>
      </c>
      <c r="C107" s="53"/>
      <c r="D107" s="54"/>
      <c r="E107" s="54"/>
      <c r="F107" s="139" t="e">
        <f>10692*($H$17/$H$14)</f>
        <v>#DIV/0!</v>
      </c>
      <c r="G107" s="49"/>
      <c r="H107" s="49"/>
      <c r="I107" s="52" t="s">
        <v>50</v>
      </c>
      <c r="J107" s="53"/>
      <c r="K107" s="54"/>
      <c r="L107" s="54"/>
      <c r="M107" s="139" t="e">
        <f>10692*($H$17/$H$14)</f>
        <v>#DIV/0!</v>
      </c>
      <c r="O107" s="52" t="s">
        <v>50</v>
      </c>
      <c r="P107" s="53"/>
      <c r="Q107" s="54"/>
      <c r="R107" s="54"/>
      <c r="S107" s="139" t="e">
        <f>10692*($H$17/$H$14)</f>
        <v>#DIV/0!</v>
      </c>
      <c r="T107" s="139"/>
      <c r="U107" s="52" t="s">
        <v>50</v>
      </c>
      <c r="V107" s="53"/>
      <c r="W107" s="54"/>
      <c r="X107" s="54"/>
      <c r="Y107" s="139" t="e">
        <f>10692*($H$17/$H$14)</f>
        <v>#DIV/0!</v>
      </c>
      <c r="Z107" s="139"/>
      <c r="AA107" s="52" t="s">
        <v>50</v>
      </c>
      <c r="AB107" s="53"/>
      <c r="AC107" s="54"/>
      <c r="AD107" s="54"/>
      <c r="AE107" s="139" t="e">
        <f>10692*($H$17/$H$14)</f>
        <v>#DIV/0!</v>
      </c>
    </row>
    <row r="108" spans="1:31" ht="14.4" hidden="1">
      <c r="A108" s="47"/>
      <c r="B108" s="52" t="s">
        <v>51</v>
      </c>
      <c r="C108" s="53"/>
      <c r="D108" s="54"/>
      <c r="E108" s="54"/>
      <c r="F108" s="139" t="e">
        <f>(F105+F106+F107)*F102</f>
        <v>#N/A</v>
      </c>
      <c r="G108" s="47"/>
      <c r="H108" s="47"/>
      <c r="I108" s="52" t="s">
        <v>51</v>
      </c>
      <c r="J108" s="53"/>
      <c r="K108" s="54"/>
      <c r="L108" s="54"/>
      <c r="M108" s="139" t="e">
        <f>(M105+M106+M107)*F102</f>
        <v>#N/A</v>
      </c>
      <c r="O108" s="52" t="s">
        <v>222</v>
      </c>
      <c r="P108" s="53"/>
      <c r="Q108" s="54"/>
      <c r="R108" s="54"/>
      <c r="S108" s="139" t="e">
        <f>(S105+S106+S107)*F102</f>
        <v>#N/A</v>
      </c>
      <c r="T108" s="139"/>
      <c r="U108" s="52" t="s">
        <v>51</v>
      </c>
      <c r="V108" s="53"/>
      <c r="W108" s="54"/>
      <c r="X108" s="54"/>
      <c r="Y108" s="139" t="e">
        <f>(Y105+Y106+Y107)*F102</f>
        <v>#N/A</v>
      </c>
      <c r="Z108" s="139"/>
      <c r="AA108" s="52" t="s">
        <v>51</v>
      </c>
      <c r="AB108" s="53"/>
      <c r="AC108" s="54"/>
      <c r="AD108" s="54"/>
      <c r="AE108" s="139" t="e">
        <f>(AE105+AE106+AE107)*F102</f>
        <v>#N/A</v>
      </c>
    </row>
    <row r="109" spans="1:31" ht="14.4" hidden="1">
      <c r="A109" s="47"/>
      <c r="B109" s="52" t="s">
        <v>52</v>
      </c>
      <c r="C109" s="53"/>
      <c r="D109" s="54"/>
      <c r="E109" s="54"/>
      <c r="F109" s="139" t="e">
        <f>2.551*F98</f>
        <v>#N/A</v>
      </c>
      <c r="G109" s="47"/>
      <c r="H109" s="47"/>
      <c r="I109" s="52" t="s">
        <v>52</v>
      </c>
      <c r="J109" s="53"/>
      <c r="K109" s="54"/>
      <c r="L109" s="54"/>
      <c r="M109" s="139" t="e">
        <f>2.551*$F98</f>
        <v>#N/A</v>
      </c>
      <c r="O109" s="52" t="s">
        <v>52</v>
      </c>
      <c r="P109" s="53"/>
      <c r="Q109" s="54"/>
      <c r="R109" s="54"/>
      <c r="S109" s="139" t="e">
        <f>2.551*$F98</f>
        <v>#N/A</v>
      </c>
      <c r="T109" s="139"/>
      <c r="U109" s="52" t="s">
        <v>52</v>
      </c>
      <c r="V109" s="53"/>
      <c r="W109" s="54"/>
      <c r="X109" s="54"/>
      <c r="Y109" s="139" t="e">
        <f>2.551*$F98</f>
        <v>#N/A</v>
      </c>
      <c r="Z109" s="139"/>
      <c r="AA109" s="52" t="s">
        <v>52</v>
      </c>
      <c r="AB109" s="53"/>
      <c r="AC109" s="54"/>
      <c r="AD109" s="54"/>
      <c r="AE109" s="139" t="e">
        <f>2.551*$F98</f>
        <v>#N/A</v>
      </c>
    </row>
    <row r="110" spans="1:31" ht="14.4" hidden="1">
      <c r="A110" s="47"/>
      <c r="B110" s="52" t="s">
        <v>53</v>
      </c>
      <c r="C110" s="53"/>
      <c r="D110" s="54"/>
      <c r="E110" s="54"/>
      <c r="F110" s="139">
        <f>4723*($H$13-2)</f>
        <v>-9446</v>
      </c>
      <c r="G110" s="47"/>
      <c r="H110" s="47"/>
      <c r="I110" s="52" t="s">
        <v>53</v>
      </c>
      <c r="J110" s="53"/>
      <c r="K110" s="54"/>
      <c r="L110" s="54"/>
      <c r="M110" s="139">
        <f>4723*($H$13-2)</f>
        <v>-9446</v>
      </c>
      <c r="O110" s="52" t="s">
        <v>53</v>
      </c>
      <c r="P110" s="53"/>
      <c r="Q110" s="54"/>
      <c r="R110" s="54"/>
      <c r="S110" s="139">
        <f>4723*($H$13-2)</f>
        <v>-9446</v>
      </c>
      <c r="T110" s="139"/>
      <c r="U110" s="52" t="s">
        <v>53</v>
      </c>
      <c r="V110" s="53"/>
      <c r="W110" s="54"/>
      <c r="X110" s="54"/>
      <c r="Y110" s="139">
        <f>4723*($H$13-2)</f>
        <v>-9446</v>
      </c>
      <c r="Z110" s="139"/>
      <c r="AA110" s="52" t="s">
        <v>53</v>
      </c>
      <c r="AB110" s="53"/>
      <c r="AC110" s="54"/>
      <c r="AD110" s="54"/>
      <c r="AE110" s="139">
        <f>4723*($H$13-2)</f>
        <v>-9446</v>
      </c>
    </row>
    <row r="111" spans="1:31" ht="14.4" hidden="1">
      <c r="A111" s="47"/>
      <c r="B111" s="52" t="s">
        <v>54</v>
      </c>
      <c r="C111" s="53"/>
      <c r="D111" s="54"/>
      <c r="E111" s="54"/>
      <c r="F111" s="139" t="e">
        <f>1212*($H$16/$H$14)</f>
        <v>#DIV/0!</v>
      </c>
      <c r="G111" s="47"/>
      <c r="H111" s="47"/>
      <c r="I111" s="52" t="s">
        <v>54</v>
      </c>
      <c r="J111" s="53"/>
      <c r="K111" s="54"/>
      <c r="L111" s="54"/>
      <c r="M111" s="139" t="e">
        <f>1212*($H$16/$H$14)</f>
        <v>#DIV/0!</v>
      </c>
      <c r="O111" s="52" t="s">
        <v>54</v>
      </c>
      <c r="P111" s="53"/>
      <c r="Q111" s="54"/>
      <c r="R111" s="54"/>
      <c r="S111" s="139" t="e">
        <f>1212*($H$16/$H$14)</f>
        <v>#DIV/0!</v>
      </c>
      <c r="T111" s="139"/>
      <c r="U111" s="52" t="s">
        <v>54</v>
      </c>
      <c r="V111" s="53"/>
      <c r="W111" s="54"/>
      <c r="X111" s="54"/>
      <c r="Y111" s="139" t="e">
        <f>1212*($H$16/$H$14)</f>
        <v>#DIV/0!</v>
      </c>
      <c r="Z111" s="139"/>
      <c r="AA111" s="52" t="s">
        <v>54</v>
      </c>
      <c r="AB111" s="53"/>
      <c r="AC111" s="54"/>
      <c r="AD111" s="54"/>
      <c r="AE111" s="139" t="e">
        <f>1212*($H$16/$H$14)</f>
        <v>#DIV/0!</v>
      </c>
    </row>
    <row r="112" spans="1:31" ht="14.4" hidden="1">
      <c r="A112" s="47"/>
      <c r="B112" s="52" t="s">
        <v>55</v>
      </c>
      <c r="C112" s="53"/>
      <c r="D112" s="54"/>
      <c r="E112" s="54"/>
      <c r="F112" s="139" t="e">
        <f>(F109+F110+F111+1176)*(F101/1.06)</f>
        <v>#N/A</v>
      </c>
      <c r="G112" s="47"/>
      <c r="H112" s="47"/>
      <c r="I112" s="52" t="s">
        <v>55</v>
      </c>
      <c r="J112" s="53"/>
      <c r="K112" s="54"/>
      <c r="L112" s="54"/>
      <c r="M112" s="139" t="e">
        <f>(M109+M110+M111+1176)*(F101/1.06)</f>
        <v>#N/A</v>
      </c>
      <c r="O112" s="52" t="s">
        <v>55</v>
      </c>
      <c r="P112" s="53"/>
      <c r="Q112" s="54"/>
      <c r="R112" s="54"/>
      <c r="S112" s="139" t="e">
        <f>(S109+S110+S111+1176)*(F101/1.06)</f>
        <v>#N/A</v>
      </c>
      <c r="T112" s="139"/>
      <c r="U112" s="52" t="s">
        <v>55</v>
      </c>
      <c r="V112" s="53"/>
      <c r="W112" s="54"/>
      <c r="X112" s="54"/>
      <c r="Y112" s="139" t="e">
        <f>(Y109+Y110+Y111+1176)*(F101/1.06)</f>
        <v>#N/A</v>
      </c>
      <c r="Z112" s="139"/>
      <c r="AA112" s="52" t="s">
        <v>55</v>
      </c>
      <c r="AB112" s="53"/>
      <c r="AC112" s="54"/>
      <c r="AD112" s="54"/>
      <c r="AE112" s="139" t="e">
        <f>(AE109+AE110+AE111+1176)*(F101/1.06)</f>
        <v>#N/A</v>
      </c>
    </row>
    <row r="113" spans="1:31" s="285" customFormat="1" ht="14.4" hidden="1">
      <c r="A113" s="280"/>
      <c r="B113" s="281" t="s">
        <v>56</v>
      </c>
      <c r="C113" s="282"/>
      <c r="D113" s="283"/>
      <c r="E113" s="283"/>
      <c r="F113" s="284" t="e">
        <f>(F108+F112)*F104</f>
        <v>#N/A</v>
      </c>
      <c r="G113" s="280"/>
      <c r="H113" s="280"/>
      <c r="I113" s="281" t="s">
        <v>56</v>
      </c>
      <c r="J113" s="282"/>
      <c r="K113" s="283"/>
      <c r="L113" s="283"/>
      <c r="M113" s="284" t="e">
        <f>(M108+M112)*M104</f>
        <v>#N/A</v>
      </c>
      <c r="O113" s="281" t="s">
        <v>56</v>
      </c>
      <c r="P113" s="282"/>
      <c r="Q113" s="283"/>
      <c r="R113" s="283"/>
      <c r="S113" s="284" t="e">
        <f>(S108+S112)*S104</f>
        <v>#N/A</v>
      </c>
      <c r="T113" s="284"/>
      <c r="U113" s="281" t="s">
        <v>56</v>
      </c>
      <c r="V113" s="282"/>
      <c r="W113" s="283"/>
      <c r="X113" s="283"/>
      <c r="Y113" s="284" t="e">
        <f>(Y108+Y112)*Y104</f>
        <v>#N/A</v>
      </c>
      <c r="Z113" s="284"/>
      <c r="AA113" s="281" t="s">
        <v>56</v>
      </c>
      <c r="AB113" s="282"/>
      <c r="AC113" s="283"/>
      <c r="AD113" s="283"/>
      <c r="AE113" s="284" t="e">
        <f>(AE108+AE112)*AE104</f>
        <v>#N/A</v>
      </c>
    </row>
    <row r="114" spans="1:31" ht="14.4" hidden="1">
      <c r="A114" s="47"/>
      <c r="B114" s="52" t="s">
        <v>57</v>
      </c>
      <c r="C114" s="53"/>
      <c r="D114" s="54"/>
      <c r="E114" s="54"/>
      <c r="F114" s="152" t="e">
        <f>($H$19*F101+$H$20*F102+$H$21*F103)/$H$14</f>
        <v>#N/A</v>
      </c>
      <c r="G114" s="47"/>
      <c r="H114" s="47"/>
      <c r="I114" s="52" t="s">
        <v>57</v>
      </c>
      <c r="J114" s="53"/>
      <c r="K114" s="54"/>
      <c r="L114" s="54"/>
      <c r="M114" s="152" t="e">
        <f>($H$19*M101+$H$20*M102+$H$21*M103)/$H$14</f>
        <v>#N/A</v>
      </c>
      <c r="O114" s="52" t="s">
        <v>57</v>
      </c>
      <c r="P114" s="53"/>
      <c r="Q114" s="54"/>
      <c r="R114" s="54"/>
      <c r="S114" s="152" t="e">
        <f>($H$19*S101+$H$20*S102+$H$21*S103)/$H$14</f>
        <v>#N/A</v>
      </c>
      <c r="T114" s="152"/>
      <c r="U114" s="52" t="s">
        <v>57</v>
      </c>
      <c r="V114" s="53"/>
      <c r="W114" s="54"/>
      <c r="X114" s="54"/>
      <c r="Y114" s="152" t="e">
        <f>($H$19*Y101+$H$20*Y102+$H$21*Y103)/$H$14</f>
        <v>#N/A</v>
      </c>
      <c r="Z114" s="152"/>
      <c r="AA114" s="52" t="s">
        <v>57</v>
      </c>
      <c r="AB114" s="53"/>
      <c r="AC114" s="54"/>
      <c r="AD114" s="54"/>
      <c r="AE114" s="152" t="e">
        <f>($H$19*AE101+$H$20*AE102+$H$21*AE103)/$H$14</f>
        <v>#N/A</v>
      </c>
    </row>
    <row r="115" spans="1:31" ht="14.4" hidden="1">
      <c r="A115" s="47"/>
      <c r="B115" s="52" t="s">
        <v>58</v>
      </c>
      <c r="C115" s="53"/>
      <c r="D115" s="54"/>
      <c r="E115" s="54"/>
      <c r="F115" s="139" t="e">
        <f>(F114-F113)/F113</f>
        <v>#N/A</v>
      </c>
      <c r="G115" s="47"/>
      <c r="H115" s="47"/>
      <c r="I115" s="52" t="s">
        <v>58</v>
      </c>
      <c r="J115" s="53"/>
      <c r="K115" s="54"/>
      <c r="L115" s="54"/>
      <c r="M115" s="139" t="e">
        <f>(M114-M113)/M113</f>
        <v>#N/A</v>
      </c>
      <c r="O115" s="52" t="s">
        <v>58</v>
      </c>
      <c r="P115" s="53"/>
      <c r="Q115" s="54"/>
      <c r="R115" s="54"/>
      <c r="S115" s="139" t="e">
        <f>(S114-S113)/S113</f>
        <v>#N/A</v>
      </c>
      <c r="T115" s="139"/>
      <c r="U115" s="52" t="s">
        <v>58</v>
      </c>
      <c r="V115" s="53"/>
      <c r="W115" s="54"/>
      <c r="X115" s="54"/>
      <c r="Y115" s="139" t="e">
        <f>(Y114-Y113)/Y113</f>
        <v>#N/A</v>
      </c>
      <c r="Z115" s="139"/>
      <c r="AA115" s="52" t="s">
        <v>58</v>
      </c>
      <c r="AB115" s="53"/>
      <c r="AC115" s="54"/>
      <c r="AD115" s="54"/>
      <c r="AE115" s="139" t="e">
        <f>(AE114-AE113)/AE113</f>
        <v>#N/A</v>
      </c>
    </row>
    <row r="116" spans="1:31" ht="14.4" hidden="1">
      <c r="A116" s="47"/>
      <c r="B116" s="52" t="s">
        <v>59</v>
      </c>
      <c r="C116" s="53"/>
      <c r="D116" s="54"/>
      <c r="E116" s="54"/>
      <c r="F116" s="139" t="e">
        <f>2.25-3.859*F115</f>
        <v>#N/A</v>
      </c>
      <c r="G116" s="47"/>
      <c r="H116" s="47"/>
      <c r="I116" s="52" t="s">
        <v>59</v>
      </c>
      <c r="J116" s="53"/>
      <c r="K116" s="54"/>
      <c r="L116" s="54"/>
      <c r="M116" s="139" t="e">
        <f>2.25-3.859*M115</f>
        <v>#N/A</v>
      </c>
      <c r="O116" s="52" t="s">
        <v>59</v>
      </c>
      <c r="P116" s="53"/>
      <c r="Q116" s="54"/>
      <c r="R116" s="54"/>
      <c r="S116" s="139" t="e">
        <f>2.25-3.859*S115</f>
        <v>#N/A</v>
      </c>
      <c r="T116" s="139"/>
      <c r="U116" s="52" t="s">
        <v>59</v>
      </c>
      <c r="V116" s="53"/>
      <c r="W116" s="54"/>
      <c r="X116" s="54"/>
      <c r="Y116" s="139" t="e">
        <f>2.25-3.859*Y115</f>
        <v>#N/A</v>
      </c>
      <c r="Z116" s="139"/>
      <c r="AA116" s="52" t="s">
        <v>59</v>
      </c>
      <c r="AB116" s="53"/>
      <c r="AC116" s="54"/>
      <c r="AD116" s="54"/>
      <c r="AE116" s="139" t="e">
        <f>2.25-3.859*AE115</f>
        <v>#N/A</v>
      </c>
    </row>
    <row r="117" spans="1:31" ht="14.4" hidden="1">
      <c r="A117" s="47"/>
      <c r="B117" s="52" t="s">
        <v>60</v>
      </c>
      <c r="C117" s="53"/>
      <c r="D117" s="54"/>
      <c r="E117" s="54"/>
      <c r="F117" s="139" t="e">
        <f>ROUNDUP(F116*2,0)/2</f>
        <v>#N/A</v>
      </c>
      <c r="G117" s="47"/>
      <c r="H117" s="47"/>
      <c r="I117" s="52" t="s">
        <v>60</v>
      </c>
      <c r="J117" s="53"/>
      <c r="K117" s="54"/>
      <c r="L117" s="54"/>
      <c r="M117" s="139" t="e">
        <f>ROUNDUP(M116*2,0)/2</f>
        <v>#N/A</v>
      </c>
      <c r="O117" s="52" t="s">
        <v>60</v>
      </c>
      <c r="P117" s="53"/>
      <c r="Q117" s="54"/>
      <c r="R117" s="54"/>
      <c r="S117" s="139" t="e">
        <f>ROUNDUP(S116*2,0)/2</f>
        <v>#N/A</v>
      </c>
      <c r="T117" s="139"/>
      <c r="U117" s="52" t="s">
        <v>60</v>
      </c>
      <c r="V117" s="53"/>
      <c r="W117" s="54"/>
      <c r="X117" s="54"/>
      <c r="Y117" s="139" t="e">
        <f>ROUNDUP(Y116*2,0)/2</f>
        <v>#N/A</v>
      </c>
      <c r="Z117" s="139"/>
      <c r="AA117" s="52" t="s">
        <v>60</v>
      </c>
      <c r="AB117" s="53"/>
      <c r="AC117" s="54"/>
      <c r="AD117" s="54"/>
      <c r="AE117" s="139" t="e">
        <f>ROUNDUP(AE116*2,0)/2</f>
        <v>#N/A</v>
      </c>
    </row>
    <row r="118" spans="1:31" ht="14.4" hidden="1">
      <c r="A118" s="47"/>
      <c r="B118" s="52" t="s">
        <v>61</v>
      </c>
      <c r="C118" s="53"/>
      <c r="D118" s="54"/>
      <c r="E118" s="54"/>
      <c r="F118" s="139" t="e">
        <f>IF(F117&gt;5,5,IF(F117&lt;1,0,F117))</f>
        <v>#N/A</v>
      </c>
      <c r="G118" s="47"/>
      <c r="H118" s="47"/>
      <c r="I118" s="52" t="s">
        <v>61</v>
      </c>
      <c r="J118" s="53"/>
      <c r="K118" s="54"/>
      <c r="L118" s="54"/>
      <c r="M118" s="139" t="e">
        <f>IF(M117&gt;5,5,IF(M117&lt;1,0,M117))</f>
        <v>#N/A</v>
      </c>
      <c r="O118" s="52" t="s">
        <v>61</v>
      </c>
      <c r="P118" s="53"/>
      <c r="Q118" s="54"/>
      <c r="R118" s="54"/>
      <c r="S118" s="139" t="e">
        <f>IF(S117&gt;5,5,IF(S117&lt;1,0,S117))</f>
        <v>#N/A</v>
      </c>
      <c r="T118" s="139"/>
      <c r="U118" s="52" t="s">
        <v>61</v>
      </c>
      <c r="V118" s="53"/>
      <c r="W118" s="54"/>
      <c r="X118" s="54"/>
      <c r="Y118" s="139" t="e">
        <f>IF(Y117&gt;5,5,IF(Y117&lt;1,0,Y117))</f>
        <v>#N/A</v>
      </c>
      <c r="Z118" s="139"/>
      <c r="AA118" s="52" t="s">
        <v>61</v>
      </c>
      <c r="AB118" s="53"/>
      <c r="AC118" s="54"/>
      <c r="AD118" s="54"/>
      <c r="AE118" s="139" t="e">
        <f>IF(AE117&gt;5,5,IF(AE117&lt;1,0,AE117))</f>
        <v>#N/A</v>
      </c>
    </row>
    <row r="119" spans="1:31" ht="14.4" hidden="1">
      <c r="A119" s="47"/>
      <c r="B119" s="52" t="s">
        <v>62</v>
      </c>
      <c r="C119" s="53"/>
      <c r="D119" s="54"/>
      <c r="E119" s="54"/>
      <c r="F119" s="139" t="e">
        <f>IF(F118=5,1.703212009-4.796797991*F115,F118)</f>
        <v>#N/A</v>
      </c>
      <c r="G119" s="47"/>
      <c r="H119" s="47"/>
      <c r="I119" s="52" t="s">
        <v>62</v>
      </c>
      <c r="J119" s="53"/>
      <c r="K119" s="54"/>
      <c r="L119" s="54"/>
      <c r="M119" s="139" t="e">
        <f>IF(M118=5,1.703212009-4.796797991*M115,M118)</f>
        <v>#N/A</v>
      </c>
      <c r="O119" s="52" t="s">
        <v>62</v>
      </c>
      <c r="P119" s="53"/>
      <c r="Q119" s="54"/>
      <c r="R119" s="54"/>
      <c r="S119" s="139" t="e">
        <f>IF(S118=5,1.703212009-4.796797991*S115,S118)</f>
        <v>#N/A</v>
      </c>
      <c r="T119" s="139"/>
      <c r="U119" s="52" t="s">
        <v>62</v>
      </c>
      <c r="V119" s="53"/>
      <c r="W119" s="54"/>
      <c r="X119" s="54"/>
      <c r="Y119" s="139" t="e">
        <f>IF(Y118=5,1.703212009-4.796797991*Y115,Y118)</f>
        <v>#N/A</v>
      </c>
      <c r="Z119" s="139"/>
      <c r="AA119" s="52" t="s">
        <v>62</v>
      </c>
      <c r="AB119" s="53"/>
      <c r="AC119" s="54"/>
      <c r="AD119" s="54"/>
      <c r="AE119" s="139" t="e">
        <f>IF(AE118=5,1.703212009-4.796797991*AE115,AE118)</f>
        <v>#N/A</v>
      </c>
    </row>
    <row r="120" spans="1:31" ht="14.4" hidden="1">
      <c r="A120" s="47"/>
      <c r="B120" s="52" t="s">
        <v>63</v>
      </c>
      <c r="C120" s="53"/>
      <c r="D120" s="54"/>
      <c r="E120" s="54"/>
      <c r="F120" s="139" t="e">
        <f>IF(F118=5,ROUNDUP(F119*2,0)/2,F118)</f>
        <v>#N/A</v>
      </c>
      <c r="G120" s="47"/>
      <c r="H120" s="47"/>
      <c r="I120" s="52" t="s">
        <v>63</v>
      </c>
      <c r="J120" s="53"/>
      <c r="K120" s="54"/>
      <c r="L120" s="54"/>
      <c r="M120" s="139" t="e">
        <f>IF(M118=5,ROUNDUP(M119*2,0)/2,M118)</f>
        <v>#N/A</v>
      </c>
      <c r="O120" s="52" t="s">
        <v>63</v>
      </c>
      <c r="P120" s="53"/>
      <c r="Q120" s="54"/>
      <c r="R120" s="54"/>
      <c r="S120" s="139" t="e">
        <f>IF(S118=5,ROUNDUP(S119*2,0)/2,S118)</f>
        <v>#N/A</v>
      </c>
      <c r="T120" s="139"/>
      <c r="U120" s="52" t="s">
        <v>63</v>
      </c>
      <c r="V120" s="53"/>
      <c r="W120" s="54"/>
      <c r="X120" s="54"/>
      <c r="Y120" s="139" t="e">
        <f>IF(Y118=5,ROUNDUP(Y119*2,0)/2,Y118)</f>
        <v>#N/A</v>
      </c>
      <c r="Z120" s="139"/>
      <c r="AA120" s="52" t="s">
        <v>63</v>
      </c>
      <c r="AB120" s="53"/>
      <c r="AC120" s="54"/>
      <c r="AD120" s="54"/>
      <c r="AE120" s="139" t="e">
        <f>IF(AE118=5,ROUNDUP(AE119*2,0)/2,AE118)</f>
        <v>#N/A</v>
      </c>
    </row>
    <row r="121" spans="1:31" ht="14.4" hidden="1">
      <c r="A121" s="47"/>
      <c r="B121" s="52" t="s">
        <v>64</v>
      </c>
      <c r="C121" s="53"/>
      <c r="D121" s="54"/>
      <c r="E121" s="54"/>
      <c r="F121" s="139">
        <f>IFERROR(IF(F118=5,IF(F120&gt;6,6,IF(F120&lt;1,0,F120)),F118),0)</f>
        <v>0</v>
      </c>
      <c r="G121" s="47"/>
      <c r="H121" s="47"/>
      <c r="I121" s="52" t="s">
        <v>64</v>
      </c>
      <c r="J121" s="53"/>
      <c r="K121" s="54"/>
      <c r="L121" s="54"/>
      <c r="M121" s="139">
        <f>IFERROR(IF(M118=5,IF(M120&gt;6,6,IF(M120&lt;1,0,M120)),M118),0)</f>
        <v>0</v>
      </c>
      <c r="O121" s="52" t="s">
        <v>64</v>
      </c>
      <c r="P121" s="53"/>
      <c r="Q121" s="54"/>
      <c r="R121" s="54"/>
      <c r="S121" s="139">
        <f>IFERROR(IF(S118=5,IF(S120&gt;6,6,IF(S120&lt;1,0,S120)),S118),0)</f>
        <v>0</v>
      </c>
      <c r="T121" s="139"/>
      <c r="U121" s="52" t="s">
        <v>64</v>
      </c>
      <c r="V121" s="53"/>
      <c r="W121" s="54"/>
      <c r="X121" s="54"/>
      <c r="Y121" s="139">
        <f>IFERROR(IF(Y118=5,IF(Y120&gt;6,6,IF(Y120&lt;1,0,Y120)),Y118),0)</f>
        <v>0</v>
      </c>
      <c r="Z121" s="139"/>
      <c r="AA121" s="52" t="s">
        <v>64</v>
      </c>
      <c r="AB121" s="53"/>
      <c r="AC121" s="54"/>
      <c r="AD121" s="54"/>
      <c r="AE121" s="139">
        <f>IFERROR(IF(AE118=5,IF(AE120&gt;6,6,IF(AE120&lt;1,0,AE120)),AE118),0)</f>
        <v>0</v>
      </c>
    </row>
    <row r="122" spans="1:31" ht="13.2" hidden="1">
      <c r="A122" s="47"/>
      <c r="F122" s="2"/>
      <c r="G122" s="47"/>
      <c r="H122" s="47"/>
      <c r="M122" s="2"/>
      <c r="S122" s="2"/>
      <c r="T122" s="2"/>
      <c r="Y122" s="2"/>
      <c r="Z122" s="2"/>
      <c r="AE122" s="2"/>
    </row>
    <row r="123" spans="1:31" ht="15.6" hidden="1">
      <c r="A123" s="47"/>
      <c r="B123" s="58" t="s">
        <v>65</v>
      </c>
      <c r="F123" s="2"/>
      <c r="G123" s="47"/>
      <c r="H123" s="47"/>
      <c r="I123" s="58" t="s">
        <v>65</v>
      </c>
      <c r="M123" s="2"/>
      <c r="O123" s="58" t="s">
        <v>65</v>
      </c>
      <c r="S123" s="2"/>
      <c r="T123" s="2"/>
      <c r="U123" s="58" t="s">
        <v>65</v>
      </c>
      <c r="Y123" s="2"/>
      <c r="Z123" s="2"/>
      <c r="AA123" s="58" t="s">
        <v>65</v>
      </c>
      <c r="AE123" s="2"/>
    </row>
    <row r="124" spans="1:31" ht="14.4" hidden="1">
      <c r="A124" s="47"/>
      <c r="B124" s="59" t="s">
        <v>66</v>
      </c>
      <c r="C124" s="60"/>
      <c r="D124" s="61"/>
      <c r="E124" s="61"/>
      <c r="F124" s="147" t="e">
        <f>MAX(0,IF(F116&gt;4.5,F119,F116)+0.5)</f>
        <v>#N/A</v>
      </c>
      <c r="G124" s="47"/>
      <c r="H124" s="47"/>
      <c r="I124" s="59" t="s">
        <v>66</v>
      </c>
      <c r="J124" s="60"/>
      <c r="K124" s="61"/>
      <c r="L124" s="61"/>
      <c r="M124" s="147" t="e">
        <f>MAX(0,IF(M116&gt;4.5,M119,M116)+0.5)</f>
        <v>#N/A</v>
      </c>
      <c r="O124" s="59" t="s">
        <v>66</v>
      </c>
      <c r="P124" s="60"/>
      <c r="Q124" s="61"/>
      <c r="R124" s="61"/>
      <c r="S124" s="277" t="e">
        <f>MAX(0,IF(S116&gt;4.5,S119,S116)+0.5)</f>
        <v>#N/A</v>
      </c>
      <c r="T124" s="147"/>
      <c r="U124" s="59" t="s">
        <v>66</v>
      </c>
      <c r="V124" s="60"/>
      <c r="W124" s="61"/>
      <c r="X124" s="61"/>
      <c r="Y124" s="147" t="e">
        <f>MAX(0,IF(Y116&gt;4.5,Y119,Y116)+0.5)</f>
        <v>#N/A</v>
      </c>
      <c r="Z124" s="147"/>
      <c r="AA124" s="59" t="s">
        <v>66</v>
      </c>
      <c r="AB124" s="60"/>
      <c r="AC124" s="61"/>
      <c r="AD124" s="61"/>
      <c r="AE124" s="147" t="e">
        <f>MAX(0,IF(AE116&gt;4.5,AE119,AE116)+0.5)</f>
        <v>#N/A</v>
      </c>
    </row>
    <row r="125" spans="1:31" ht="14.4" hidden="1">
      <c r="A125" s="47"/>
      <c r="B125" s="59" t="s">
        <v>67</v>
      </c>
      <c r="C125" s="60"/>
      <c r="D125" s="61"/>
      <c r="E125" s="61"/>
      <c r="F125" s="139" t="e">
        <f>IF((ROUNDDOWN(F124*2,0)/2)&gt;6,6,IF((ROUNDDOWN(F124*2,0)/2)&lt;1,0,(ROUNDDOWN(F124*2,0)/2)))</f>
        <v>#N/A</v>
      </c>
      <c r="G125" s="47"/>
      <c r="H125" s="47"/>
      <c r="I125" s="59" t="s">
        <v>67</v>
      </c>
      <c r="J125" s="60"/>
      <c r="K125" s="61"/>
      <c r="L125" s="61"/>
      <c r="M125" s="139" t="e">
        <f>IF((ROUNDDOWN(M124*2,0)/2)&gt;6,6,IF((ROUNDDOWN(M124*2,0)/2)&lt;1,0,(ROUNDDOWN(M124*2,0)/2)))</f>
        <v>#N/A</v>
      </c>
      <c r="O125" s="59" t="s">
        <v>67</v>
      </c>
      <c r="P125" s="60"/>
      <c r="Q125" s="61"/>
      <c r="R125" s="61"/>
      <c r="S125" s="139" t="e">
        <f>IF((ROUNDDOWN(S124*2,0)/2)&gt;6,6,IF((ROUNDDOWN(S124*2,0)/2)&lt;1,0,(ROUNDDOWN(S124*2,0)/2)))</f>
        <v>#N/A</v>
      </c>
      <c r="T125" s="139"/>
      <c r="U125" s="59" t="s">
        <v>67</v>
      </c>
      <c r="V125" s="60"/>
      <c r="W125" s="61"/>
      <c r="X125" s="61"/>
      <c r="Y125" s="139" t="e">
        <f>IF((ROUNDDOWN(Y124*2,0)/2)&gt;6,6,IF((ROUNDDOWN(Y124*2,0)/2)&lt;1,0,(ROUNDDOWN(Y124*2,0)/2)))</f>
        <v>#N/A</v>
      </c>
      <c r="Z125" s="139"/>
      <c r="AA125" s="59" t="s">
        <v>67</v>
      </c>
      <c r="AB125" s="60"/>
      <c r="AC125" s="61"/>
      <c r="AD125" s="61"/>
      <c r="AE125" s="139" t="e">
        <f>IF((ROUNDDOWN(AE124*2,0)/2)&gt;6,6,IF((ROUNDDOWN(AE124*2,0)/2)&lt;1,0,(ROUNDDOWN(AE124*2,0)/2)))</f>
        <v>#N/A</v>
      </c>
    </row>
    <row r="126" spans="1:31" ht="13.2" hidden="1">
      <c r="A126" s="47"/>
      <c r="B126" s="47"/>
      <c r="C126" s="47"/>
      <c r="D126" s="47"/>
      <c r="E126" s="47"/>
      <c r="F126" s="49"/>
      <c r="G126" s="47"/>
      <c r="H126" s="47"/>
      <c r="I126" s="47"/>
      <c r="J126" s="47"/>
      <c r="K126" s="47"/>
      <c r="L126" s="47"/>
      <c r="M126" s="49"/>
      <c r="O126" s="47"/>
      <c r="P126" s="47"/>
      <c r="Q126" s="47"/>
      <c r="R126" s="47"/>
      <c r="S126" s="49"/>
      <c r="Y126" s="2"/>
    </row>
    <row r="127" spans="1:31">
      <c r="A127" s="47"/>
      <c r="B127" s="47"/>
      <c r="C127" s="47"/>
      <c r="D127" s="47"/>
      <c r="E127" s="47"/>
      <c r="F127" s="47"/>
      <c r="G127" s="47"/>
      <c r="H127" s="47"/>
      <c r="I127" s="47"/>
      <c r="J127" s="47"/>
      <c r="K127" s="47"/>
      <c r="L127" s="47"/>
      <c r="M127" s="47"/>
      <c r="O127" s="47"/>
      <c r="P127" s="47"/>
      <c r="Q127" s="47"/>
      <c r="R127" s="47"/>
      <c r="S127" s="47"/>
    </row>
    <row r="128" spans="1:31">
      <c r="A128" s="47"/>
      <c r="B128" s="47"/>
      <c r="C128" s="47"/>
      <c r="D128" s="47"/>
      <c r="E128" s="47"/>
      <c r="F128" s="47"/>
      <c r="G128" s="47"/>
      <c r="H128" s="47"/>
      <c r="I128" s="47"/>
      <c r="J128" s="47"/>
      <c r="K128" s="47"/>
      <c r="L128" s="47"/>
      <c r="M128" s="47"/>
      <c r="O128" s="47"/>
      <c r="P128" s="47"/>
      <c r="Q128" s="47"/>
      <c r="R128" s="47"/>
      <c r="S128" s="47"/>
    </row>
    <row r="129" spans="1:19">
      <c r="A129" s="47"/>
      <c r="B129" s="47"/>
      <c r="C129" s="47"/>
      <c r="D129" s="47"/>
      <c r="E129" s="47"/>
      <c r="F129" s="47"/>
      <c r="G129" s="47"/>
      <c r="H129" s="47"/>
      <c r="I129" s="47"/>
      <c r="J129" s="47"/>
      <c r="K129" s="47"/>
      <c r="L129" s="47"/>
      <c r="M129" s="47"/>
      <c r="O129" s="47"/>
      <c r="P129" s="47"/>
      <c r="Q129" s="47"/>
      <c r="R129" s="47"/>
      <c r="S129" s="47"/>
    </row>
    <row r="130" spans="1:19">
      <c r="A130" s="47"/>
      <c r="B130" s="47"/>
      <c r="C130" s="47"/>
      <c r="D130" s="47"/>
      <c r="E130" s="47"/>
      <c r="F130" s="47"/>
      <c r="G130" s="47"/>
      <c r="H130" s="47"/>
      <c r="I130" s="47"/>
      <c r="J130" s="47"/>
      <c r="K130" s="47"/>
      <c r="L130" s="47"/>
      <c r="M130" s="47"/>
      <c r="O130" s="47"/>
      <c r="P130" s="47"/>
      <c r="Q130" s="47"/>
      <c r="R130" s="47"/>
      <c r="S130" s="47"/>
    </row>
    <row r="131" spans="1:19">
      <c r="A131" s="47"/>
      <c r="B131" s="47"/>
      <c r="C131" s="47"/>
      <c r="D131" s="47"/>
      <c r="E131" s="47"/>
      <c r="F131" s="47"/>
      <c r="G131" s="47"/>
      <c r="H131" s="47"/>
      <c r="I131" s="47"/>
      <c r="J131" s="47"/>
      <c r="K131" s="47"/>
      <c r="L131" s="47"/>
      <c r="M131" s="47"/>
      <c r="O131" s="47"/>
      <c r="P131" s="47"/>
      <c r="Q131" s="47"/>
      <c r="R131" s="47"/>
      <c r="S131" s="47"/>
    </row>
    <row r="132" spans="1:19">
      <c r="A132" s="47"/>
      <c r="B132" s="47"/>
      <c r="C132" s="47"/>
      <c r="D132" s="47"/>
      <c r="E132" s="47"/>
      <c r="F132" s="47"/>
      <c r="G132" s="47"/>
      <c r="H132" s="47"/>
      <c r="I132" s="47"/>
      <c r="J132" s="47"/>
      <c r="K132" s="47"/>
      <c r="L132" s="47"/>
      <c r="M132" s="47"/>
    </row>
    <row r="133" spans="1:19">
      <c r="A133" s="47"/>
      <c r="B133" s="47"/>
      <c r="C133" s="47"/>
      <c r="D133" s="47"/>
      <c r="E133" s="47"/>
      <c r="F133" s="47"/>
      <c r="G133" s="47"/>
      <c r="H133" s="47"/>
      <c r="I133" s="47"/>
      <c r="J133" s="47"/>
      <c r="K133" s="47"/>
      <c r="L133" s="47"/>
      <c r="M133" s="47"/>
    </row>
    <row r="134" spans="1:19">
      <c r="A134" s="47"/>
      <c r="B134" s="47"/>
      <c r="C134" s="47"/>
      <c r="D134" s="47"/>
      <c r="E134" s="47"/>
      <c r="F134" s="47"/>
      <c r="G134" s="47"/>
      <c r="H134" s="47"/>
      <c r="I134" s="47"/>
      <c r="J134" s="47"/>
      <c r="K134" s="47"/>
      <c r="L134" s="47"/>
      <c r="M134" s="47"/>
    </row>
    <row r="135" spans="1:19">
      <c r="A135" s="47"/>
      <c r="B135" s="47"/>
      <c r="C135" s="47"/>
      <c r="D135" s="47"/>
      <c r="E135" s="47"/>
      <c r="F135" s="47"/>
      <c r="G135" s="47"/>
      <c r="H135" s="47"/>
      <c r="I135" s="47"/>
      <c r="J135" s="47"/>
      <c r="K135" s="47"/>
      <c r="L135" s="47"/>
      <c r="M135" s="47"/>
    </row>
    <row r="136" spans="1:19">
      <c r="A136" s="47"/>
      <c r="B136" s="47"/>
      <c r="C136" s="47"/>
      <c r="D136" s="47"/>
      <c r="E136" s="47"/>
      <c r="F136" s="47"/>
      <c r="G136" s="47"/>
      <c r="H136" s="47"/>
      <c r="I136" s="47"/>
      <c r="J136" s="47"/>
      <c r="K136" s="47"/>
      <c r="L136" s="47"/>
      <c r="M136" s="47"/>
    </row>
    <row r="137" spans="1:19">
      <c r="A137" s="47"/>
      <c r="B137" s="47"/>
      <c r="C137" s="47"/>
      <c r="D137" s="47"/>
      <c r="E137" s="47"/>
      <c r="F137" s="47"/>
      <c r="G137" s="47"/>
      <c r="H137" s="47"/>
      <c r="I137" s="47"/>
      <c r="J137" s="47"/>
      <c r="K137" s="47"/>
      <c r="L137" s="47"/>
      <c r="M137" s="47"/>
    </row>
    <row r="138" spans="1:19">
      <c r="A138" s="47"/>
      <c r="B138" s="47"/>
      <c r="C138" s="47"/>
      <c r="D138" s="47"/>
      <c r="E138" s="47"/>
      <c r="F138" s="47"/>
      <c r="G138" s="47"/>
      <c r="H138" s="47"/>
      <c r="I138" s="47"/>
      <c r="J138" s="47"/>
      <c r="K138" s="47"/>
      <c r="L138" s="47"/>
      <c r="M138" s="47"/>
    </row>
    <row r="139" spans="1:19">
      <c r="A139" s="47"/>
      <c r="B139" s="47"/>
      <c r="C139" s="47"/>
      <c r="D139" s="47"/>
      <c r="E139" s="47"/>
      <c r="F139" s="47"/>
      <c r="G139" s="47"/>
      <c r="H139" s="47"/>
      <c r="I139" s="47"/>
      <c r="J139" s="47"/>
      <c r="K139" s="47"/>
      <c r="L139" s="47"/>
      <c r="M139" s="47"/>
    </row>
    <row r="140" spans="1:19">
      <c r="A140" s="47"/>
      <c r="B140" s="47"/>
      <c r="C140" s="47"/>
      <c r="D140" s="47"/>
      <c r="E140" s="47"/>
      <c r="F140" s="47"/>
      <c r="G140" s="47"/>
      <c r="H140" s="47"/>
      <c r="I140" s="47"/>
      <c r="J140" s="47"/>
      <c r="K140" s="47"/>
      <c r="L140" s="47"/>
      <c r="M140" s="47"/>
    </row>
    <row r="141" spans="1:19">
      <c r="A141" s="47"/>
      <c r="B141" s="47"/>
      <c r="C141" s="47"/>
      <c r="D141" s="47"/>
      <c r="E141" s="47"/>
      <c r="F141" s="47"/>
      <c r="G141" s="47"/>
      <c r="H141" s="47"/>
      <c r="I141" s="47"/>
      <c r="J141" s="47"/>
      <c r="K141" s="47"/>
      <c r="L141" s="47"/>
      <c r="M141" s="47"/>
    </row>
    <row r="142" spans="1:19">
      <c r="A142" s="47"/>
      <c r="B142" s="47"/>
      <c r="C142" s="47"/>
      <c r="D142" s="47"/>
      <c r="E142" s="47"/>
      <c r="F142" s="47"/>
      <c r="G142" s="47"/>
      <c r="H142" s="47"/>
      <c r="I142" s="47"/>
      <c r="J142" s="47"/>
      <c r="K142" s="47"/>
      <c r="L142" s="47"/>
      <c r="M142" s="47"/>
    </row>
    <row r="143" spans="1:19">
      <c r="A143" s="47"/>
      <c r="B143" s="47"/>
      <c r="C143" s="47"/>
      <c r="D143" s="47"/>
      <c r="E143" s="47"/>
      <c r="F143" s="47"/>
      <c r="G143" s="47"/>
      <c r="H143" s="47"/>
      <c r="I143" s="47"/>
      <c r="J143" s="47"/>
      <c r="K143" s="47"/>
      <c r="L143" s="47"/>
      <c r="M143" s="47"/>
    </row>
    <row r="144" spans="1:19">
      <c r="A144" s="47"/>
      <c r="B144" s="47"/>
      <c r="C144" s="47"/>
      <c r="D144" s="47"/>
      <c r="E144" s="47"/>
      <c r="F144" s="47"/>
      <c r="G144" s="47"/>
      <c r="H144" s="47"/>
      <c r="I144" s="47"/>
      <c r="J144" s="47"/>
      <c r="K144" s="47"/>
      <c r="L144" s="47"/>
      <c r="M144" s="47"/>
    </row>
    <row r="145" spans="1:13">
      <c r="A145" s="47"/>
      <c r="B145" s="47"/>
      <c r="C145" s="47"/>
      <c r="D145" s="47"/>
      <c r="E145" s="47"/>
      <c r="F145" s="47"/>
      <c r="G145" s="47"/>
      <c r="H145" s="47"/>
      <c r="I145" s="47"/>
      <c r="J145" s="47"/>
      <c r="K145" s="47"/>
      <c r="L145" s="47"/>
      <c r="M145" s="47"/>
    </row>
    <row r="146" spans="1:13">
      <c r="A146" s="47"/>
      <c r="B146" s="47"/>
      <c r="C146" s="47"/>
      <c r="D146" s="47"/>
      <c r="E146" s="47"/>
      <c r="F146" s="47"/>
      <c r="G146" s="47"/>
      <c r="H146" s="47"/>
      <c r="I146" s="47"/>
      <c r="J146" s="47"/>
      <c r="K146" s="47"/>
      <c r="L146" s="47"/>
      <c r="M146" s="47"/>
    </row>
    <row r="147" spans="1:13">
      <c r="A147" s="47"/>
      <c r="B147" s="47"/>
      <c r="C147" s="47"/>
      <c r="D147" s="47"/>
      <c r="E147" s="47"/>
      <c r="F147" s="47"/>
      <c r="G147" s="47"/>
      <c r="H147" s="47"/>
      <c r="I147" s="47"/>
      <c r="J147" s="47"/>
      <c r="K147" s="47"/>
      <c r="L147" s="47"/>
      <c r="M147" s="47"/>
    </row>
    <row r="148" spans="1:13">
      <c r="A148" s="47"/>
      <c r="B148" s="47"/>
      <c r="C148" s="47"/>
      <c r="D148" s="47"/>
      <c r="E148" s="47"/>
      <c r="F148" s="47"/>
      <c r="G148" s="47"/>
      <c r="H148" s="47"/>
      <c r="I148" s="47"/>
      <c r="J148" s="47"/>
      <c r="K148" s="47"/>
      <c r="L148" s="47"/>
      <c r="M148" s="47"/>
    </row>
    <row r="149" spans="1:13">
      <c r="A149" s="47"/>
      <c r="B149" s="47"/>
      <c r="C149" s="47"/>
      <c r="D149" s="47"/>
      <c r="E149" s="47"/>
      <c r="F149" s="47"/>
      <c r="G149" s="47"/>
      <c r="H149" s="47"/>
      <c r="I149" s="47"/>
      <c r="J149" s="47"/>
      <c r="K149" s="47"/>
      <c r="L149" s="47"/>
      <c r="M149" s="47"/>
    </row>
    <row r="150" spans="1:13">
      <c r="A150" s="47"/>
      <c r="B150" s="47"/>
      <c r="C150" s="47"/>
      <c r="D150" s="47"/>
      <c r="E150" s="47"/>
      <c r="F150" s="47"/>
      <c r="G150" s="47"/>
      <c r="H150" s="47"/>
      <c r="I150" s="47"/>
      <c r="J150" s="47"/>
      <c r="K150" s="47"/>
      <c r="L150" s="47"/>
      <c r="M150" s="47"/>
    </row>
    <row r="151" spans="1:13">
      <c r="A151" s="47"/>
      <c r="B151" s="47"/>
      <c r="C151" s="47"/>
      <c r="D151" s="47"/>
      <c r="E151" s="47"/>
      <c r="F151" s="47"/>
      <c r="G151" s="47"/>
      <c r="H151" s="47"/>
      <c r="I151" s="47"/>
      <c r="J151" s="47"/>
      <c r="K151" s="47"/>
      <c r="L151" s="47"/>
      <c r="M151" s="47"/>
    </row>
    <row r="152" spans="1:13">
      <c r="A152" s="47"/>
      <c r="B152" s="47"/>
      <c r="C152" s="47"/>
      <c r="D152" s="47"/>
      <c r="E152" s="47"/>
      <c r="F152" s="47"/>
      <c r="G152" s="47"/>
      <c r="H152" s="47"/>
      <c r="I152" s="47"/>
      <c r="J152" s="47"/>
      <c r="K152" s="47"/>
      <c r="L152" s="47"/>
      <c r="M152" s="47"/>
    </row>
    <row r="153" spans="1:13">
      <c r="A153" s="47"/>
      <c r="B153" s="47"/>
      <c r="C153" s="47"/>
      <c r="D153" s="47"/>
      <c r="E153" s="47"/>
      <c r="F153" s="47"/>
      <c r="G153" s="47"/>
      <c r="H153" s="47"/>
      <c r="I153" s="47"/>
      <c r="J153" s="47"/>
      <c r="K153" s="47"/>
      <c r="L153" s="47"/>
      <c r="M153" s="47"/>
    </row>
    <row r="154" spans="1:13">
      <c r="A154" s="47"/>
      <c r="B154" s="47"/>
      <c r="C154" s="47"/>
      <c r="D154" s="47"/>
      <c r="E154" s="47"/>
      <c r="F154" s="47"/>
      <c r="G154" s="47"/>
      <c r="H154" s="47"/>
      <c r="I154" s="47"/>
      <c r="J154" s="47"/>
      <c r="K154" s="47"/>
      <c r="L154" s="47"/>
      <c r="M154" s="47"/>
    </row>
    <row r="155" spans="1:13">
      <c r="A155" s="47"/>
      <c r="B155" s="47"/>
      <c r="C155" s="47"/>
      <c r="D155" s="47"/>
      <c r="E155" s="47"/>
      <c r="F155" s="47"/>
      <c r="G155" s="47"/>
      <c r="H155" s="47"/>
      <c r="I155" s="47"/>
      <c r="J155" s="47"/>
      <c r="K155" s="47"/>
      <c r="L155" s="47"/>
      <c r="M155" s="47"/>
    </row>
    <row r="156" spans="1:13">
      <c r="A156" s="47"/>
      <c r="B156" s="47"/>
      <c r="C156" s="47"/>
      <c r="D156" s="47"/>
      <c r="E156" s="47"/>
      <c r="F156" s="47"/>
      <c r="G156" s="47"/>
      <c r="H156" s="47"/>
      <c r="I156" s="47"/>
      <c r="J156" s="47"/>
      <c r="K156" s="47"/>
      <c r="L156" s="47"/>
      <c r="M156" s="47"/>
    </row>
    <row r="157" spans="1:13">
      <c r="A157" s="47"/>
      <c r="B157" s="47"/>
      <c r="C157" s="47"/>
      <c r="D157" s="47"/>
      <c r="E157" s="47"/>
      <c r="F157" s="47"/>
      <c r="G157" s="47"/>
      <c r="H157" s="47"/>
      <c r="I157" s="47"/>
      <c r="J157" s="47"/>
      <c r="K157" s="47"/>
      <c r="L157" s="47"/>
      <c r="M157" s="47"/>
    </row>
    <row r="158" spans="1:13">
      <c r="A158" s="47"/>
      <c r="B158" s="47"/>
      <c r="C158" s="47"/>
      <c r="D158" s="47"/>
      <c r="E158" s="47"/>
      <c r="F158" s="47"/>
      <c r="G158" s="47"/>
      <c r="H158" s="47"/>
      <c r="I158" s="47"/>
      <c r="J158" s="47"/>
      <c r="K158" s="47"/>
      <c r="L158" s="47"/>
      <c r="M158" s="47"/>
    </row>
    <row r="159" spans="1:13">
      <c r="A159" s="47"/>
      <c r="B159" s="47"/>
      <c r="C159" s="47"/>
      <c r="D159" s="47"/>
      <c r="E159" s="47"/>
      <c r="F159" s="47"/>
      <c r="G159" s="47"/>
      <c r="H159" s="47"/>
      <c r="I159" s="47"/>
      <c r="J159" s="47"/>
      <c r="K159" s="47"/>
      <c r="L159" s="47"/>
      <c r="M159" s="47"/>
    </row>
    <row r="160" spans="1:13">
      <c r="A160" s="47"/>
      <c r="B160" s="47"/>
      <c r="C160" s="47"/>
      <c r="D160" s="47"/>
      <c r="E160" s="47"/>
      <c r="F160" s="47"/>
      <c r="G160" s="47"/>
      <c r="H160" s="47"/>
      <c r="I160" s="47"/>
      <c r="J160" s="47"/>
      <c r="K160" s="47"/>
      <c r="L160" s="47"/>
      <c r="M160" s="47"/>
    </row>
    <row r="161" spans="1:13">
      <c r="A161" s="47"/>
      <c r="B161" s="47"/>
      <c r="C161" s="47"/>
      <c r="D161" s="47"/>
      <c r="E161" s="47"/>
      <c r="F161" s="47"/>
      <c r="G161" s="47"/>
      <c r="H161" s="47"/>
      <c r="I161" s="47"/>
      <c r="J161" s="47"/>
      <c r="K161" s="47"/>
      <c r="L161" s="47"/>
      <c r="M161" s="47"/>
    </row>
    <row r="162" spans="1:13">
      <c r="A162" s="47"/>
      <c r="B162" s="47"/>
      <c r="C162" s="47"/>
      <c r="D162" s="47"/>
      <c r="E162" s="47"/>
      <c r="F162" s="47"/>
      <c r="G162" s="47"/>
      <c r="H162" s="47"/>
      <c r="I162" s="47"/>
      <c r="J162" s="47"/>
      <c r="K162" s="47"/>
      <c r="L162" s="47"/>
      <c r="M162" s="47"/>
    </row>
    <row r="163" spans="1:13">
      <c r="A163" s="47"/>
      <c r="B163" s="47"/>
      <c r="C163" s="47"/>
      <c r="D163" s="47"/>
      <c r="E163" s="47"/>
      <c r="F163" s="47"/>
      <c r="G163" s="47"/>
      <c r="H163" s="47"/>
      <c r="I163" s="47"/>
      <c r="J163" s="47"/>
      <c r="K163" s="47"/>
      <c r="L163" s="47"/>
      <c r="M163" s="47"/>
    </row>
    <row r="164" spans="1:13">
      <c r="A164" s="47"/>
      <c r="B164" s="47"/>
      <c r="C164" s="47"/>
      <c r="D164" s="47"/>
      <c r="E164" s="47"/>
      <c r="F164" s="47"/>
      <c r="G164" s="47"/>
      <c r="H164" s="47"/>
      <c r="I164" s="47"/>
      <c r="J164" s="47"/>
      <c r="K164" s="47"/>
      <c r="L164" s="47"/>
      <c r="M164" s="47"/>
    </row>
    <row r="165" spans="1:13">
      <c r="A165" s="47"/>
      <c r="B165" s="47"/>
      <c r="C165" s="47"/>
      <c r="D165" s="47"/>
      <c r="E165" s="47"/>
      <c r="F165" s="47"/>
      <c r="G165" s="47"/>
      <c r="H165" s="47"/>
      <c r="I165" s="47"/>
      <c r="J165" s="47"/>
      <c r="K165" s="47"/>
      <c r="L165" s="47"/>
      <c r="M165" s="47"/>
    </row>
    <row r="166" spans="1:13">
      <c r="A166" s="47"/>
      <c r="B166" s="47"/>
      <c r="C166" s="47"/>
      <c r="D166" s="47"/>
      <c r="E166" s="47"/>
      <c r="F166" s="47"/>
      <c r="G166" s="47"/>
      <c r="H166" s="47"/>
      <c r="I166" s="47"/>
      <c r="J166" s="47"/>
      <c r="K166" s="47"/>
      <c r="L166" s="47"/>
      <c r="M166" s="47"/>
    </row>
    <row r="167" spans="1:13">
      <c r="A167" s="47"/>
      <c r="B167" s="47"/>
      <c r="C167" s="47"/>
      <c r="D167" s="47"/>
      <c r="E167" s="47"/>
      <c r="F167" s="47"/>
      <c r="G167" s="47"/>
      <c r="H167" s="47"/>
      <c r="I167" s="47"/>
      <c r="J167" s="47"/>
      <c r="K167" s="47"/>
      <c r="L167" s="47"/>
      <c r="M167" s="47"/>
    </row>
    <row r="168" spans="1:13">
      <c r="A168" s="47"/>
      <c r="B168" s="47"/>
      <c r="C168" s="47"/>
      <c r="D168" s="47"/>
      <c r="E168" s="47"/>
      <c r="F168" s="47"/>
      <c r="G168" s="47"/>
      <c r="H168" s="47"/>
      <c r="I168" s="47"/>
      <c r="J168" s="47"/>
      <c r="K168" s="47"/>
      <c r="L168" s="47"/>
      <c r="M168" s="47"/>
    </row>
    <row r="169" spans="1:13">
      <c r="A169" s="47"/>
      <c r="B169" s="47"/>
      <c r="C169" s="47"/>
      <c r="D169" s="47"/>
      <c r="E169" s="47"/>
      <c r="F169" s="47"/>
      <c r="G169" s="47"/>
      <c r="H169" s="47"/>
      <c r="I169" s="47"/>
      <c r="J169" s="47"/>
      <c r="K169" s="47"/>
      <c r="L169" s="47"/>
      <c r="M169" s="47"/>
    </row>
    <row r="170" spans="1:13">
      <c r="A170" s="47"/>
      <c r="B170" s="47"/>
      <c r="C170" s="47"/>
      <c r="D170" s="47"/>
      <c r="E170" s="47"/>
      <c r="F170" s="47"/>
      <c r="G170" s="47"/>
      <c r="H170" s="47"/>
      <c r="I170" s="47"/>
      <c r="J170" s="47"/>
      <c r="K170" s="47"/>
      <c r="L170" s="47"/>
      <c r="M170" s="47"/>
    </row>
    <row r="171" spans="1:13">
      <c r="A171" s="47"/>
      <c r="B171" s="47"/>
      <c r="C171" s="47"/>
      <c r="D171" s="47"/>
      <c r="E171" s="47"/>
      <c r="F171" s="47"/>
      <c r="G171" s="47"/>
      <c r="H171" s="47"/>
      <c r="I171" s="47"/>
      <c r="J171" s="47"/>
      <c r="K171" s="47"/>
      <c r="L171" s="47"/>
      <c r="M171" s="47"/>
    </row>
    <row r="172" spans="1:13">
      <c r="A172" s="47"/>
      <c r="B172" s="47"/>
      <c r="C172" s="47"/>
      <c r="D172" s="47"/>
      <c r="E172" s="47"/>
      <c r="F172" s="47"/>
      <c r="G172" s="47"/>
      <c r="H172" s="47"/>
      <c r="I172" s="47"/>
      <c r="J172" s="47"/>
      <c r="K172" s="47"/>
      <c r="L172" s="47"/>
      <c r="M172" s="47"/>
    </row>
    <row r="173" spans="1:13">
      <c r="A173" s="47"/>
      <c r="B173" s="47"/>
      <c r="C173" s="47"/>
      <c r="D173" s="47"/>
      <c r="E173" s="47"/>
      <c r="F173" s="47"/>
      <c r="G173" s="47"/>
      <c r="H173" s="47"/>
      <c r="I173" s="47"/>
      <c r="J173" s="47"/>
      <c r="K173" s="47"/>
      <c r="L173" s="47"/>
      <c r="M173" s="47"/>
    </row>
    <row r="174" spans="1:13">
      <c r="A174" s="47"/>
      <c r="B174" s="47"/>
      <c r="C174" s="47"/>
      <c r="D174" s="47"/>
      <c r="E174" s="47"/>
      <c r="F174" s="47"/>
      <c r="G174" s="47"/>
      <c r="H174" s="47"/>
      <c r="I174" s="47"/>
      <c r="J174" s="47"/>
      <c r="K174" s="47"/>
      <c r="L174" s="47"/>
      <c r="M174" s="47"/>
    </row>
    <row r="175" spans="1:13">
      <c r="A175" s="47"/>
      <c r="B175" s="47"/>
      <c r="C175" s="47"/>
      <c r="D175" s="47"/>
      <c r="E175" s="47"/>
      <c r="F175" s="47"/>
      <c r="G175" s="47"/>
      <c r="H175" s="47"/>
      <c r="I175" s="47"/>
      <c r="J175" s="47"/>
      <c r="K175" s="47"/>
      <c r="L175" s="47"/>
      <c r="M175" s="47"/>
    </row>
    <row r="176" spans="1:13">
      <c r="A176" s="47"/>
      <c r="B176" s="47"/>
      <c r="C176" s="47"/>
      <c r="D176" s="47"/>
      <c r="E176" s="47"/>
      <c r="F176" s="47"/>
      <c r="G176" s="47"/>
      <c r="H176" s="47"/>
      <c r="I176" s="47"/>
      <c r="J176" s="47"/>
      <c r="K176" s="47"/>
      <c r="L176" s="47"/>
      <c r="M176" s="47"/>
    </row>
    <row r="177" spans="1:13">
      <c r="A177" s="47"/>
      <c r="B177" s="47"/>
      <c r="C177" s="47"/>
      <c r="D177" s="47"/>
      <c r="E177" s="47"/>
      <c r="F177" s="47"/>
      <c r="G177" s="47"/>
      <c r="H177" s="47"/>
      <c r="I177" s="47"/>
      <c r="J177" s="47"/>
      <c r="K177" s="47"/>
      <c r="L177" s="47"/>
      <c r="M177" s="47"/>
    </row>
    <row r="178" spans="1:13">
      <c r="A178" s="47"/>
      <c r="B178" s="47"/>
      <c r="C178" s="47"/>
      <c r="D178" s="47"/>
      <c r="E178" s="47"/>
      <c r="F178" s="47"/>
      <c r="G178" s="47"/>
      <c r="H178" s="47"/>
      <c r="I178" s="47"/>
      <c r="J178" s="47"/>
      <c r="K178" s="47"/>
      <c r="L178" s="47"/>
      <c r="M178" s="47"/>
    </row>
    <row r="179" spans="1:13">
      <c r="A179" s="47"/>
      <c r="B179" s="47"/>
      <c r="C179" s="47"/>
      <c r="D179" s="47"/>
      <c r="E179" s="47"/>
      <c r="F179" s="47"/>
      <c r="G179" s="47"/>
      <c r="H179" s="47"/>
      <c r="I179" s="47"/>
      <c r="J179" s="47"/>
      <c r="K179" s="47"/>
      <c r="L179" s="47"/>
      <c r="M179" s="47"/>
    </row>
    <row r="180" spans="1:13">
      <c r="A180" s="47"/>
      <c r="B180" s="47"/>
      <c r="C180" s="47"/>
      <c r="D180" s="47"/>
      <c r="E180" s="47"/>
      <c r="F180" s="47"/>
      <c r="G180" s="47"/>
      <c r="H180" s="47"/>
      <c r="I180" s="47"/>
      <c r="J180" s="47"/>
      <c r="K180" s="47"/>
      <c r="L180" s="47"/>
      <c r="M180" s="47"/>
    </row>
    <row r="181" spans="1:13">
      <c r="A181" s="47"/>
      <c r="B181" s="47"/>
      <c r="C181" s="47"/>
      <c r="D181" s="47"/>
      <c r="E181" s="47"/>
      <c r="F181" s="47"/>
      <c r="G181" s="47"/>
      <c r="H181" s="47"/>
      <c r="I181" s="47"/>
      <c r="J181" s="47"/>
      <c r="K181" s="47"/>
      <c r="L181" s="47"/>
      <c r="M181" s="47"/>
    </row>
    <row r="182" spans="1:13">
      <c r="A182" s="47"/>
      <c r="B182" s="47"/>
      <c r="C182" s="47"/>
      <c r="D182" s="47"/>
      <c r="E182" s="47"/>
      <c r="F182" s="47"/>
      <c r="G182" s="47"/>
      <c r="H182" s="47"/>
      <c r="I182" s="47"/>
      <c r="J182" s="47"/>
      <c r="K182" s="47"/>
      <c r="L182" s="47"/>
      <c r="M182" s="47"/>
    </row>
    <row r="183" spans="1:13">
      <c r="A183" s="47"/>
      <c r="B183" s="47"/>
      <c r="C183" s="47"/>
      <c r="D183" s="47"/>
      <c r="E183" s="47"/>
      <c r="F183" s="47"/>
      <c r="G183" s="47"/>
      <c r="H183" s="47"/>
      <c r="I183" s="47"/>
      <c r="J183" s="47"/>
      <c r="K183" s="47"/>
      <c r="L183" s="47"/>
      <c r="M183" s="47"/>
    </row>
    <row r="184" spans="1:13">
      <c r="A184" s="47"/>
      <c r="B184" s="47"/>
      <c r="C184" s="47"/>
      <c r="D184" s="47"/>
      <c r="E184" s="47"/>
      <c r="F184" s="47"/>
      <c r="G184" s="47"/>
      <c r="H184" s="47"/>
      <c r="I184" s="47"/>
      <c r="J184" s="47"/>
      <c r="K184" s="47"/>
      <c r="L184" s="47"/>
      <c r="M184" s="47"/>
    </row>
    <row r="185" spans="1:13">
      <c r="A185" s="47"/>
      <c r="B185" s="47"/>
      <c r="C185" s="47"/>
      <c r="D185" s="47"/>
      <c r="E185" s="47"/>
      <c r="F185" s="47"/>
      <c r="G185" s="47"/>
      <c r="H185" s="47"/>
      <c r="I185" s="47"/>
      <c r="J185" s="47"/>
      <c r="K185" s="47"/>
      <c r="L185" s="47"/>
      <c r="M185" s="47"/>
    </row>
    <row r="186" spans="1:13">
      <c r="A186" s="47"/>
      <c r="B186" s="47"/>
      <c r="C186" s="47"/>
      <c r="D186" s="47"/>
      <c r="E186" s="47"/>
      <c r="F186" s="47"/>
      <c r="G186" s="47"/>
      <c r="H186" s="47"/>
      <c r="I186" s="47"/>
      <c r="J186" s="47"/>
      <c r="K186" s="47"/>
      <c r="L186" s="47"/>
      <c r="M186" s="47"/>
    </row>
    <row r="187" spans="1:13">
      <c r="A187" s="47"/>
      <c r="B187" s="47"/>
      <c r="C187" s="47"/>
      <c r="D187" s="47"/>
      <c r="E187" s="47"/>
      <c r="F187" s="47"/>
      <c r="G187" s="47"/>
      <c r="H187" s="47"/>
      <c r="I187" s="47"/>
      <c r="J187" s="47"/>
      <c r="K187" s="47"/>
      <c r="L187" s="47"/>
      <c r="M187" s="47"/>
    </row>
    <row r="188" spans="1:13">
      <c r="A188" s="47"/>
      <c r="B188" s="47"/>
      <c r="C188" s="47"/>
      <c r="D188" s="47"/>
      <c r="E188" s="47"/>
      <c r="F188" s="47"/>
      <c r="G188" s="47"/>
      <c r="H188" s="47"/>
      <c r="I188" s="47"/>
      <c r="J188" s="47"/>
      <c r="K188" s="47"/>
      <c r="L188" s="47"/>
      <c r="M188" s="47"/>
    </row>
    <row r="189" spans="1:13">
      <c r="A189" s="47"/>
      <c r="B189" s="47"/>
      <c r="C189" s="47"/>
      <c r="D189" s="47"/>
      <c r="E189" s="47"/>
      <c r="F189" s="47"/>
      <c r="G189" s="47"/>
      <c r="H189" s="47"/>
      <c r="I189" s="47"/>
      <c r="J189" s="47"/>
      <c r="K189" s="47"/>
      <c r="L189" s="47"/>
      <c r="M189" s="47"/>
    </row>
    <row r="190" spans="1:13">
      <c r="A190" s="47"/>
      <c r="B190" s="47"/>
      <c r="C190" s="47"/>
      <c r="D190" s="47"/>
      <c r="E190" s="47"/>
      <c r="F190" s="47"/>
      <c r="G190" s="47"/>
      <c r="H190" s="47"/>
      <c r="I190" s="47"/>
      <c r="J190" s="47"/>
      <c r="K190" s="47"/>
      <c r="L190" s="47"/>
      <c r="M190" s="47"/>
    </row>
    <row r="191" spans="1:13">
      <c r="A191" s="47"/>
      <c r="B191" s="47"/>
      <c r="C191" s="47"/>
      <c r="D191" s="47"/>
      <c r="E191" s="47"/>
      <c r="F191" s="47"/>
      <c r="G191" s="47"/>
      <c r="H191" s="47"/>
      <c r="I191" s="47"/>
      <c r="J191" s="47"/>
      <c r="K191" s="47"/>
      <c r="L191" s="47"/>
      <c r="M191" s="47"/>
    </row>
    <row r="192" spans="1:13">
      <c r="A192" s="47"/>
      <c r="B192" s="47"/>
      <c r="C192" s="47"/>
      <c r="D192" s="47"/>
      <c r="E192" s="47"/>
      <c r="F192" s="47"/>
      <c r="G192" s="47"/>
      <c r="H192" s="47"/>
      <c r="I192" s="47"/>
      <c r="J192" s="47"/>
      <c r="K192" s="47"/>
      <c r="L192" s="47"/>
      <c r="M192" s="47"/>
    </row>
    <row r="193" spans="1:13">
      <c r="A193" s="47"/>
      <c r="B193" s="47"/>
      <c r="C193" s="47"/>
      <c r="D193" s="47"/>
      <c r="E193" s="47"/>
      <c r="F193" s="47"/>
      <c r="G193" s="47"/>
      <c r="H193" s="47"/>
      <c r="I193" s="47"/>
      <c r="J193" s="47"/>
      <c r="K193" s="47"/>
      <c r="L193" s="47"/>
      <c r="M193" s="47"/>
    </row>
    <row r="194" spans="1:13">
      <c r="A194" s="47"/>
      <c r="B194" s="47"/>
      <c r="C194" s="47"/>
      <c r="D194" s="47"/>
      <c r="E194" s="47"/>
      <c r="F194" s="47"/>
      <c r="G194" s="47"/>
      <c r="H194" s="47"/>
      <c r="I194" s="47"/>
      <c r="J194" s="47"/>
      <c r="K194" s="47"/>
      <c r="L194" s="47"/>
      <c r="M194" s="47"/>
    </row>
    <row r="195" spans="1:13">
      <c r="A195" s="47"/>
      <c r="B195" s="47"/>
      <c r="C195" s="47"/>
      <c r="D195" s="47"/>
      <c r="E195" s="47"/>
      <c r="F195" s="47"/>
      <c r="G195" s="47"/>
      <c r="H195" s="47"/>
      <c r="I195" s="47"/>
      <c r="J195" s="47"/>
      <c r="K195" s="47"/>
      <c r="L195" s="47"/>
      <c r="M195" s="47"/>
    </row>
    <row r="196" spans="1:13">
      <c r="A196" s="47"/>
      <c r="B196" s="47"/>
      <c r="C196" s="47"/>
      <c r="D196" s="47"/>
      <c r="E196" s="47"/>
      <c r="F196" s="47"/>
      <c r="G196" s="47"/>
      <c r="H196" s="47"/>
      <c r="I196" s="47"/>
      <c r="J196" s="47"/>
      <c r="K196" s="47"/>
      <c r="L196" s="47"/>
      <c r="M196" s="47"/>
    </row>
    <row r="197" spans="1:13">
      <c r="A197" s="47"/>
      <c r="B197" s="47"/>
      <c r="C197" s="47"/>
      <c r="D197" s="47"/>
      <c r="E197" s="47"/>
      <c r="F197" s="47"/>
      <c r="G197" s="47"/>
      <c r="H197" s="47"/>
      <c r="I197" s="47"/>
      <c r="J197" s="47"/>
      <c r="K197" s="47"/>
      <c r="L197" s="47"/>
      <c r="M197" s="47"/>
    </row>
    <row r="198" spans="1:13">
      <c r="A198" s="47"/>
      <c r="B198" s="47"/>
      <c r="C198" s="47"/>
      <c r="D198" s="47"/>
      <c r="E198" s="47"/>
      <c r="F198" s="47"/>
      <c r="G198" s="47"/>
      <c r="H198" s="47"/>
      <c r="I198" s="47"/>
      <c r="J198" s="47"/>
      <c r="K198" s="47"/>
      <c r="L198" s="47"/>
      <c r="M198" s="47"/>
    </row>
    <row r="199" spans="1:13">
      <c r="A199" s="47"/>
      <c r="B199" s="47"/>
      <c r="C199" s="47"/>
      <c r="D199" s="47"/>
      <c r="E199" s="47"/>
      <c r="F199" s="47"/>
      <c r="G199" s="47"/>
      <c r="H199" s="47"/>
      <c r="I199" s="47"/>
      <c r="J199" s="47"/>
      <c r="K199" s="47"/>
      <c r="L199" s="47"/>
      <c r="M199" s="47"/>
    </row>
    <row r="200" spans="1:13">
      <c r="A200" s="47"/>
      <c r="B200" s="47"/>
      <c r="C200" s="47"/>
      <c r="D200" s="47"/>
      <c r="E200" s="47"/>
      <c r="F200" s="47"/>
      <c r="G200" s="47"/>
      <c r="H200" s="47"/>
      <c r="I200" s="47"/>
      <c r="J200" s="47"/>
      <c r="K200" s="47"/>
      <c r="L200" s="47"/>
      <c r="M200" s="47"/>
    </row>
    <row r="201" spans="1:13">
      <c r="A201" s="47"/>
      <c r="B201" s="47"/>
      <c r="C201" s="47"/>
      <c r="D201" s="47"/>
      <c r="E201" s="47"/>
      <c r="F201" s="47"/>
      <c r="G201" s="47"/>
      <c r="H201" s="47"/>
      <c r="I201" s="47"/>
      <c r="J201" s="47"/>
      <c r="K201" s="47"/>
      <c r="L201" s="47"/>
      <c r="M201" s="47"/>
    </row>
    <row r="202" spans="1:13">
      <c r="A202" s="47"/>
      <c r="B202" s="47"/>
      <c r="C202" s="47"/>
      <c r="D202" s="47"/>
      <c r="E202" s="47"/>
      <c r="F202" s="47"/>
      <c r="G202" s="47"/>
      <c r="H202" s="47"/>
      <c r="I202" s="47"/>
      <c r="J202" s="47"/>
      <c r="K202" s="47"/>
      <c r="L202" s="47"/>
      <c r="M202" s="47"/>
    </row>
    <row r="203" spans="1:13">
      <c r="A203" s="47"/>
      <c r="B203" s="47"/>
      <c r="C203" s="47"/>
      <c r="D203" s="47"/>
      <c r="E203" s="47"/>
      <c r="F203" s="47"/>
      <c r="G203" s="47"/>
      <c r="H203" s="47"/>
      <c r="I203" s="47"/>
      <c r="J203" s="47"/>
      <c r="K203" s="47"/>
      <c r="L203" s="47"/>
      <c r="M203" s="47"/>
    </row>
    <row r="204" spans="1:13">
      <c r="A204" s="47"/>
      <c r="B204" s="47"/>
      <c r="C204" s="47"/>
      <c r="D204" s="47"/>
      <c r="E204" s="47"/>
      <c r="F204" s="47"/>
      <c r="G204" s="47"/>
      <c r="H204" s="47"/>
      <c r="I204" s="47"/>
      <c r="J204" s="47"/>
      <c r="K204" s="47"/>
      <c r="L204" s="47"/>
      <c r="M204" s="47"/>
    </row>
    <row r="205" spans="1:13">
      <c r="A205" s="47"/>
      <c r="B205" s="47"/>
      <c r="C205" s="47"/>
      <c r="D205" s="47"/>
      <c r="E205" s="47"/>
      <c r="F205" s="47"/>
      <c r="G205" s="47"/>
      <c r="H205" s="47"/>
      <c r="I205" s="47"/>
      <c r="J205" s="47"/>
      <c r="K205" s="47"/>
      <c r="L205" s="47"/>
      <c r="M205" s="47"/>
    </row>
    <row r="206" spans="1:13">
      <c r="A206" s="47"/>
      <c r="B206" s="47"/>
      <c r="C206" s="47"/>
      <c r="D206" s="47"/>
      <c r="E206" s="47"/>
      <c r="F206" s="47"/>
      <c r="G206" s="47"/>
      <c r="H206" s="47"/>
      <c r="I206" s="47"/>
      <c r="J206" s="47"/>
      <c r="K206" s="47"/>
      <c r="L206" s="47"/>
      <c r="M206" s="47"/>
    </row>
    <row r="207" spans="1:13">
      <c r="A207" s="47"/>
      <c r="B207" s="47"/>
      <c r="C207" s="47"/>
      <c r="D207" s="47"/>
      <c r="E207" s="47"/>
      <c r="F207" s="47"/>
      <c r="G207" s="47"/>
      <c r="H207" s="47"/>
      <c r="I207" s="47"/>
      <c r="J207" s="47"/>
      <c r="K207" s="47"/>
      <c r="L207" s="47"/>
      <c r="M207" s="47"/>
    </row>
    <row r="208" spans="1:13">
      <c r="A208" s="47"/>
      <c r="B208" s="47"/>
      <c r="C208" s="47"/>
      <c r="D208" s="47"/>
      <c r="E208" s="47"/>
      <c r="F208" s="47"/>
      <c r="G208" s="47"/>
      <c r="H208" s="47"/>
      <c r="I208" s="47"/>
      <c r="J208" s="47"/>
      <c r="K208" s="47"/>
      <c r="L208" s="47"/>
      <c r="M208" s="47"/>
    </row>
    <row r="209" spans="1:13">
      <c r="A209" s="47"/>
      <c r="B209" s="47"/>
      <c r="C209" s="47"/>
      <c r="D209" s="47"/>
      <c r="E209" s="47"/>
      <c r="F209" s="47"/>
      <c r="G209" s="47"/>
      <c r="H209" s="47"/>
      <c r="I209" s="47"/>
      <c r="J209" s="47"/>
      <c r="K209" s="47"/>
      <c r="L209" s="47"/>
      <c r="M209" s="47"/>
    </row>
    <row r="210" spans="1:13">
      <c r="A210" s="47"/>
      <c r="B210" s="47"/>
      <c r="C210" s="47"/>
      <c r="D210" s="47"/>
      <c r="E210" s="47"/>
      <c r="F210" s="47"/>
      <c r="G210" s="47"/>
      <c r="H210" s="47"/>
      <c r="I210" s="47"/>
      <c r="J210" s="47"/>
      <c r="K210" s="47"/>
      <c r="L210" s="47"/>
      <c r="M210" s="47"/>
    </row>
    <row r="211" spans="1:13">
      <c r="A211" s="47"/>
      <c r="B211" s="47"/>
      <c r="C211" s="47"/>
      <c r="D211" s="47"/>
      <c r="E211" s="47"/>
      <c r="F211" s="47"/>
      <c r="G211" s="47"/>
      <c r="H211" s="47"/>
      <c r="I211" s="47"/>
      <c r="J211" s="47"/>
      <c r="K211" s="47"/>
      <c r="L211" s="47"/>
      <c r="M211" s="47"/>
    </row>
    <row r="212" spans="1:13">
      <c r="A212" s="47"/>
      <c r="B212" s="47"/>
      <c r="C212" s="47"/>
      <c r="D212" s="47"/>
      <c r="E212" s="47"/>
      <c r="F212" s="47"/>
      <c r="G212" s="47"/>
      <c r="H212" s="47"/>
      <c r="I212" s="47"/>
      <c r="J212" s="47"/>
      <c r="K212" s="47"/>
      <c r="L212" s="47"/>
      <c r="M212" s="47"/>
    </row>
    <row r="213" spans="1:13">
      <c r="A213" s="47"/>
      <c r="B213" s="47"/>
      <c r="C213" s="47"/>
      <c r="D213" s="47"/>
      <c r="E213" s="47"/>
      <c r="F213" s="47"/>
      <c r="G213" s="47"/>
      <c r="H213" s="47"/>
      <c r="I213" s="47"/>
      <c r="J213" s="47"/>
      <c r="K213" s="47"/>
      <c r="L213" s="47"/>
      <c r="M213" s="47"/>
    </row>
    <row r="214" spans="1:13">
      <c r="A214" s="47"/>
      <c r="B214" s="47"/>
      <c r="C214" s="47"/>
      <c r="D214" s="47"/>
      <c r="E214" s="47"/>
      <c r="F214" s="47"/>
      <c r="G214" s="47"/>
      <c r="H214" s="47"/>
      <c r="I214" s="47"/>
      <c r="J214" s="47"/>
      <c r="K214" s="47"/>
      <c r="L214" s="47"/>
      <c r="M214" s="47"/>
    </row>
    <row r="215" spans="1:13">
      <c r="A215" s="47"/>
      <c r="B215" s="47"/>
      <c r="C215" s="47"/>
      <c r="D215" s="47"/>
      <c r="E215" s="47"/>
      <c r="F215" s="47"/>
      <c r="G215" s="47"/>
      <c r="H215" s="47"/>
      <c r="I215" s="47"/>
      <c r="J215" s="47"/>
      <c r="K215" s="47"/>
      <c r="L215" s="47"/>
      <c r="M215" s="47"/>
    </row>
    <row r="216" spans="1:13">
      <c r="A216" s="47"/>
      <c r="B216" s="47"/>
      <c r="C216" s="47"/>
      <c r="D216" s="47"/>
      <c r="E216" s="47"/>
      <c r="F216" s="47"/>
      <c r="G216" s="47"/>
      <c r="H216" s="47"/>
      <c r="I216" s="47"/>
      <c r="J216" s="47"/>
      <c r="K216" s="47"/>
      <c r="L216" s="47"/>
      <c r="M216" s="47"/>
    </row>
    <row r="217" spans="1:13">
      <c r="A217" s="47"/>
      <c r="B217" s="47"/>
      <c r="C217" s="47"/>
      <c r="D217" s="47"/>
      <c r="E217" s="47"/>
      <c r="F217" s="47"/>
      <c r="G217" s="47"/>
      <c r="H217" s="47"/>
      <c r="I217" s="47"/>
      <c r="J217" s="47"/>
      <c r="K217" s="47"/>
      <c r="L217" s="47"/>
      <c r="M217" s="47"/>
    </row>
    <row r="218" spans="1:13">
      <c r="A218" s="47"/>
      <c r="B218" s="47"/>
      <c r="C218" s="47"/>
      <c r="D218" s="47"/>
      <c r="E218" s="47"/>
      <c r="F218" s="47"/>
      <c r="G218" s="47"/>
      <c r="H218" s="47"/>
      <c r="I218" s="47"/>
      <c r="J218" s="47"/>
      <c r="K218" s="47"/>
      <c r="L218" s="47"/>
      <c r="M218" s="47"/>
    </row>
    <row r="219" spans="1:13">
      <c r="A219" s="47"/>
      <c r="B219" s="47"/>
      <c r="C219" s="47"/>
      <c r="D219" s="47"/>
      <c r="E219" s="47"/>
      <c r="F219" s="47"/>
      <c r="G219" s="47"/>
      <c r="H219" s="47"/>
      <c r="I219" s="47"/>
      <c r="J219" s="47"/>
      <c r="K219" s="47"/>
      <c r="L219" s="47"/>
      <c r="M219" s="47"/>
    </row>
    <row r="220" spans="1:13">
      <c r="A220" s="47"/>
      <c r="B220" s="47"/>
      <c r="C220" s="47"/>
      <c r="D220" s="47"/>
      <c r="E220" s="47"/>
      <c r="F220" s="47"/>
      <c r="G220" s="47"/>
      <c r="H220" s="47"/>
      <c r="I220" s="47"/>
      <c r="J220" s="47"/>
      <c r="K220" s="47"/>
      <c r="L220" s="47"/>
      <c r="M220" s="47"/>
    </row>
    <row r="221" spans="1:13">
      <c r="A221" s="47"/>
      <c r="B221" s="47"/>
      <c r="C221" s="47"/>
      <c r="D221" s="47"/>
      <c r="E221" s="47"/>
      <c r="F221" s="47"/>
      <c r="G221" s="47"/>
      <c r="H221" s="47"/>
      <c r="I221" s="47"/>
      <c r="J221" s="47"/>
      <c r="K221" s="47"/>
      <c r="L221" s="47"/>
      <c r="M221" s="47"/>
    </row>
    <row r="222" spans="1:13">
      <c r="A222" s="47"/>
      <c r="B222" s="47"/>
      <c r="C222" s="47"/>
      <c r="D222" s="47"/>
      <c r="E222" s="47"/>
      <c r="F222" s="47"/>
      <c r="G222" s="47"/>
      <c r="H222" s="47"/>
      <c r="I222" s="47"/>
      <c r="J222" s="47"/>
      <c r="K222" s="47"/>
      <c r="L222" s="47"/>
      <c r="M222" s="47"/>
    </row>
    <row r="223" spans="1:13">
      <c r="A223" s="47"/>
      <c r="B223" s="47"/>
      <c r="C223" s="47"/>
      <c r="D223" s="47"/>
      <c r="E223" s="47"/>
      <c r="F223" s="47"/>
      <c r="G223" s="47"/>
      <c r="H223" s="47"/>
      <c r="I223" s="47"/>
      <c r="J223" s="47"/>
      <c r="K223" s="47"/>
      <c r="L223" s="47"/>
      <c r="M223" s="47"/>
    </row>
    <row r="224" spans="1:13">
      <c r="A224" s="47"/>
      <c r="B224" s="47"/>
      <c r="C224" s="47"/>
      <c r="D224" s="47"/>
      <c r="E224" s="47"/>
      <c r="F224" s="47"/>
      <c r="G224" s="47"/>
      <c r="H224" s="47"/>
      <c r="I224" s="47"/>
      <c r="J224" s="47"/>
      <c r="K224" s="47"/>
      <c r="L224" s="47"/>
      <c r="M224" s="47"/>
    </row>
    <row r="225" spans="1:13">
      <c r="A225" s="47"/>
      <c r="B225" s="47"/>
      <c r="C225" s="47"/>
      <c r="D225" s="47"/>
      <c r="E225" s="47"/>
      <c r="F225" s="47"/>
      <c r="G225" s="47"/>
      <c r="H225" s="47"/>
      <c r="I225" s="47"/>
      <c r="J225" s="47"/>
      <c r="K225" s="47"/>
      <c r="L225" s="47"/>
      <c r="M225" s="47"/>
    </row>
    <row r="226" spans="1:13">
      <c r="A226" s="47"/>
      <c r="B226" s="47"/>
      <c r="C226" s="47"/>
      <c r="D226" s="47"/>
      <c r="E226" s="47"/>
      <c r="F226" s="47"/>
      <c r="G226" s="47"/>
      <c r="H226" s="47"/>
      <c r="I226" s="47"/>
      <c r="J226" s="47"/>
      <c r="K226" s="47"/>
      <c r="L226" s="47"/>
      <c r="M226" s="47"/>
    </row>
    <row r="227" spans="1:13">
      <c r="A227" s="47"/>
      <c r="B227" s="47"/>
      <c r="C227" s="47"/>
      <c r="D227" s="47"/>
      <c r="E227" s="47"/>
      <c r="F227" s="47"/>
      <c r="G227" s="47"/>
      <c r="H227" s="47"/>
      <c r="I227" s="47"/>
      <c r="J227" s="47"/>
      <c r="K227" s="47"/>
      <c r="L227" s="47"/>
      <c r="M227" s="47"/>
    </row>
    <row r="228" spans="1:13">
      <c r="A228" s="47"/>
      <c r="B228" s="47"/>
      <c r="C228" s="47"/>
      <c r="D228" s="47"/>
      <c r="E228" s="47"/>
      <c r="F228" s="47"/>
      <c r="G228" s="47"/>
      <c r="H228" s="47"/>
      <c r="I228" s="47"/>
      <c r="J228" s="47"/>
      <c r="K228" s="47"/>
      <c r="L228" s="47"/>
      <c r="M228" s="47"/>
    </row>
    <row r="229" spans="1:13">
      <c r="A229" s="47"/>
      <c r="B229" s="47"/>
      <c r="C229" s="47"/>
      <c r="D229" s="47"/>
      <c r="E229" s="47"/>
      <c r="F229" s="47"/>
      <c r="G229" s="47"/>
      <c r="H229" s="47"/>
      <c r="I229" s="47"/>
      <c r="J229" s="47"/>
      <c r="K229" s="47"/>
      <c r="L229" s="47"/>
      <c r="M229" s="47"/>
    </row>
    <row r="230" spans="1:13">
      <c r="A230" s="47"/>
      <c r="B230" s="47"/>
      <c r="C230" s="47"/>
      <c r="D230" s="47"/>
      <c r="E230" s="47"/>
      <c r="F230" s="47"/>
      <c r="G230" s="47"/>
      <c r="H230" s="47"/>
      <c r="I230" s="47"/>
      <c r="J230" s="47"/>
      <c r="K230" s="47"/>
      <c r="L230" s="47"/>
      <c r="M230" s="47"/>
    </row>
    <row r="231" spans="1:13">
      <c r="A231" s="47"/>
      <c r="B231" s="47"/>
      <c r="C231" s="47"/>
      <c r="D231" s="47"/>
      <c r="E231" s="47"/>
      <c r="F231" s="47"/>
      <c r="G231" s="47"/>
      <c r="H231" s="47"/>
      <c r="I231" s="47"/>
      <c r="J231" s="47"/>
      <c r="K231" s="47"/>
      <c r="L231" s="47"/>
      <c r="M231" s="47"/>
    </row>
    <row r="232" spans="1:13">
      <c r="A232" s="47"/>
      <c r="B232" s="47"/>
      <c r="C232" s="47"/>
      <c r="D232" s="47"/>
      <c r="E232" s="47"/>
      <c r="F232" s="47"/>
      <c r="G232" s="47"/>
      <c r="H232" s="47"/>
      <c r="I232" s="47"/>
      <c r="J232" s="47"/>
      <c r="K232" s="47"/>
      <c r="L232" s="47"/>
      <c r="M232" s="47"/>
    </row>
    <row r="233" spans="1:13">
      <c r="A233" s="47"/>
      <c r="B233" s="47"/>
      <c r="C233" s="47"/>
      <c r="D233" s="47"/>
      <c r="E233" s="47"/>
      <c r="F233" s="47"/>
      <c r="G233" s="47"/>
      <c r="H233" s="47"/>
      <c r="I233" s="47"/>
      <c r="J233" s="47"/>
      <c r="K233" s="47"/>
      <c r="L233" s="47"/>
      <c r="M233" s="47"/>
    </row>
    <row r="234" spans="1:13">
      <c r="A234" s="47"/>
      <c r="B234" s="47"/>
      <c r="C234" s="47"/>
      <c r="D234" s="47"/>
      <c r="E234" s="47"/>
      <c r="F234" s="47"/>
      <c r="G234" s="47"/>
      <c r="H234" s="47"/>
      <c r="I234" s="47"/>
      <c r="J234" s="47"/>
      <c r="K234" s="47"/>
      <c r="L234" s="47"/>
      <c r="M234" s="47"/>
    </row>
    <row r="235" spans="1:13">
      <c r="A235" s="47"/>
      <c r="B235" s="47"/>
      <c r="C235" s="47"/>
      <c r="D235" s="47"/>
      <c r="E235" s="47"/>
      <c r="F235" s="47"/>
      <c r="G235" s="47"/>
      <c r="H235" s="47"/>
      <c r="I235" s="47"/>
      <c r="J235" s="47"/>
      <c r="K235" s="47"/>
      <c r="L235" s="47"/>
      <c r="M235" s="47"/>
    </row>
    <row r="236" spans="1:13">
      <c r="A236" s="47"/>
      <c r="B236" s="47"/>
      <c r="C236" s="47"/>
      <c r="D236" s="47"/>
      <c r="E236" s="47"/>
      <c r="F236" s="47"/>
      <c r="G236" s="47"/>
      <c r="H236" s="47"/>
      <c r="I236" s="47"/>
      <c r="J236" s="47"/>
      <c r="K236" s="47"/>
      <c r="L236" s="47"/>
      <c r="M236" s="47"/>
    </row>
    <row r="237" spans="1:13">
      <c r="A237" s="47"/>
      <c r="B237" s="47"/>
      <c r="C237" s="47"/>
      <c r="D237" s="47"/>
      <c r="E237" s="47"/>
      <c r="F237" s="47"/>
      <c r="G237" s="47"/>
      <c r="H237" s="47"/>
      <c r="I237" s="47"/>
      <c r="J237" s="47"/>
      <c r="K237" s="47"/>
      <c r="L237" s="47"/>
      <c r="M237" s="47"/>
    </row>
    <row r="238" spans="1:13">
      <c r="A238" s="47"/>
      <c r="B238" s="47"/>
      <c r="C238" s="47"/>
      <c r="D238" s="47"/>
      <c r="E238" s="47"/>
      <c r="F238" s="47"/>
      <c r="G238" s="47"/>
      <c r="H238" s="47"/>
      <c r="I238" s="47"/>
      <c r="J238" s="47"/>
      <c r="K238" s="47"/>
      <c r="L238" s="47"/>
      <c r="M238" s="47"/>
    </row>
    <row r="239" spans="1:13">
      <c r="A239" s="47"/>
      <c r="B239" s="47"/>
      <c r="C239" s="47"/>
      <c r="D239" s="47"/>
      <c r="E239" s="47"/>
      <c r="F239" s="47"/>
      <c r="G239" s="47"/>
      <c r="H239" s="47"/>
      <c r="I239" s="47"/>
      <c r="J239" s="47"/>
      <c r="K239" s="47"/>
      <c r="L239" s="47"/>
      <c r="M239" s="47"/>
    </row>
    <row r="240" spans="1:13">
      <c r="A240" s="47"/>
      <c r="B240" s="47"/>
      <c r="C240" s="47"/>
      <c r="D240" s="47"/>
      <c r="E240" s="47"/>
      <c r="F240" s="47"/>
      <c r="G240" s="47"/>
      <c r="H240" s="47"/>
      <c r="I240" s="47"/>
      <c r="J240" s="47"/>
      <c r="K240" s="47"/>
      <c r="L240" s="47"/>
      <c r="M240" s="47"/>
    </row>
    <row r="241" spans="1:13">
      <c r="A241" s="47"/>
      <c r="B241" s="47"/>
      <c r="C241" s="47"/>
      <c r="D241" s="47"/>
      <c r="E241" s="47"/>
      <c r="F241" s="47"/>
      <c r="G241" s="47"/>
      <c r="H241" s="47"/>
      <c r="I241" s="47"/>
      <c r="J241" s="47"/>
      <c r="K241" s="47"/>
      <c r="L241" s="47"/>
      <c r="M241" s="47"/>
    </row>
    <row r="242" spans="1:13">
      <c r="A242" s="47"/>
      <c r="B242" s="47"/>
      <c r="C242" s="47"/>
      <c r="D242" s="47"/>
      <c r="E242" s="47"/>
      <c r="F242" s="47"/>
      <c r="G242" s="47"/>
      <c r="H242" s="47"/>
      <c r="I242" s="47"/>
      <c r="J242" s="47"/>
      <c r="K242" s="47"/>
      <c r="L242" s="47"/>
      <c r="M242" s="47"/>
    </row>
    <row r="243" spans="1:13">
      <c r="A243" s="47"/>
      <c r="B243" s="47"/>
      <c r="C243" s="47"/>
      <c r="D243" s="47"/>
      <c r="E243" s="47"/>
      <c r="F243" s="47"/>
      <c r="G243" s="47"/>
      <c r="H243" s="47"/>
      <c r="I243" s="47"/>
      <c r="J243" s="47"/>
      <c r="K243" s="47"/>
      <c r="L243" s="47"/>
      <c r="M243" s="47"/>
    </row>
    <row r="244" spans="1:13">
      <c r="A244" s="47"/>
      <c r="B244" s="47"/>
      <c r="C244" s="47"/>
      <c r="D244" s="47"/>
      <c r="E244" s="47"/>
      <c r="F244" s="47"/>
      <c r="G244" s="47"/>
      <c r="H244" s="47"/>
      <c r="I244" s="47"/>
      <c r="J244" s="47"/>
      <c r="K244" s="47"/>
      <c r="L244" s="47"/>
      <c r="M244" s="47"/>
    </row>
    <row r="245" spans="1:13">
      <c r="A245" s="47"/>
      <c r="B245" s="47"/>
      <c r="C245" s="47"/>
      <c r="D245" s="47"/>
      <c r="E245" s="47"/>
      <c r="F245" s="47"/>
      <c r="G245" s="47"/>
      <c r="H245" s="47"/>
      <c r="I245" s="47"/>
      <c r="J245" s="47"/>
      <c r="K245" s="47"/>
      <c r="L245" s="47"/>
      <c r="M245" s="47"/>
    </row>
    <row r="246" spans="1:13">
      <c r="A246" s="47"/>
      <c r="B246" s="47"/>
      <c r="C246" s="47"/>
      <c r="D246" s="47"/>
      <c r="E246" s="47"/>
      <c r="F246" s="47"/>
      <c r="G246" s="47"/>
      <c r="H246" s="47"/>
      <c r="I246" s="47"/>
      <c r="J246" s="47"/>
      <c r="K246" s="47"/>
      <c r="L246" s="47"/>
      <c r="M246" s="47"/>
    </row>
    <row r="247" spans="1:13">
      <c r="A247" s="47"/>
      <c r="B247" s="47"/>
      <c r="C247" s="47"/>
      <c r="D247" s="47"/>
      <c r="E247" s="47"/>
      <c r="F247" s="47"/>
      <c r="G247" s="47"/>
      <c r="H247" s="47"/>
      <c r="I247" s="47"/>
      <c r="J247" s="47"/>
      <c r="K247" s="47"/>
      <c r="L247" s="47"/>
      <c r="M247" s="47"/>
    </row>
    <row r="248" spans="1:13">
      <c r="A248" s="47"/>
      <c r="B248" s="47"/>
      <c r="C248" s="47"/>
      <c r="D248" s="47"/>
      <c r="E248" s="47"/>
      <c r="F248" s="47"/>
      <c r="G248" s="47"/>
      <c r="H248" s="47"/>
      <c r="I248" s="47"/>
      <c r="J248" s="47"/>
      <c r="K248" s="47"/>
      <c r="L248" s="47"/>
      <c r="M248" s="47"/>
    </row>
    <row r="249" spans="1:13">
      <c r="A249" s="47"/>
      <c r="B249" s="47"/>
      <c r="C249" s="47"/>
      <c r="D249" s="47"/>
      <c r="E249" s="47"/>
      <c r="F249" s="47"/>
      <c r="G249" s="47"/>
      <c r="H249" s="47"/>
      <c r="I249" s="47"/>
      <c r="J249" s="47"/>
      <c r="K249" s="47"/>
      <c r="L249" s="47"/>
      <c r="M249" s="47"/>
    </row>
    <row r="250" spans="1:13">
      <c r="A250" s="47"/>
      <c r="B250" s="47"/>
      <c r="C250" s="47"/>
      <c r="D250" s="47"/>
      <c r="E250" s="47"/>
      <c r="F250" s="47"/>
      <c r="G250" s="47"/>
      <c r="H250" s="47"/>
      <c r="I250" s="47"/>
      <c r="J250" s="47"/>
      <c r="K250" s="47"/>
      <c r="L250" s="47"/>
      <c r="M250" s="47"/>
    </row>
    <row r="251" spans="1:13">
      <c r="A251" s="47"/>
      <c r="B251" s="47"/>
      <c r="C251" s="47"/>
      <c r="D251" s="47"/>
      <c r="E251" s="47"/>
      <c r="F251" s="47"/>
      <c r="G251" s="47"/>
      <c r="H251" s="47"/>
      <c r="I251" s="47"/>
      <c r="J251" s="47"/>
      <c r="K251" s="47"/>
      <c r="L251" s="47"/>
      <c r="M251" s="47"/>
    </row>
    <row r="252" spans="1:13">
      <c r="A252" s="47"/>
      <c r="B252" s="47"/>
      <c r="C252" s="47"/>
      <c r="D252" s="47"/>
      <c r="E252" s="47"/>
      <c r="F252" s="47"/>
      <c r="G252" s="47"/>
      <c r="H252" s="47"/>
      <c r="I252" s="47"/>
      <c r="J252" s="47"/>
      <c r="K252" s="47"/>
      <c r="L252" s="47"/>
      <c r="M252" s="47"/>
    </row>
    <row r="253" spans="1:13">
      <c r="A253" s="47"/>
      <c r="B253" s="47"/>
      <c r="C253" s="47"/>
      <c r="D253" s="47"/>
      <c r="E253" s="47"/>
      <c r="F253" s="47"/>
      <c r="G253" s="47"/>
      <c r="H253" s="47"/>
      <c r="I253" s="47"/>
      <c r="J253" s="47"/>
      <c r="K253" s="47"/>
      <c r="L253" s="47"/>
      <c r="M253" s="47"/>
    </row>
    <row r="254" spans="1:13">
      <c r="A254" s="47"/>
      <c r="B254" s="47"/>
      <c r="C254" s="47"/>
      <c r="D254" s="47"/>
      <c r="E254" s="47"/>
      <c r="F254" s="47"/>
      <c r="G254" s="47"/>
      <c r="H254" s="47"/>
      <c r="I254" s="47"/>
      <c r="J254" s="47"/>
      <c r="K254" s="47"/>
      <c r="L254" s="47"/>
      <c r="M254" s="47"/>
    </row>
    <row r="255" spans="1:13">
      <c r="A255" s="47"/>
      <c r="B255" s="47"/>
      <c r="C255" s="47"/>
      <c r="D255" s="47"/>
      <c r="E255" s="47"/>
      <c r="F255" s="47"/>
      <c r="G255" s="47"/>
      <c r="H255" s="47"/>
      <c r="I255" s="47"/>
      <c r="J255" s="47"/>
      <c r="K255" s="47"/>
      <c r="L255" s="47"/>
      <c r="M255" s="47"/>
    </row>
    <row r="256" spans="1:13">
      <c r="A256" s="47"/>
      <c r="B256" s="47"/>
      <c r="C256" s="47"/>
      <c r="D256" s="47"/>
      <c r="E256" s="47"/>
      <c r="F256" s="47"/>
      <c r="G256" s="47"/>
      <c r="H256" s="47"/>
      <c r="I256" s="47"/>
      <c r="J256" s="47"/>
      <c r="K256" s="47"/>
      <c r="L256" s="47"/>
      <c r="M256" s="47"/>
    </row>
    <row r="257" spans="1:13">
      <c r="A257" s="47"/>
      <c r="B257" s="47"/>
      <c r="C257" s="47"/>
      <c r="D257" s="47"/>
      <c r="E257" s="47"/>
      <c r="F257" s="47"/>
      <c r="G257" s="47"/>
      <c r="H257" s="47"/>
      <c r="I257" s="47"/>
      <c r="J257" s="47"/>
      <c r="K257" s="47"/>
      <c r="L257" s="47"/>
      <c r="M257" s="47"/>
    </row>
    <row r="258" spans="1:13">
      <c r="A258" s="47"/>
      <c r="B258" s="47"/>
      <c r="C258" s="47"/>
      <c r="D258" s="47"/>
      <c r="E258" s="47"/>
      <c r="F258" s="47"/>
      <c r="G258" s="47"/>
      <c r="H258" s="47"/>
      <c r="I258" s="47"/>
      <c r="J258" s="47"/>
      <c r="K258" s="47"/>
      <c r="L258" s="47"/>
      <c r="M258" s="47"/>
    </row>
    <row r="259" spans="1:13">
      <c r="A259" s="47"/>
      <c r="B259" s="47"/>
      <c r="C259" s="47"/>
      <c r="D259" s="47"/>
      <c r="E259" s="47"/>
      <c r="F259" s="47"/>
      <c r="G259" s="47"/>
      <c r="H259" s="47"/>
      <c r="I259" s="47"/>
      <c r="J259" s="47"/>
      <c r="K259" s="47"/>
      <c r="L259" s="47"/>
      <c r="M259" s="47"/>
    </row>
    <row r="260" spans="1:13">
      <c r="A260" s="47"/>
      <c r="B260" s="47"/>
      <c r="C260" s="47"/>
      <c r="D260" s="47"/>
      <c r="E260" s="47"/>
      <c r="F260" s="47"/>
      <c r="G260" s="47"/>
      <c r="H260" s="47"/>
      <c r="I260" s="47"/>
      <c r="J260" s="47"/>
      <c r="K260" s="47"/>
      <c r="L260" s="47"/>
      <c r="M260" s="47"/>
    </row>
    <row r="261" spans="1:13">
      <c r="A261" s="47"/>
      <c r="B261" s="47"/>
      <c r="C261" s="47"/>
      <c r="D261" s="47"/>
      <c r="E261" s="47"/>
      <c r="F261" s="47"/>
      <c r="G261" s="47"/>
      <c r="H261" s="47"/>
      <c r="I261" s="47"/>
      <c r="J261" s="47"/>
      <c r="K261" s="47"/>
      <c r="L261" s="47"/>
      <c r="M261" s="47"/>
    </row>
    <row r="262" spans="1:13">
      <c r="A262" s="47"/>
      <c r="B262" s="47"/>
      <c r="C262" s="47"/>
      <c r="D262" s="47"/>
      <c r="E262" s="47"/>
      <c r="F262" s="47"/>
      <c r="G262" s="47"/>
      <c r="H262" s="47"/>
      <c r="I262" s="47"/>
      <c r="J262" s="47"/>
      <c r="K262" s="47"/>
      <c r="L262" s="47"/>
      <c r="M262" s="47"/>
    </row>
    <row r="263" spans="1:13">
      <c r="A263" s="47"/>
      <c r="B263" s="47"/>
      <c r="C263" s="47"/>
      <c r="D263" s="47"/>
      <c r="E263" s="47"/>
      <c r="F263" s="47"/>
      <c r="G263" s="47"/>
      <c r="H263" s="47"/>
      <c r="I263" s="47"/>
      <c r="J263" s="47"/>
      <c r="K263" s="47"/>
      <c r="L263" s="47"/>
      <c r="M263" s="47"/>
    </row>
    <row r="264" spans="1:13">
      <c r="A264" s="47"/>
      <c r="B264" s="47"/>
      <c r="C264" s="47"/>
      <c r="D264" s="47"/>
      <c r="E264" s="47"/>
      <c r="F264" s="47"/>
      <c r="G264" s="47"/>
      <c r="H264" s="47"/>
      <c r="I264" s="47"/>
      <c r="J264" s="47"/>
      <c r="K264" s="47"/>
      <c r="L264" s="47"/>
      <c r="M264" s="47"/>
    </row>
    <row r="265" spans="1:13">
      <c r="A265" s="47"/>
      <c r="B265" s="47"/>
      <c r="C265" s="47"/>
      <c r="D265" s="47"/>
      <c r="E265" s="47"/>
      <c r="F265" s="47"/>
      <c r="G265" s="47"/>
      <c r="H265" s="47"/>
      <c r="I265" s="47"/>
      <c r="J265" s="47"/>
      <c r="K265" s="47"/>
      <c r="L265" s="47"/>
      <c r="M265" s="47"/>
    </row>
    <row r="266" spans="1:13">
      <c r="A266" s="47"/>
      <c r="B266" s="47"/>
      <c r="C266" s="47"/>
      <c r="D266" s="47"/>
      <c r="E266" s="47"/>
      <c r="F266" s="47"/>
      <c r="G266" s="47"/>
      <c r="H266" s="47"/>
      <c r="I266" s="47"/>
      <c r="J266" s="47"/>
      <c r="K266" s="47"/>
      <c r="L266" s="47"/>
      <c r="M266" s="47"/>
    </row>
    <row r="267" spans="1:13">
      <c r="A267" s="47"/>
      <c r="B267" s="47"/>
      <c r="C267" s="47"/>
      <c r="D267" s="47"/>
      <c r="E267" s="47"/>
      <c r="F267" s="47"/>
      <c r="G267" s="47"/>
      <c r="H267" s="47"/>
      <c r="I267" s="47"/>
      <c r="J267" s="47"/>
      <c r="K267" s="47"/>
      <c r="L267" s="47"/>
      <c r="M267" s="47"/>
    </row>
    <row r="268" spans="1:13">
      <c r="A268" s="47"/>
      <c r="B268" s="47"/>
      <c r="C268" s="47"/>
      <c r="D268" s="47"/>
      <c r="E268" s="47"/>
      <c r="F268" s="47"/>
      <c r="G268" s="47"/>
      <c r="H268" s="47"/>
      <c r="I268" s="47"/>
      <c r="J268" s="47"/>
      <c r="K268" s="47"/>
      <c r="L268" s="47"/>
      <c r="M268" s="47"/>
    </row>
    <row r="269" spans="1:13">
      <c r="A269" s="47"/>
      <c r="B269" s="47"/>
      <c r="C269" s="47"/>
      <c r="D269" s="47"/>
      <c r="E269" s="47"/>
      <c r="F269" s="47"/>
      <c r="G269" s="47"/>
      <c r="H269" s="47"/>
      <c r="I269" s="47"/>
      <c r="J269" s="47"/>
      <c r="K269" s="47"/>
      <c r="L269" s="47"/>
      <c r="M269" s="47"/>
    </row>
    <row r="270" spans="1:13">
      <c r="A270" s="47"/>
      <c r="B270" s="47"/>
      <c r="C270" s="47"/>
      <c r="D270" s="47"/>
      <c r="E270" s="47"/>
      <c r="F270" s="47"/>
      <c r="G270" s="47"/>
      <c r="H270" s="47"/>
      <c r="I270" s="47"/>
      <c r="J270" s="47"/>
      <c r="K270" s="47"/>
      <c r="L270" s="47"/>
      <c r="M270" s="47"/>
    </row>
    <row r="271" spans="1:13">
      <c r="A271" s="47"/>
      <c r="B271" s="47"/>
      <c r="C271" s="47"/>
      <c r="D271" s="47"/>
      <c r="E271" s="47"/>
      <c r="F271" s="47"/>
      <c r="G271" s="47"/>
      <c r="H271" s="47"/>
      <c r="I271" s="47"/>
      <c r="J271" s="47"/>
      <c r="K271" s="47"/>
      <c r="L271" s="47"/>
      <c r="M271" s="47"/>
    </row>
    <row r="272" spans="1:13">
      <c r="A272" s="47"/>
      <c r="B272" s="47"/>
      <c r="C272" s="47"/>
      <c r="D272" s="47"/>
      <c r="E272" s="47"/>
      <c r="F272" s="47"/>
      <c r="G272" s="47"/>
      <c r="H272" s="47"/>
      <c r="I272" s="47"/>
      <c r="J272" s="47"/>
      <c r="K272" s="47"/>
      <c r="L272" s="47"/>
      <c r="M272" s="47"/>
    </row>
    <row r="273" spans="1:13">
      <c r="A273" s="47"/>
      <c r="B273" s="47"/>
      <c r="C273" s="47"/>
      <c r="D273" s="47"/>
      <c r="E273" s="47"/>
      <c r="F273" s="47"/>
      <c r="G273" s="47"/>
      <c r="H273" s="47"/>
      <c r="I273" s="47"/>
      <c r="J273" s="47"/>
      <c r="K273" s="47"/>
      <c r="L273" s="47"/>
      <c r="M273" s="47"/>
    </row>
    <row r="274" spans="1:13">
      <c r="A274" s="47"/>
      <c r="B274" s="47"/>
      <c r="C274" s="47"/>
      <c r="D274" s="47"/>
      <c r="E274" s="47"/>
      <c r="F274" s="47"/>
      <c r="G274" s="47"/>
      <c r="H274" s="47"/>
      <c r="I274" s="47"/>
      <c r="J274" s="47"/>
      <c r="K274" s="47"/>
      <c r="L274" s="47"/>
      <c r="M274" s="47"/>
    </row>
    <row r="275" spans="1:13">
      <c r="A275" s="47"/>
      <c r="B275" s="47"/>
      <c r="C275" s="47"/>
      <c r="D275" s="47"/>
      <c r="E275" s="47"/>
      <c r="F275" s="47"/>
      <c r="G275" s="47"/>
      <c r="H275" s="47"/>
      <c r="I275" s="47"/>
      <c r="J275" s="47"/>
      <c r="K275" s="47"/>
      <c r="L275" s="47"/>
      <c r="M275" s="47"/>
    </row>
    <row r="276" spans="1:13">
      <c r="A276" s="47"/>
      <c r="B276" s="47"/>
      <c r="C276" s="47"/>
      <c r="D276" s="47"/>
      <c r="E276" s="47"/>
      <c r="F276" s="47"/>
      <c r="G276" s="47"/>
      <c r="H276" s="47"/>
      <c r="I276" s="47"/>
      <c r="J276" s="47"/>
      <c r="K276" s="47"/>
      <c r="L276" s="47"/>
      <c r="M276" s="47"/>
    </row>
    <row r="277" spans="1:13">
      <c r="A277" s="47"/>
      <c r="B277" s="47"/>
      <c r="C277" s="47"/>
      <c r="D277" s="47"/>
      <c r="E277" s="47"/>
      <c r="F277" s="47"/>
      <c r="G277" s="47"/>
      <c r="H277" s="47"/>
      <c r="I277" s="47"/>
      <c r="J277" s="47"/>
      <c r="K277" s="47"/>
      <c r="L277" s="47"/>
      <c r="M277" s="47"/>
    </row>
    <row r="278" spans="1:13">
      <c r="A278" s="47"/>
      <c r="B278" s="47"/>
      <c r="C278" s="47"/>
      <c r="D278" s="47"/>
      <c r="E278" s="47"/>
      <c r="F278" s="47"/>
      <c r="G278" s="47"/>
      <c r="H278" s="47"/>
      <c r="I278" s="47"/>
      <c r="J278" s="47"/>
      <c r="K278" s="47"/>
      <c r="L278" s="47"/>
      <c r="M278" s="47"/>
    </row>
    <row r="279" spans="1:13">
      <c r="A279" s="47"/>
      <c r="B279" s="47"/>
      <c r="C279" s="47"/>
      <c r="D279" s="47"/>
      <c r="E279" s="47"/>
      <c r="F279" s="47"/>
      <c r="G279" s="47"/>
      <c r="H279" s="47"/>
      <c r="I279" s="47"/>
      <c r="J279" s="47"/>
      <c r="K279" s="47"/>
      <c r="L279" s="47"/>
      <c r="M279" s="47"/>
    </row>
    <row r="280" spans="1:13">
      <c r="A280" s="47"/>
      <c r="B280" s="47"/>
      <c r="C280" s="47"/>
      <c r="D280" s="47"/>
      <c r="E280" s="47"/>
      <c r="F280" s="47"/>
      <c r="G280" s="47"/>
      <c r="H280" s="47"/>
      <c r="I280" s="47"/>
      <c r="J280" s="47"/>
      <c r="K280" s="47"/>
      <c r="L280" s="47"/>
      <c r="M280" s="47"/>
    </row>
    <row r="281" spans="1:13">
      <c r="A281" s="47"/>
      <c r="B281" s="47"/>
      <c r="C281" s="47"/>
      <c r="D281" s="47"/>
      <c r="E281" s="47"/>
      <c r="F281" s="47"/>
      <c r="G281" s="47"/>
      <c r="H281" s="47"/>
      <c r="I281" s="47"/>
      <c r="J281" s="47"/>
      <c r="K281" s="47"/>
      <c r="L281" s="47"/>
      <c r="M281" s="47"/>
    </row>
    <row r="282" spans="1:13">
      <c r="A282" s="47"/>
      <c r="B282" s="47"/>
      <c r="C282" s="47"/>
      <c r="D282" s="47"/>
      <c r="E282" s="47"/>
      <c r="F282" s="47"/>
      <c r="G282" s="47"/>
      <c r="H282" s="47"/>
      <c r="I282" s="47"/>
      <c r="J282" s="47"/>
      <c r="K282" s="47"/>
      <c r="L282" s="47"/>
      <c r="M282" s="47"/>
    </row>
    <row r="283" spans="1:13">
      <c r="A283" s="47"/>
      <c r="B283" s="47"/>
      <c r="C283" s="47"/>
      <c r="D283" s="47"/>
      <c r="E283" s="47"/>
      <c r="F283" s="47"/>
      <c r="G283" s="47"/>
      <c r="H283" s="47"/>
      <c r="I283" s="47"/>
      <c r="J283" s="47"/>
      <c r="K283" s="47"/>
      <c r="L283" s="47"/>
      <c r="M283" s="47"/>
    </row>
    <row r="284" spans="1:13">
      <c r="A284" s="47"/>
      <c r="B284" s="47"/>
      <c r="C284" s="47"/>
      <c r="D284" s="47"/>
      <c r="E284" s="47"/>
      <c r="F284" s="47"/>
      <c r="G284" s="47"/>
      <c r="H284" s="47"/>
      <c r="I284" s="47"/>
      <c r="J284" s="47"/>
      <c r="K284" s="47"/>
      <c r="L284" s="47"/>
      <c r="M284" s="47"/>
    </row>
    <row r="285" spans="1:13">
      <c r="A285" s="47"/>
      <c r="B285" s="47"/>
      <c r="C285" s="47"/>
      <c r="D285" s="47"/>
      <c r="E285" s="47"/>
      <c r="F285" s="47"/>
      <c r="G285" s="47"/>
      <c r="H285" s="47"/>
      <c r="I285" s="47"/>
      <c r="J285" s="47"/>
      <c r="K285" s="47"/>
      <c r="L285" s="47"/>
      <c r="M285" s="47"/>
    </row>
    <row r="286" spans="1:13">
      <c r="A286" s="47"/>
      <c r="B286" s="47"/>
      <c r="C286" s="47"/>
      <c r="D286" s="47"/>
      <c r="E286" s="47"/>
      <c r="F286" s="47"/>
      <c r="G286" s="47"/>
      <c r="H286" s="47"/>
      <c r="I286" s="47"/>
      <c r="J286" s="47"/>
      <c r="K286" s="47"/>
      <c r="L286" s="47"/>
      <c r="M286" s="47"/>
    </row>
    <row r="287" spans="1:13">
      <c r="A287" s="47"/>
      <c r="B287" s="47"/>
      <c r="C287" s="47"/>
      <c r="D287" s="47"/>
      <c r="E287" s="47"/>
      <c r="F287" s="47"/>
      <c r="G287" s="47"/>
      <c r="H287" s="47"/>
      <c r="I287" s="47"/>
      <c r="J287" s="47"/>
      <c r="K287" s="47"/>
      <c r="L287" s="47"/>
      <c r="M287" s="47"/>
    </row>
    <row r="288" spans="1:13">
      <c r="A288" s="47"/>
      <c r="B288" s="47"/>
      <c r="C288" s="47"/>
      <c r="D288" s="47"/>
      <c r="E288" s="47"/>
      <c r="F288" s="47"/>
      <c r="G288" s="47"/>
      <c r="H288" s="47"/>
      <c r="I288" s="47"/>
      <c r="J288" s="47"/>
      <c r="K288" s="47"/>
      <c r="L288" s="47"/>
      <c r="M288" s="47"/>
    </row>
    <row r="289" spans="1:13">
      <c r="A289" s="47"/>
      <c r="B289" s="47"/>
      <c r="C289" s="47"/>
      <c r="D289" s="47"/>
      <c r="E289" s="47"/>
      <c r="F289" s="47"/>
      <c r="G289" s="47"/>
      <c r="H289" s="47"/>
      <c r="I289" s="47"/>
      <c r="J289" s="47"/>
      <c r="K289" s="47"/>
      <c r="L289" s="47"/>
      <c r="M289" s="47"/>
    </row>
    <row r="290" spans="1:13">
      <c r="A290" s="47"/>
      <c r="B290" s="47"/>
      <c r="C290" s="47"/>
      <c r="D290" s="47"/>
      <c r="E290" s="47"/>
      <c r="F290" s="47"/>
      <c r="G290" s="47"/>
      <c r="H290" s="47"/>
      <c r="I290" s="47"/>
      <c r="J290" s="47"/>
      <c r="K290" s="47"/>
      <c r="L290" s="47"/>
      <c r="M290" s="47"/>
    </row>
    <row r="291" spans="1:13">
      <c r="A291" s="47"/>
      <c r="B291" s="47"/>
      <c r="C291" s="47"/>
      <c r="D291" s="47"/>
      <c r="E291" s="47"/>
      <c r="F291" s="47"/>
      <c r="G291" s="47"/>
      <c r="H291" s="47"/>
      <c r="I291" s="47"/>
      <c r="J291" s="47"/>
      <c r="K291" s="47"/>
      <c r="L291" s="47"/>
      <c r="M291" s="47"/>
    </row>
  </sheetData>
  <sheetProtection algorithmName="SHA-512" hashValue="ssxPVDNXXInQKLf33vBeix7MYMOahy+FK+4oA1nExLLyW7vzW7cowTU45zsZw9VIaviOjU/PnNBnSNYviRpP5w==" saltValue="zCsE4A5FzwQZSL6eX3tXBQ==" spinCount="100000" sheet="1" objects="1" selectLockedCells="1"/>
  <mergeCells count="48">
    <mergeCell ref="G39:I40"/>
    <mergeCell ref="G58:I59"/>
    <mergeCell ref="B62:B66"/>
    <mergeCell ref="E62:F62"/>
    <mergeCell ref="E63:F64"/>
    <mergeCell ref="C64:D64"/>
    <mergeCell ref="E65:F65"/>
    <mergeCell ref="E66:F66"/>
    <mergeCell ref="B51:B55"/>
    <mergeCell ref="G47:I48"/>
    <mergeCell ref="B57:B61"/>
    <mergeCell ref="B38:B42"/>
    <mergeCell ref="B46:B50"/>
    <mergeCell ref="E57:F57"/>
    <mergeCell ref="E58:F59"/>
    <mergeCell ref="H22:I22"/>
    <mergeCell ref="H17:I17"/>
    <mergeCell ref="D3:E3"/>
    <mergeCell ref="H19:I19"/>
    <mergeCell ref="H20:I20"/>
    <mergeCell ref="H21:I21"/>
    <mergeCell ref="F3:I3"/>
    <mergeCell ref="B7:I7"/>
    <mergeCell ref="H12:I12"/>
    <mergeCell ref="B4:H4"/>
    <mergeCell ref="H13:I13"/>
    <mergeCell ref="H14:I14"/>
    <mergeCell ref="H15:I15"/>
    <mergeCell ref="H16:I16"/>
    <mergeCell ref="C59:D59"/>
    <mergeCell ref="E42:F42"/>
    <mergeCell ref="E60:F60"/>
    <mergeCell ref="E61:F61"/>
    <mergeCell ref="E38:F38"/>
    <mergeCell ref="E39:F40"/>
    <mergeCell ref="E41:F41"/>
    <mergeCell ref="C48:D48"/>
    <mergeCell ref="C53:D53"/>
    <mergeCell ref="C40:D40"/>
    <mergeCell ref="G63:I64"/>
    <mergeCell ref="E47:F48"/>
    <mergeCell ref="E52:F53"/>
    <mergeCell ref="E51:F51"/>
    <mergeCell ref="E54:F54"/>
    <mergeCell ref="E55:F55"/>
    <mergeCell ref="G52:I53"/>
    <mergeCell ref="E49:F49"/>
    <mergeCell ref="E50:F50"/>
  </mergeCells>
  <phoneticPr fontId="7" type="noConversion"/>
  <conditionalFormatting sqref="E36 E61 E66">
    <cfRule type="expression" dxfId="48" priority="45" stopIfTrue="1">
      <formula>OR(#REF!="ERROR: Rating must be in 0.5 star increment")</formula>
    </cfRule>
  </conditionalFormatting>
  <conditionalFormatting sqref="E37 E42">
    <cfRule type="expression" dxfId="47" priority="42" stopIfTrue="1">
      <formula>(#REF!="")</formula>
    </cfRule>
    <cfRule type="expression" dxfId="46" priority="43" stopIfTrue="1">
      <formula>OR(#REF!="ERROR: Rating must be in 0.5 star increment")</formula>
    </cfRule>
  </conditionalFormatting>
  <conditionalFormatting sqref="E50:E51">
    <cfRule type="expression" dxfId="45" priority="1" stopIfTrue="1">
      <formula>(#REF!="")</formula>
    </cfRule>
    <cfRule type="expression" dxfId="44" priority="2" stopIfTrue="1">
      <formula>OR(#REF!="ERROR: Rating must be in 0.5 star increment")</formula>
    </cfRule>
  </conditionalFormatting>
  <conditionalFormatting sqref="E61 E66 E36">
    <cfRule type="expression" dxfId="43" priority="44" stopIfTrue="1">
      <formula>(#REF!="")</formula>
    </cfRule>
  </conditionalFormatting>
  <conditionalFormatting sqref="F71:F90">
    <cfRule type="expression" dxfId="42" priority="22" stopIfTrue="1">
      <formula>(#REF!="")</formula>
    </cfRule>
    <cfRule type="expression" dxfId="41" priority="23" stopIfTrue="1">
      <formula>OR(#REF!="ERROR: Rating must be in 0.5 star increment")</formula>
    </cfRule>
  </conditionalFormatting>
  <conditionalFormatting sqref="F91 F34">
    <cfRule type="expression" dxfId="40" priority="48" stopIfTrue="1">
      <formula>OR(#REF!="ERROR: Rating must be in 0.5 star increment")</formula>
    </cfRule>
  </conditionalFormatting>
  <conditionalFormatting sqref="F91">
    <cfRule type="expression" dxfId="39" priority="46" stopIfTrue="1">
      <formula>(#REF!="")</formula>
    </cfRule>
  </conditionalFormatting>
  <conditionalFormatting sqref="G55">
    <cfRule type="expression" dxfId="38" priority="7" stopIfTrue="1">
      <formula>(#REF!="")</formula>
    </cfRule>
    <cfRule type="expression" dxfId="37" priority="8" stopIfTrue="1">
      <formula>OR(#REF!="ERROR: Rating must be in 0.5 star increment")</formula>
    </cfRule>
  </conditionalFormatting>
  <conditionalFormatting sqref="G54:I54 E54:E55 E56:F66">
    <cfRule type="expression" dxfId="36" priority="10" stopIfTrue="1">
      <formula>(#REF!="")</formula>
    </cfRule>
    <cfRule type="expression" dxfId="35" priority="11" stopIfTrue="1">
      <formula>OR(#REF!="ERROR: Rating must be in 0.5 star increment")</formula>
    </cfRule>
  </conditionalFormatting>
  <conditionalFormatting sqref="H22:H28">
    <cfRule type="expression" dxfId="34" priority="47" stopIfTrue="1">
      <formula>($B$20="ERROR: Percentage breakdown must total 100%")</formula>
    </cfRule>
  </conditionalFormatting>
  <conditionalFormatting sqref="H19:I21">
    <cfRule type="expression" dxfId="33" priority="9" stopIfTrue="1">
      <formula>($B$20="ERROR: Percentage breakdown must total 100%")</formula>
    </cfRule>
  </conditionalFormatting>
  <conditionalFormatting sqref="H55:I55">
    <cfRule type="expression" dxfId="32" priority="3" stopIfTrue="1">
      <formula>(#REF!="")</formula>
    </cfRule>
    <cfRule type="expression" dxfId="31" priority="4" stopIfTrue="1">
      <formula>OR(#REF!="ERROR: Rating must be in 0.5 star increment")</formula>
    </cfRule>
  </conditionalFormatting>
  <dataValidations count="2">
    <dataValidation type="decimal" allowBlank="1" showInputMessage="1" showErrorMessage="1" sqref="D8:D9 JF8:JF9 TB8:TB9 ACX8:ACX9 AMT8:AMT9 AWP8:AWP9 BGL8:BGL9 BQH8:BQH9 CAD8:CAD9 CJZ8:CJZ9 CTV8:CTV9 DDR8:DDR9 DNN8:DNN9 DXJ8:DXJ9 EHF8:EHF9 ERB8:ERB9 FAX8:FAX9 FKT8:FKT9 FUP8:FUP9 GEL8:GEL9 GOH8:GOH9 GYD8:GYD9 HHZ8:HHZ9 HRV8:HRV9 IBR8:IBR9 ILN8:ILN9 IVJ8:IVJ9 JFF8:JFF9 JPB8:JPB9 JYX8:JYX9 KIT8:KIT9 KSP8:KSP9 LCL8:LCL9 LMH8:LMH9 LWD8:LWD9 MFZ8:MFZ9 MPV8:MPV9 MZR8:MZR9 NJN8:NJN9 NTJ8:NTJ9 ODF8:ODF9 ONB8:ONB9 OWX8:OWX9 PGT8:PGT9 PQP8:PQP9 QAL8:QAL9 QKH8:QKH9 QUD8:QUD9 RDZ8:RDZ9 RNV8:RNV9 RXR8:RXR9 SHN8:SHN9 SRJ8:SRJ9 TBF8:TBF9 TLB8:TLB9 TUX8:TUX9 UET8:UET9 UOP8:UOP9 UYL8:UYL9 VIH8:VIH9 VSD8:VSD9 WBZ8:WBZ9 WLV8:WLV9 WVR8:WVR9 D65569:D65570 JF65569:JF65570 TB65569:TB65570 ACX65569:ACX65570 AMT65569:AMT65570 AWP65569:AWP65570 BGL65569:BGL65570 BQH65569:BQH65570 CAD65569:CAD65570 CJZ65569:CJZ65570 CTV65569:CTV65570 DDR65569:DDR65570 DNN65569:DNN65570 DXJ65569:DXJ65570 EHF65569:EHF65570 ERB65569:ERB65570 FAX65569:FAX65570 FKT65569:FKT65570 FUP65569:FUP65570 GEL65569:GEL65570 GOH65569:GOH65570 GYD65569:GYD65570 HHZ65569:HHZ65570 HRV65569:HRV65570 IBR65569:IBR65570 ILN65569:ILN65570 IVJ65569:IVJ65570 JFF65569:JFF65570 JPB65569:JPB65570 JYX65569:JYX65570 KIT65569:KIT65570 KSP65569:KSP65570 LCL65569:LCL65570 LMH65569:LMH65570 LWD65569:LWD65570 MFZ65569:MFZ65570 MPV65569:MPV65570 MZR65569:MZR65570 NJN65569:NJN65570 NTJ65569:NTJ65570 ODF65569:ODF65570 ONB65569:ONB65570 OWX65569:OWX65570 PGT65569:PGT65570 PQP65569:PQP65570 QAL65569:QAL65570 QKH65569:QKH65570 QUD65569:QUD65570 RDZ65569:RDZ65570 RNV65569:RNV65570 RXR65569:RXR65570 SHN65569:SHN65570 SRJ65569:SRJ65570 TBF65569:TBF65570 TLB65569:TLB65570 TUX65569:TUX65570 UET65569:UET65570 UOP65569:UOP65570 UYL65569:UYL65570 VIH65569:VIH65570 VSD65569:VSD65570 WBZ65569:WBZ65570 WLV65569:WLV65570 WVR65569:WVR65570 D131105:D131106 JF131105:JF131106 TB131105:TB131106 ACX131105:ACX131106 AMT131105:AMT131106 AWP131105:AWP131106 BGL131105:BGL131106 BQH131105:BQH131106 CAD131105:CAD131106 CJZ131105:CJZ131106 CTV131105:CTV131106 DDR131105:DDR131106 DNN131105:DNN131106 DXJ131105:DXJ131106 EHF131105:EHF131106 ERB131105:ERB131106 FAX131105:FAX131106 FKT131105:FKT131106 FUP131105:FUP131106 GEL131105:GEL131106 GOH131105:GOH131106 GYD131105:GYD131106 HHZ131105:HHZ131106 HRV131105:HRV131106 IBR131105:IBR131106 ILN131105:ILN131106 IVJ131105:IVJ131106 JFF131105:JFF131106 JPB131105:JPB131106 JYX131105:JYX131106 KIT131105:KIT131106 KSP131105:KSP131106 LCL131105:LCL131106 LMH131105:LMH131106 LWD131105:LWD131106 MFZ131105:MFZ131106 MPV131105:MPV131106 MZR131105:MZR131106 NJN131105:NJN131106 NTJ131105:NTJ131106 ODF131105:ODF131106 ONB131105:ONB131106 OWX131105:OWX131106 PGT131105:PGT131106 PQP131105:PQP131106 QAL131105:QAL131106 QKH131105:QKH131106 QUD131105:QUD131106 RDZ131105:RDZ131106 RNV131105:RNV131106 RXR131105:RXR131106 SHN131105:SHN131106 SRJ131105:SRJ131106 TBF131105:TBF131106 TLB131105:TLB131106 TUX131105:TUX131106 UET131105:UET131106 UOP131105:UOP131106 UYL131105:UYL131106 VIH131105:VIH131106 VSD131105:VSD131106 WBZ131105:WBZ131106 WLV131105:WLV131106 WVR131105:WVR131106 D196641:D196642 JF196641:JF196642 TB196641:TB196642 ACX196641:ACX196642 AMT196641:AMT196642 AWP196641:AWP196642 BGL196641:BGL196642 BQH196641:BQH196642 CAD196641:CAD196642 CJZ196641:CJZ196642 CTV196641:CTV196642 DDR196641:DDR196642 DNN196641:DNN196642 DXJ196641:DXJ196642 EHF196641:EHF196642 ERB196641:ERB196642 FAX196641:FAX196642 FKT196641:FKT196642 FUP196641:FUP196642 GEL196641:GEL196642 GOH196641:GOH196642 GYD196641:GYD196642 HHZ196641:HHZ196642 HRV196641:HRV196642 IBR196641:IBR196642 ILN196641:ILN196642 IVJ196641:IVJ196642 JFF196641:JFF196642 JPB196641:JPB196642 JYX196641:JYX196642 KIT196641:KIT196642 KSP196641:KSP196642 LCL196641:LCL196642 LMH196641:LMH196642 LWD196641:LWD196642 MFZ196641:MFZ196642 MPV196641:MPV196642 MZR196641:MZR196642 NJN196641:NJN196642 NTJ196641:NTJ196642 ODF196641:ODF196642 ONB196641:ONB196642 OWX196641:OWX196642 PGT196641:PGT196642 PQP196641:PQP196642 QAL196641:QAL196642 QKH196641:QKH196642 QUD196641:QUD196642 RDZ196641:RDZ196642 RNV196641:RNV196642 RXR196641:RXR196642 SHN196641:SHN196642 SRJ196641:SRJ196642 TBF196641:TBF196642 TLB196641:TLB196642 TUX196641:TUX196642 UET196641:UET196642 UOP196641:UOP196642 UYL196641:UYL196642 VIH196641:VIH196642 VSD196641:VSD196642 WBZ196641:WBZ196642 WLV196641:WLV196642 WVR196641:WVR196642 D262177:D262178 JF262177:JF262178 TB262177:TB262178 ACX262177:ACX262178 AMT262177:AMT262178 AWP262177:AWP262178 BGL262177:BGL262178 BQH262177:BQH262178 CAD262177:CAD262178 CJZ262177:CJZ262178 CTV262177:CTV262178 DDR262177:DDR262178 DNN262177:DNN262178 DXJ262177:DXJ262178 EHF262177:EHF262178 ERB262177:ERB262178 FAX262177:FAX262178 FKT262177:FKT262178 FUP262177:FUP262178 GEL262177:GEL262178 GOH262177:GOH262178 GYD262177:GYD262178 HHZ262177:HHZ262178 HRV262177:HRV262178 IBR262177:IBR262178 ILN262177:ILN262178 IVJ262177:IVJ262178 JFF262177:JFF262178 JPB262177:JPB262178 JYX262177:JYX262178 KIT262177:KIT262178 KSP262177:KSP262178 LCL262177:LCL262178 LMH262177:LMH262178 LWD262177:LWD262178 MFZ262177:MFZ262178 MPV262177:MPV262178 MZR262177:MZR262178 NJN262177:NJN262178 NTJ262177:NTJ262178 ODF262177:ODF262178 ONB262177:ONB262178 OWX262177:OWX262178 PGT262177:PGT262178 PQP262177:PQP262178 QAL262177:QAL262178 QKH262177:QKH262178 QUD262177:QUD262178 RDZ262177:RDZ262178 RNV262177:RNV262178 RXR262177:RXR262178 SHN262177:SHN262178 SRJ262177:SRJ262178 TBF262177:TBF262178 TLB262177:TLB262178 TUX262177:TUX262178 UET262177:UET262178 UOP262177:UOP262178 UYL262177:UYL262178 VIH262177:VIH262178 VSD262177:VSD262178 WBZ262177:WBZ262178 WLV262177:WLV262178 WVR262177:WVR262178 D327713:D327714 JF327713:JF327714 TB327713:TB327714 ACX327713:ACX327714 AMT327713:AMT327714 AWP327713:AWP327714 BGL327713:BGL327714 BQH327713:BQH327714 CAD327713:CAD327714 CJZ327713:CJZ327714 CTV327713:CTV327714 DDR327713:DDR327714 DNN327713:DNN327714 DXJ327713:DXJ327714 EHF327713:EHF327714 ERB327713:ERB327714 FAX327713:FAX327714 FKT327713:FKT327714 FUP327713:FUP327714 GEL327713:GEL327714 GOH327713:GOH327714 GYD327713:GYD327714 HHZ327713:HHZ327714 HRV327713:HRV327714 IBR327713:IBR327714 ILN327713:ILN327714 IVJ327713:IVJ327714 JFF327713:JFF327714 JPB327713:JPB327714 JYX327713:JYX327714 KIT327713:KIT327714 KSP327713:KSP327714 LCL327713:LCL327714 LMH327713:LMH327714 LWD327713:LWD327714 MFZ327713:MFZ327714 MPV327713:MPV327714 MZR327713:MZR327714 NJN327713:NJN327714 NTJ327713:NTJ327714 ODF327713:ODF327714 ONB327713:ONB327714 OWX327713:OWX327714 PGT327713:PGT327714 PQP327713:PQP327714 QAL327713:QAL327714 QKH327713:QKH327714 QUD327713:QUD327714 RDZ327713:RDZ327714 RNV327713:RNV327714 RXR327713:RXR327714 SHN327713:SHN327714 SRJ327713:SRJ327714 TBF327713:TBF327714 TLB327713:TLB327714 TUX327713:TUX327714 UET327713:UET327714 UOP327713:UOP327714 UYL327713:UYL327714 VIH327713:VIH327714 VSD327713:VSD327714 WBZ327713:WBZ327714 WLV327713:WLV327714 WVR327713:WVR327714 D393249:D393250 JF393249:JF393250 TB393249:TB393250 ACX393249:ACX393250 AMT393249:AMT393250 AWP393249:AWP393250 BGL393249:BGL393250 BQH393249:BQH393250 CAD393249:CAD393250 CJZ393249:CJZ393250 CTV393249:CTV393250 DDR393249:DDR393250 DNN393249:DNN393250 DXJ393249:DXJ393250 EHF393249:EHF393250 ERB393249:ERB393250 FAX393249:FAX393250 FKT393249:FKT393250 FUP393249:FUP393250 GEL393249:GEL393250 GOH393249:GOH393250 GYD393249:GYD393250 HHZ393249:HHZ393250 HRV393249:HRV393250 IBR393249:IBR393250 ILN393249:ILN393250 IVJ393249:IVJ393250 JFF393249:JFF393250 JPB393249:JPB393250 JYX393249:JYX393250 KIT393249:KIT393250 KSP393249:KSP393250 LCL393249:LCL393250 LMH393249:LMH393250 LWD393249:LWD393250 MFZ393249:MFZ393250 MPV393249:MPV393250 MZR393249:MZR393250 NJN393249:NJN393250 NTJ393249:NTJ393250 ODF393249:ODF393250 ONB393249:ONB393250 OWX393249:OWX393250 PGT393249:PGT393250 PQP393249:PQP393250 QAL393249:QAL393250 QKH393249:QKH393250 QUD393249:QUD393250 RDZ393249:RDZ393250 RNV393249:RNV393250 RXR393249:RXR393250 SHN393249:SHN393250 SRJ393249:SRJ393250 TBF393249:TBF393250 TLB393249:TLB393250 TUX393249:TUX393250 UET393249:UET393250 UOP393249:UOP393250 UYL393249:UYL393250 VIH393249:VIH393250 VSD393249:VSD393250 WBZ393249:WBZ393250 WLV393249:WLV393250 WVR393249:WVR393250 D458785:D458786 JF458785:JF458786 TB458785:TB458786 ACX458785:ACX458786 AMT458785:AMT458786 AWP458785:AWP458786 BGL458785:BGL458786 BQH458785:BQH458786 CAD458785:CAD458786 CJZ458785:CJZ458786 CTV458785:CTV458786 DDR458785:DDR458786 DNN458785:DNN458786 DXJ458785:DXJ458786 EHF458785:EHF458786 ERB458785:ERB458786 FAX458785:FAX458786 FKT458785:FKT458786 FUP458785:FUP458786 GEL458785:GEL458786 GOH458785:GOH458786 GYD458785:GYD458786 HHZ458785:HHZ458786 HRV458785:HRV458786 IBR458785:IBR458786 ILN458785:ILN458786 IVJ458785:IVJ458786 JFF458785:JFF458786 JPB458785:JPB458786 JYX458785:JYX458786 KIT458785:KIT458786 KSP458785:KSP458786 LCL458785:LCL458786 LMH458785:LMH458786 LWD458785:LWD458786 MFZ458785:MFZ458786 MPV458785:MPV458786 MZR458785:MZR458786 NJN458785:NJN458786 NTJ458785:NTJ458786 ODF458785:ODF458786 ONB458785:ONB458786 OWX458785:OWX458786 PGT458785:PGT458786 PQP458785:PQP458786 QAL458785:QAL458786 QKH458785:QKH458786 QUD458785:QUD458786 RDZ458785:RDZ458786 RNV458785:RNV458786 RXR458785:RXR458786 SHN458785:SHN458786 SRJ458785:SRJ458786 TBF458785:TBF458786 TLB458785:TLB458786 TUX458785:TUX458786 UET458785:UET458786 UOP458785:UOP458786 UYL458785:UYL458786 VIH458785:VIH458786 VSD458785:VSD458786 WBZ458785:WBZ458786 WLV458785:WLV458786 WVR458785:WVR458786 D524321:D524322 JF524321:JF524322 TB524321:TB524322 ACX524321:ACX524322 AMT524321:AMT524322 AWP524321:AWP524322 BGL524321:BGL524322 BQH524321:BQH524322 CAD524321:CAD524322 CJZ524321:CJZ524322 CTV524321:CTV524322 DDR524321:DDR524322 DNN524321:DNN524322 DXJ524321:DXJ524322 EHF524321:EHF524322 ERB524321:ERB524322 FAX524321:FAX524322 FKT524321:FKT524322 FUP524321:FUP524322 GEL524321:GEL524322 GOH524321:GOH524322 GYD524321:GYD524322 HHZ524321:HHZ524322 HRV524321:HRV524322 IBR524321:IBR524322 ILN524321:ILN524322 IVJ524321:IVJ524322 JFF524321:JFF524322 JPB524321:JPB524322 JYX524321:JYX524322 KIT524321:KIT524322 KSP524321:KSP524322 LCL524321:LCL524322 LMH524321:LMH524322 LWD524321:LWD524322 MFZ524321:MFZ524322 MPV524321:MPV524322 MZR524321:MZR524322 NJN524321:NJN524322 NTJ524321:NTJ524322 ODF524321:ODF524322 ONB524321:ONB524322 OWX524321:OWX524322 PGT524321:PGT524322 PQP524321:PQP524322 QAL524321:QAL524322 QKH524321:QKH524322 QUD524321:QUD524322 RDZ524321:RDZ524322 RNV524321:RNV524322 RXR524321:RXR524322 SHN524321:SHN524322 SRJ524321:SRJ524322 TBF524321:TBF524322 TLB524321:TLB524322 TUX524321:TUX524322 UET524321:UET524322 UOP524321:UOP524322 UYL524321:UYL524322 VIH524321:VIH524322 VSD524321:VSD524322 WBZ524321:WBZ524322 WLV524321:WLV524322 WVR524321:WVR524322 D589857:D589858 JF589857:JF589858 TB589857:TB589858 ACX589857:ACX589858 AMT589857:AMT589858 AWP589857:AWP589858 BGL589857:BGL589858 BQH589857:BQH589858 CAD589857:CAD589858 CJZ589857:CJZ589858 CTV589857:CTV589858 DDR589857:DDR589858 DNN589857:DNN589858 DXJ589857:DXJ589858 EHF589857:EHF589858 ERB589857:ERB589858 FAX589857:FAX589858 FKT589857:FKT589858 FUP589857:FUP589858 GEL589857:GEL589858 GOH589857:GOH589858 GYD589857:GYD589858 HHZ589857:HHZ589858 HRV589857:HRV589858 IBR589857:IBR589858 ILN589857:ILN589858 IVJ589857:IVJ589858 JFF589857:JFF589858 JPB589857:JPB589858 JYX589857:JYX589858 KIT589857:KIT589858 KSP589857:KSP589858 LCL589857:LCL589858 LMH589857:LMH589858 LWD589857:LWD589858 MFZ589857:MFZ589858 MPV589857:MPV589858 MZR589857:MZR589858 NJN589857:NJN589858 NTJ589857:NTJ589858 ODF589857:ODF589858 ONB589857:ONB589858 OWX589857:OWX589858 PGT589857:PGT589858 PQP589857:PQP589858 QAL589857:QAL589858 QKH589857:QKH589858 QUD589857:QUD589858 RDZ589857:RDZ589858 RNV589857:RNV589858 RXR589857:RXR589858 SHN589857:SHN589858 SRJ589857:SRJ589858 TBF589857:TBF589858 TLB589857:TLB589858 TUX589857:TUX589858 UET589857:UET589858 UOP589857:UOP589858 UYL589857:UYL589858 VIH589857:VIH589858 VSD589857:VSD589858 WBZ589857:WBZ589858 WLV589857:WLV589858 WVR589857:WVR589858 D655393:D655394 JF655393:JF655394 TB655393:TB655394 ACX655393:ACX655394 AMT655393:AMT655394 AWP655393:AWP655394 BGL655393:BGL655394 BQH655393:BQH655394 CAD655393:CAD655394 CJZ655393:CJZ655394 CTV655393:CTV655394 DDR655393:DDR655394 DNN655393:DNN655394 DXJ655393:DXJ655394 EHF655393:EHF655394 ERB655393:ERB655394 FAX655393:FAX655394 FKT655393:FKT655394 FUP655393:FUP655394 GEL655393:GEL655394 GOH655393:GOH655394 GYD655393:GYD655394 HHZ655393:HHZ655394 HRV655393:HRV655394 IBR655393:IBR655394 ILN655393:ILN655394 IVJ655393:IVJ655394 JFF655393:JFF655394 JPB655393:JPB655394 JYX655393:JYX655394 KIT655393:KIT655394 KSP655393:KSP655394 LCL655393:LCL655394 LMH655393:LMH655394 LWD655393:LWD655394 MFZ655393:MFZ655394 MPV655393:MPV655394 MZR655393:MZR655394 NJN655393:NJN655394 NTJ655393:NTJ655394 ODF655393:ODF655394 ONB655393:ONB655394 OWX655393:OWX655394 PGT655393:PGT655394 PQP655393:PQP655394 QAL655393:QAL655394 QKH655393:QKH655394 QUD655393:QUD655394 RDZ655393:RDZ655394 RNV655393:RNV655394 RXR655393:RXR655394 SHN655393:SHN655394 SRJ655393:SRJ655394 TBF655393:TBF655394 TLB655393:TLB655394 TUX655393:TUX655394 UET655393:UET655394 UOP655393:UOP655394 UYL655393:UYL655394 VIH655393:VIH655394 VSD655393:VSD655394 WBZ655393:WBZ655394 WLV655393:WLV655394 WVR655393:WVR655394 D720929:D720930 JF720929:JF720930 TB720929:TB720930 ACX720929:ACX720930 AMT720929:AMT720930 AWP720929:AWP720930 BGL720929:BGL720930 BQH720929:BQH720930 CAD720929:CAD720930 CJZ720929:CJZ720930 CTV720929:CTV720930 DDR720929:DDR720930 DNN720929:DNN720930 DXJ720929:DXJ720930 EHF720929:EHF720930 ERB720929:ERB720930 FAX720929:FAX720930 FKT720929:FKT720930 FUP720929:FUP720930 GEL720929:GEL720930 GOH720929:GOH720930 GYD720929:GYD720930 HHZ720929:HHZ720930 HRV720929:HRV720930 IBR720929:IBR720930 ILN720929:ILN720930 IVJ720929:IVJ720930 JFF720929:JFF720930 JPB720929:JPB720930 JYX720929:JYX720930 KIT720929:KIT720930 KSP720929:KSP720930 LCL720929:LCL720930 LMH720929:LMH720930 LWD720929:LWD720930 MFZ720929:MFZ720930 MPV720929:MPV720930 MZR720929:MZR720930 NJN720929:NJN720930 NTJ720929:NTJ720930 ODF720929:ODF720930 ONB720929:ONB720930 OWX720929:OWX720930 PGT720929:PGT720930 PQP720929:PQP720930 QAL720929:QAL720930 QKH720929:QKH720930 QUD720929:QUD720930 RDZ720929:RDZ720930 RNV720929:RNV720930 RXR720929:RXR720930 SHN720929:SHN720930 SRJ720929:SRJ720930 TBF720929:TBF720930 TLB720929:TLB720930 TUX720929:TUX720930 UET720929:UET720930 UOP720929:UOP720930 UYL720929:UYL720930 VIH720929:VIH720930 VSD720929:VSD720930 WBZ720929:WBZ720930 WLV720929:WLV720930 WVR720929:WVR720930 D786465:D786466 JF786465:JF786466 TB786465:TB786466 ACX786465:ACX786466 AMT786465:AMT786466 AWP786465:AWP786466 BGL786465:BGL786466 BQH786465:BQH786466 CAD786465:CAD786466 CJZ786465:CJZ786466 CTV786465:CTV786466 DDR786465:DDR786466 DNN786465:DNN786466 DXJ786465:DXJ786466 EHF786465:EHF786466 ERB786465:ERB786466 FAX786465:FAX786466 FKT786465:FKT786466 FUP786465:FUP786466 GEL786465:GEL786466 GOH786465:GOH786466 GYD786465:GYD786466 HHZ786465:HHZ786466 HRV786465:HRV786466 IBR786465:IBR786466 ILN786465:ILN786466 IVJ786465:IVJ786466 JFF786465:JFF786466 JPB786465:JPB786466 JYX786465:JYX786466 KIT786465:KIT786466 KSP786465:KSP786466 LCL786465:LCL786466 LMH786465:LMH786466 LWD786465:LWD786466 MFZ786465:MFZ786466 MPV786465:MPV786466 MZR786465:MZR786466 NJN786465:NJN786466 NTJ786465:NTJ786466 ODF786465:ODF786466 ONB786465:ONB786466 OWX786465:OWX786466 PGT786465:PGT786466 PQP786465:PQP786466 QAL786465:QAL786466 QKH786465:QKH786466 QUD786465:QUD786466 RDZ786465:RDZ786466 RNV786465:RNV786466 RXR786465:RXR786466 SHN786465:SHN786466 SRJ786465:SRJ786466 TBF786465:TBF786466 TLB786465:TLB786466 TUX786465:TUX786466 UET786465:UET786466 UOP786465:UOP786466 UYL786465:UYL786466 VIH786465:VIH786466 VSD786465:VSD786466 WBZ786465:WBZ786466 WLV786465:WLV786466 WVR786465:WVR786466 D852001:D852002 JF852001:JF852002 TB852001:TB852002 ACX852001:ACX852002 AMT852001:AMT852002 AWP852001:AWP852002 BGL852001:BGL852002 BQH852001:BQH852002 CAD852001:CAD852002 CJZ852001:CJZ852002 CTV852001:CTV852002 DDR852001:DDR852002 DNN852001:DNN852002 DXJ852001:DXJ852002 EHF852001:EHF852002 ERB852001:ERB852002 FAX852001:FAX852002 FKT852001:FKT852002 FUP852001:FUP852002 GEL852001:GEL852002 GOH852001:GOH852002 GYD852001:GYD852002 HHZ852001:HHZ852002 HRV852001:HRV852002 IBR852001:IBR852002 ILN852001:ILN852002 IVJ852001:IVJ852002 JFF852001:JFF852002 JPB852001:JPB852002 JYX852001:JYX852002 KIT852001:KIT852002 KSP852001:KSP852002 LCL852001:LCL852002 LMH852001:LMH852002 LWD852001:LWD852002 MFZ852001:MFZ852002 MPV852001:MPV852002 MZR852001:MZR852002 NJN852001:NJN852002 NTJ852001:NTJ852002 ODF852001:ODF852002 ONB852001:ONB852002 OWX852001:OWX852002 PGT852001:PGT852002 PQP852001:PQP852002 QAL852001:QAL852002 QKH852001:QKH852002 QUD852001:QUD852002 RDZ852001:RDZ852002 RNV852001:RNV852002 RXR852001:RXR852002 SHN852001:SHN852002 SRJ852001:SRJ852002 TBF852001:TBF852002 TLB852001:TLB852002 TUX852001:TUX852002 UET852001:UET852002 UOP852001:UOP852002 UYL852001:UYL852002 VIH852001:VIH852002 VSD852001:VSD852002 WBZ852001:WBZ852002 WLV852001:WLV852002 WVR852001:WVR852002 D917537:D917538 JF917537:JF917538 TB917537:TB917538 ACX917537:ACX917538 AMT917537:AMT917538 AWP917537:AWP917538 BGL917537:BGL917538 BQH917537:BQH917538 CAD917537:CAD917538 CJZ917537:CJZ917538 CTV917537:CTV917538 DDR917537:DDR917538 DNN917537:DNN917538 DXJ917537:DXJ917538 EHF917537:EHF917538 ERB917537:ERB917538 FAX917537:FAX917538 FKT917537:FKT917538 FUP917537:FUP917538 GEL917537:GEL917538 GOH917537:GOH917538 GYD917537:GYD917538 HHZ917537:HHZ917538 HRV917537:HRV917538 IBR917537:IBR917538 ILN917537:ILN917538 IVJ917537:IVJ917538 JFF917537:JFF917538 JPB917537:JPB917538 JYX917537:JYX917538 KIT917537:KIT917538 KSP917537:KSP917538 LCL917537:LCL917538 LMH917537:LMH917538 LWD917537:LWD917538 MFZ917537:MFZ917538 MPV917537:MPV917538 MZR917537:MZR917538 NJN917537:NJN917538 NTJ917537:NTJ917538 ODF917537:ODF917538 ONB917537:ONB917538 OWX917537:OWX917538 PGT917537:PGT917538 PQP917537:PQP917538 QAL917537:QAL917538 QKH917537:QKH917538 QUD917537:QUD917538 RDZ917537:RDZ917538 RNV917537:RNV917538 RXR917537:RXR917538 SHN917537:SHN917538 SRJ917537:SRJ917538 TBF917537:TBF917538 TLB917537:TLB917538 TUX917537:TUX917538 UET917537:UET917538 UOP917537:UOP917538 UYL917537:UYL917538 VIH917537:VIH917538 VSD917537:VSD917538 WBZ917537:WBZ917538 WLV917537:WLV917538 WVR917537:WVR917538 D983073:D983074 JF983073:JF983074 TB983073:TB983074 ACX983073:ACX983074 AMT983073:AMT983074 AWP983073:AWP983074 BGL983073:BGL983074 BQH983073:BQH983074 CAD983073:CAD983074 CJZ983073:CJZ983074 CTV983073:CTV983074 DDR983073:DDR983074 DNN983073:DNN983074 DXJ983073:DXJ983074 EHF983073:EHF983074 ERB983073:ERB983074 FAX983073:FAX983074 FKT983073:FKT983074 FUP983073:FUP983074 GEL983073:GEL983074 GOH983073:GOH983074 GYD983073:GYD983074 HHZ983073:HHZ983074 HRV983073:HRV983074 IBR983073:IBR983074 ILN983073:ILN983074 IVJ983073:IVJ983074 JFF983073:JFF983074 JPB983073:JPB983074 JYX983073:JYX983074 KIT983073:KIT983074 KSP983073:KSP983074 LCL983073:LCL983074 LMH983073:LMH983074 LWD983073:LWD983074 MFZ983073:MFZ983074 MPV983073:MPV983074 MZR983073:MZR983074 NJN983073:NJN983074 NTJ983073:NTJ983074 ODF983073:ODF983074 ONB983073:ONB983074 OWX983073:OWX983074 PGT983073:PGT983074 PQP983073:PQP983074 QAL983073:QAL983074 QKH983073:QKH983074 QUD983073:QUD983074 RDZ983073:RDZ983074 RNV983073:RNV983074 RXR983073:RXR983074 SHN983073:SHN983074 SRJ983073:SRJ983074 TBF983073:TBF983074 TLB983073:TLB983074 TUX983073:TUX983074 UET983073:UET983074 UOP983073:UOP983074 UYL983073:UYL983074 VIH983073:VIH983074 VSD983073:VSD983074 WBZ983073:WBZ983074 WLV983073:WLV983074 WVR983073:WVR983074" xr:uid="{B002E7CB-C86B-4809-BCD9-4C0784C5C8C6}">
      <formula1>0</formula1>
      <formula2>6</formula2>
    </dataValidation>
    <dataValidation type="list" allowBlank="1" showInputMessage="1" showErrorMessage="1" sqref="H13:I13" xr:uid="{B4690B35-E0C4-4347-A217-EA77D6398DD1}">
      <formula1>"&lt;select&gt;, 2, 2.5, 3, 3.5, 4, 4.5, 5"</formula1>
    </dataValidation>
  </dataValidations>
  <pageMargins left="0.42" right="0.44" top="0.56000000000000005" bottom="0.6" header="0.34" footer="0.4"/>
  <pageSetup paperSize="9" orientation="portrait" blackAndWhite="1" r:id="rId1"/>
  <headerFooter alignWithMargins="0">
    <oddFooter>&amp;R&amp;D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A307C-70E6-4182-B81A-EEF101E3E795}">
  <dimension ref="A1:T5"/>
  <sheetViews>
    <sheetView workbookViewId="0">
      <selection activeCell="A5" sqref="A5:D5"/>
    </sheetView>
  </sheetViews>
  <sheetFormatPr defaultRowHeight="12.6"/>
  <cols>
    <col min="2" max="2" width="20.88671875" customWidth="1"/>
    <col min="3" max="3" width="10.109375" bestFit="1" customWidth="1"/>
  </cols>
  <sheetData>
    <row r="1" spans="1:20" ht="14.4">
      <c r="A1" s="278" t="s">
        <v>209</v>
      </c>
      <c r="B1" s="278" t="s">
        <v>210</v>
      </c>
      <c r="C1" s="278" t="s">
        <v>211</v>
      </c>
      <c r="D1" s="278" t="s">
        <v>212</v>
      </c>
      <c r="E1" s="362" t="s">
        <v>213</v>
      </c>
      <c r="F1" s="362"/>
      <c r="G1" s="362"/>
      <c r="H1" s="362"/>
      <c r="I1" s="362"/>
      <c r="J1" s="362"/>
      <c r="K1" s="362"/>
      <c r="L1" s="362"/>
      <c r="M1" s="362"/>
      <c r="N1" s="362"/>
      <c r="O1" s="362"/>
      <c r="P1" s="362"/>
      <c r="Q1" s="362"/>
      <c r="R1" s="362"/>
      <c r="S1" s="362"/>
      <c r="T1" s="362"/>
    </row>
    <row r="2" spans="1:20">
      <c r="A2" t="s">
        <v>214</v>
      </c>
      <c r="B2" t="s">
        <v>215</v>
      </c>
      <c r="C2" s="279">
        <v>45600</v>
      </c>
      <c r="D2" t="s">
        <v>216</v>
      </c>
      <c r="E2" t="s">
        <v>217</v>
      </c>
    </row>
    <row r="3" spans="1:20">
      <c r="A3" t="s">
        <v>219</v>
      </c>
      <c r="B3" t="s">
        <v>220</v>
      </c>
      <c r="C3" s="279">
        <v>45621</v>
      </c>
      <c r="D3" t="s">
        <v>216</v>
      </c>
      <c r="E3" t="s">
        <v>221</v>
      </c>
    </row>
    <row r="4" spans="1:20" ht="214.2">
      <c r="A4" t="s">
        <v>224</v>
      </c>
      <c r="B4" s="288" t="s">
        <v>232</v>
      </c>
      <c r="C4" s="279">
        <v>45687</v>
      </c>
      <c r="D4" t="s">
        <v>223</v>
      </c>
    </row>
    <row r="5" spans="1:20" ht="75.599999999999994">
      <c r="A5" t="s">
        <v>234</v>
      </c>
      <c r="B5" s="288" t="s">
        <v>235</v>
      </c>
      <c r="C5" s="279">
        <v>45709</v>
      </c>
      <c r="D5" t="s">
        <v>223</v>
      </c>
    </row>
  </sheetData>
  <mergeCells count="1">
    <mergeCell ref="E1:T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dimension ref="A1:E3730"/>
  <sheetViews>
    <sheetView workbookViewId="0"/>
  </sheetViews>
  <sheetFormatPr defaultColWidth="9.33203125" defaultRowHeight="13.8"/>
  <cols>
    <col min="1" max="3" width="9.33203125" style="62"/>
    <col min="4" max="16384" width="9.33203125" style="63"/>
  </cols>
  <sheetData>
    <row r="1" spans="1:5">
      <c r="A1" s="66" t="s">
        <v>68</v>
      </c>
    </row>
    <row r="3" spans="1:5">
      <c r="A3" s="67" t="s">
        <v>69</v>
      </c>
      <c r="B3" s="67" t="s">
        <v>70</v>
      </c>
      <c r="C3" s="62" t="s">
        <v>32</v>
      </c>
      <c r="D3" s="62" t="s">
        <v>33</v>
      </c>
      <c r="E3" s="62" t="s">
        <v>71</v>
      </c>
    </row>
    <row r="4" spans="1:5">
      <c r="A4" s="67">
        <v>200</v>
      </c>
      <c r="B4" s="67">
        <v>64</v>
      </c>
      <c r="C4" s="62">
        <v>2186</v>
      </c>
      <c r="D4" s="62">
        <v>80</v>
      </c>
      <c r="E4" s="62" t="s">
        <v>72</v>
      </c>
    </row>
    <row r="5" spans="1:5">
      <c r="A5" s="67">
        <v>211</v>
      </c>
      <c r="B5" s="67">
        <v>64</v>
      </c>
      <c r="C5" s="62">
        <v>2186</v>
      </c>
      <c r="D5" s="62">
        <v>80</v>
      </c>
      <c r="E5" s="62" t="s">
        <v>72</v>
      </c>
    </row>
    <row r="6" spans="1:5">
      <c r="A6" s="67">
        <v>212</v>
      </c>
      <c r="B6" s="67">
        <v>64</v>
      </c>
      <c r="C6" s="62">
        <v>2186</v>
      </c>
      <c r="D6" s="62">
        <v>80</v>
      </c>
      <c r="E6" s="62" t="s">
        <v>72</v>
      </c>
    </row>
    <row r="7" spans="1:5">
      <c r="A7" s="67">
        <v>221</v>
      </c>
      <c r="B7" s="67">
        <v>64</v>
      </c>
      <c r="C7" s="62">
        <v>2186</v>
      </c>
      <c r="D7" s="62">
        <v>80</v>
      </c>
      <c r="E7" s="62" t="s">
        <v>72</v>
      </c>
    </row>
    <row r="8" spans="1:5">
      <c r="A8" s="67">
        <v>230</v>
      </c>
      <c r="B8" s="67">
        <v>64</v>
      </c>
      <c r="C8" s="62">
        <v>2186</v>
      </c>
      <c r="D8" s="62">
        <v>80</v>
      </c>
      <c r="E8" s="62" t="s">
        <v>72</v>
      </c>
    </row>
    <row r="9" spans="1:5">
      <c r="A9" s="67">
        <v>237</v>
      </c>
      <c r="B9" s="67">
        <v>64</v>
      </c>
      <c r="C9" s="62">
        <v>2186</v>
      </c>
      <c r="D9" s="62">
        <v>80</v>
      </c>
      <c r="E9" s="62" t="s">
        <v>72</v>
      </c>
    </row>
    <row r="10" spans="1:5">
      <c r="A10" s="67">
        <v>238</v>
      </c>
      <c r="B10" s="67">
        <v>64</v>
      </c>
      <c r="C10" s="62">
        <v>2186</v>
      </c>
      <c r="D10" s="62">
        <v>80</v>
      </c>
      <c r="E10" s="62" t="s">
        <v>72</v>
      </c>
    </row>
    <row r="11" spans="1:5">
      <c r="A11" s="67">
        <v>239</v>
      </c>
      <c r="B11" s="67">
        <v>64</v>
      </c>
      <c r="C11" s="62">
        <v>2186</v>
      </c>
      <c r="D11" s="62">
        <v>80</v>
      </c>
      <c r="E11" s="62" t="s">
        <v>72</v>
      </c>
    </row>
    <row r="12" spans="1:5">
      <c r="A12" s="67">
        <v>240</v>
      </c>
      <c r="B12" s="67">
        <v>64</v>
      </c>
      <c r="C12" s="62">
        <v>2186</v>
      </c>
      <c r="D12" s="62">
        <v>80</v>
      </c>
      <c r="E12" s="62" t="s">
        <v>72</v>
      </c>
    </row>
    <row r="13" spans="1:5">
      <c r="A13" s="67">
        <v>241</v>
      </c>
      <c r="B13" s="67">
        <v>64</v>
      </c>
      <c r="C13" s="62">
        <v>2186</v>
      </c>
      <c r="D13" s="62">
        <v>80</v>
      </c>
      <c r="E13" s="62" t="s">
        <v>72</v>
      </c>
    </row>
    <row r="14" spans="1:5">
      <c r="A14" s="67">
        <v>242</v>
      </c>
      <c r="B14" s="67">
        <v>64</v>
      </c>
      <c r="C14" s="62">
        <v>2186</v>
      </c>
      <c r="D14" s="62">
        <v>80</v>
      </c>
      <c r="E14" s="62" t="s">
        <v>72</v>
      </c>
    </row>
    <row r="15" spans="1:5">
      <c r="A15" s="67">
        <v>243</v>
      </c>
      <c r="B15" s="67">
        <v>64</v>
      </c>
      <c r="C15" s="62">
        <v>2186</v>
      </c>
      <c r="D15" s="62">
        <v>80</v>
      </c>
      <c r="E15" s="62" t="s">
        <v>72</v>
      </c>
    </row>
    <row r="16" spans="1:5">
      <c r="A16" s="67">
        <v>244</v>
      </c>
      <c r="B16" s="67">
        <v>64</v>
      </c>
      <c r="C16" s="62">
        <v>2186</v>
      </c>
      <c r="D16" s="62">
        <v>80</v>
      </c>
      <c r="E16" s="62" t="s">
        <v>72</v>
      </c>
    </row>
    <row r="17" spans="1:5">
      <c r="A17" s="67">
        <v>245</v>
      </c>
      <c r="B17" s="67">
        <v>64</v>
      </c>
      <c r="C17" s="62">
        <v>2186</v>
      </c>
      <c r="D17" s="62">
        <v>80</v>
      </c>
      <c r="E17" s="62" t="s">
        <v>72</v>
      </c>
    </row>
    <row r="18" spans="1:5">
      <c r="A18" s="67">
        <v>246</v>
      </c>
      <c r="B18" s="67">
        <v>64</v>
      </c>
      <c r="C18" s="62">
        <v>2186</v>
      </c>
      <c r="D18" s="62">
        <v>80</v>
      </c>
      <c r="E18" s="62" t="s">
        <v>72</v>
      </c>
    </row>
    <row r="19" spans="1:5">
      <c r="A19" s="67">
        <v>247</v>
      </c>
      <c r="B19" s="67">
        <v>64</v>
      </c>
      <c r="C19" s="62">
        <v>2186</v>
      </c>
      <c r="D19" s="62">
        <v>80</v>
      </c>
      <c r="E19" s="62" t="s">
        <v>72</v>
      </c>
    </row>
    <row r="20" spans="1:5">
      <c r="A20" s="67">
        <v>248</v>
      </c>
      <c r="B20" s="67">
        <v>64</v>
      </c>
      <c r="C20" s="62">
        <v>2186</v>
      </c>
      <c r="D20" s="62">
        <v>80</v>
      </c>
      <c r="E20" s="62" t="s">
        <v>72</v>
      </c>
    </row>
    <row r="21" spans="1:5">
      <c r="A21" s="67">
        <v>249</v>
      </c>
      <c r="B21" s="67">
        <v>64</v>
      </c>
      <c r="C21" s="62">
        <v>2186</v>
      </c>
      <c r="D21" s="62">
        <v>80</v>
      </c>
      <c r="E21" s="62" t="s">
        <v>72</v>
      </c>
    </row>
    <row r="22" spans="1:5">
      <c r="A22" s="67">
        <v>250</v>
      </c>
      <c r="B22" s="67">
        <v>64</v>
      </c>
      <c r="C22" s="62">
        <v>2186</v>
      </c>
      <c r="D22" s="62">
        <v>80</v>
      </c>
      <c r="E22" s="62" t="s">
        <v>72</v>
      </c>
    </row>
    <row r="23" spans="1:5">
      <c r="A23" s="67">
        <v>251</v>
      </c>
      <c r="B23" s="67">
        <v>64</v>
      </c>
      <c r="C23" s="62">
        <v>2186</v>
      </c>
      <c r="D23" s="62">
        <v>80</v>
      </c>
      <c r="E23" s="62" t="s">
        <v>72</v>
      </c>
    </row>
    <row r="24" spans="1:5">
      <c r="A24" s="67">
        <v>252</v>
      </c>
      <c r="B24" s="67">
        <v>64</v>
      </c>
      <c r="C24" s="62">
        <v>2186</v>
      </c>
      <c r="D24" s="62">
        <v>80</v>
      </c>
      <c r="E24" s="62" t="s">
        <v>72</v>
      </c>
    </row>
    <row r="25" spans="1:5">
      <c r="A25" s="67">
        <v>253</v>
      </c>
      <c r="B25" s="67">
        <v>64</v>
      </c>
      <c r="C25" s="62">
        <v>2186</v>
      </c>
      <c r="D25" s="62">
        <v>80</v>
      </c>
      <c r="E25" s="62" t="s">
        <v>72</v>
      </c>
    </row>
    <row r="26" spans="1:5">
      <c r="A26" s="67">
        <v>254</v>
      </c>
      <c r="B26" s="67">
        <v>64</v>
      </c>
      <c r="C26" s="62">
        <v>2186</v>
      </c>
      <c r="D26" s="62">
        <v>80</v>
      </c>
      <c r="E26" s="62" t="s">
        <v>72</v>
      </c>
    </row>
    <row r="27" spans="1:5">
      <c r="A27" s="67">
        <v>255</v>
      </c>
      <c r="B27" s="67">
        <v>64</v>
      </c>
      <c r="C27" s="62">
        <v>2186</v>
      </c>
      <c r="D27" s="62">
        <v>80</v>
      </c>
      <c r="E27" s="62" t="s">
        <v>72</v>
      </c>
    </row>
    <row r="28" spans="1:5">
      <c r="A28" s="67">
        <v>256</v>
      </c>
      <c r="B28" s="67">
        <v>64</v>
      </c>
      <c r="C28" s="62">
        <v>2186</v>
      </c>
      <c r="D28" s="62">
        <v>80</v>
      </c>
      <c r="E28" s="62" t="s">
        <v>72</v>
      </c>
    </row>
    <row r="29" spans="1:5">
      <c r="A29" s="67">
        <v>257</v>
      </c>
      <c r="B29" s="67">
        <v>64</v>
      </c>
      <c r="C29" s="62">
        <v>2186</v>
      </c>
      <c r="D29" s="62">
        <v>80</v>
      </c>
      <c r="E29" s="62" t="s">
        <v>72</v>
      </c>
    </row>
    <row r="30" spans="1:5">
      <c r="A30" s="67">
        <v>258</v>
      </c>
      <c r="B30" s="67">
        <v>64</v>
      </c>
      <c r="C30" s="62">
        <v>2186</v>
      </c>
      <c r="D30" s="62">
        <v>80</v>
      </c>
      <c r="E30" s="62" t="s">
        <v>72</v>
      </c>
    </row>
    <row r="31" spans="1:5">
      <c r="A31" s="67">
        <v>259</v>
      </c>
      <c r="B31" s="67">
        <v>64</v>
      </c>
      <c r="C31" s="62">
        <v>2186</v>
      </c>
      <c r="D31" s="62">
        <v>80</v>
      </c>
      <c r="E31" s="62" t="s">
        <v>72</v>
      </c>
    </row>
    <row r="32" spans="1:5">
      <c r="A32" s="67">
        <v>260</v>
      </c>
      <c r="B32" s="67">
        <v>64</v>
      </c>
      <c r="C32" s="62">
        <v>2186</v>
      </c>
      <c r="D32" s="62">
        <v>80</v>
      </c>
      <c r="E32" s="62" t="s">
        <v>72</v>
      </c>
    </row>
    <row r="33" spans="1:5">
      <c r="A33" s="67">
        <v>261</v>
      </c>
      <c r="B33" s="67">
        <v>64</v>
      </c>
      <c r="C33" s="62">
        <v>2186</v>
      </c>
      <c r="D33" s="62">
        <v>80</v>
      </c>
      <c r="E33" s="62" t="s">
        <v>72</v>
      </c>
    </row>
    <row r="34" spans="1:5">
      <c r="A34" s="67">
        <v>262</v>
      </c>
      <c r="B34" s="67">
        <v>64</v>
      </c>
      <c r="C34" s="62">
        <v>2186</v>
      </c>
      <c r="D34" s="62">
        <v>80</v>
      </c>
      <c r="E34" s="62" t="s">
        <v>72</v>
      </c>
    </row>
    <row r="35" spans="1:5">
      <c r="A35" s="67">
        <v>263</v>
      </c>
      <c r="B35" s="67">
        <v>64</v>
      </c>
      <c r="C35" s="62">
        <v>2186</v>
      </c>
      <c r="D35" s="62">
        <v>80</v>
      </c>
      <c r="E35" s="62" t="s">
        <v>72</v>
      </c>
    </row>
    <row r="36" spans="1:5">
      <c r="A36" s="67">
        <v>264</v>
      </c>
      <c r="B36" s="67">
        <v>64</v>
      </c>
      <c r="C36" s="62">
        <v>2186</v>
      </c>
      <c r="D36" s="62">
        <v>80</v>
      </c>
      <c r="E36" s="62" t="s">
        <v>72</v>
      </c>
    </row>
    <row r="37" spans="1:5">
      <c r="A37" s="67">
        <v>266</v>
      </c>
      <c r="B37" s="67">
        <v>64</v>
      </c>
      <c r="C37" s="62">
        <v>2186</v>
      </c>
      <c r="D37" s="62">
        <v>80</v>
      </c>
      <c r="E37" s="62" t="s">
        <v>72</v>
      </c>
    </row>
    <row r="38" spans="1:5">
      <c r="A38" s="67">
        <v>267</v>
      </c>
      <c r="B38" s="67">
        <v>64</v>
      </c>
      <c r="C38" s="62">
        <v>2186</v>
      </c>
      <c r="D38" s="62">
        <v>80</v>
      </c>
      <c r="E38" s="62" t="s">
        <v>72</v>
      </c>
    </row>
    <row r="39" spans="1:5">
      <c r="A39" s="67">
        <v>268</v>
      </c>
      <c r="B39" s="67">
        <v>64</v>
      </c>
      <c r="C39" s="62">
        <v>2186</v>
      </c>
      <c r="D39" s="62">
        <v>80</v>
      </c>
      <c r="E39" s="62" t="s">
        <v>72</v>
      </c>
    </row>
    <row r="40" spans="1:5">
      <c r="A40" s="67">
        <v>269</v>
      </c>
      <c r="B40" s="67">
        <v>64</v>
      </c>
      <c r="C40" s="62">
        <v>2186</v>
      </c>
      <c r="D40" s="62">
        <v>80</v>
      </c>
      <c r="E40" s="62" t="s">
        <v>72</v>
      </c>
    </row>
    <row r="41" spans="1:5">
      <c r="A41" s="67">
        <v>270</v>
      </c>
      <c r="B41" s="67">
        <v>64</v>
      </c>
      <c r="C41" s="62">
        <v>2186</v>
      </c>
      <c r="D41" s="62">
        <v>80</v>
      </c>
      <c r="E41" s="62" t="s">
        <v>72</v>
      </c>
    </row>
    <row r="42" spans="1:5">
      <c r="A42" s="67">
        <v>271</v>
      </c>
      <c r="B42" s="67">
        <v>64</v>
      </c>
      <c r="C42" s="62">
        <v>2186</v>
      </c>
      <c r="D42" s="62">
        <v>80</v>
      </c>
      <c r="E42" s="62" t="s">
        <v>72</v>
      </c>
    </row>
    <row r="43" spans="1:5">
      <c r="A43" s="67">
        <v>272</v>
      </c>
      <c r="B43" s="67">
        <v>64</v>
      </c>
      <c r="C43" s="62">
        <v>2186</v>
      </c>
      <c r="D43" s="62">
        <v>80</v>
      </c>
      <c r="E43" s="62" t="s">
        <v>72</v>
      </c>
    </row>
    <row r="44" spans="1:5">
      <c r="A44" s="67">
        <v>273</v>
      </c>
      <c r="B44" s="67">
        <v>64</v>
      </c>
      <c r="C44" s="62">
        <v>2186</v>
      </c>
      <c r="D44" s="62">
        <v>80</v>
      </c>
      <c r="E44" s="62" t="s">
        <v>72</v>
      </c>
    </row>
    <row r="45" spans="1:5">
      <c r="A45" s="67">
        <v>274</v>
      </c>
      <c r="B45" s="67">
        <v>64</v>
      </c>
      <c r="C45" s="62">
        <v>2186</v>
      </c>
      <c r="D45" s="62">
        <v>80</v>
      </c>
      <c r="E45" s="62" t="s">
        <v>72</v>
      </c>
    </row>
    <row r="46" spans="1:5">
      <c r="A46" s="67">
        <v>275</v>
      </c>
      <c r="B46" s="67">
        <v>64</v>
      </c>
      <c r="C46" s="62">
        <v>2186</v>
      </c>
      <c r="D46" s="62">
        <v>80</v>
      </c>
      <c r="E46" s="62" t="s">
        <v>72</v>
      </c>
    </row>
    <row r="47" spans="1:5">
      <c r="A47" s="67">
        <v>276</v>
      </c>
      <c r="B47" s="67">
        <v>64</v>
      </c>
      <c r="C47" s="62">
        <v>2186</v>
      </c>
      <c r="D47" s="62">
        <v>80</v>
      </c>
      <c r="E47" s="62" t="s">
        <v>72</v>
      </c>
    </row>
    <row r="48" spans="1:5">
      <c r="A48" s="67">
        <v>277</v>
      </c>
      <c r="B48" s="67">
        <v>64</v>
      </c>
      <c r="C48" s="62">
        <v>2186</v>
      </c>
      <c r="D48" s="62">
        <v>80</v>
      </c>
      <c r="E48" s="62" t="s">
        <v>72</v>
      </c>
    </row>
    <row r="49" spans="1:5">
      <c r="A49" s="67">
        <v>278</v>
      </c>
      <c r="B49" s="67">
        <v>64</v>
      </c>
      <c r="C49" s="62">
        <v>2186</v>
      </c>
      <c r="D49" s="62">
        <v>80</v>
      </c>
      <c r="E49" s="62" t="s">
        <v>72</v>
      </c>
    </row>
    <row r="50" spans="1:5">
      <c r="A50" s="67">
        <v>279</v>
      </c>
      <c r="B50" s="67">
        <v>64</v>
      </c>
      <c r="C50" s="62">
        <v>2186</v>
      </c>
      <c r="D50" s="62">
        <v>80</v>
      </c>
      <c r="E50" s="62" t="s">
        <v>72</v>
      </c>
    </row>
    <row r="51" spans="1:5">
      <c r="A51" s="67">
        <v>280</v>
      </c>
      <c r="B51" s="67">
        <v>64</v>
      </c>
      <c r="C51" s="62">
        <v>2186</v>
      </c>
      <c r="D51" s="62">
        <v>80</v>
      </c>
      <c r="E51" s="62" t="s">
        <v>72</v>
      </c>
    </row>
    <row r="52" spans="1:5">
      <c r="A52" s="67">
        <v>281</v>
      </c>
      <c r="B52" s="67">
        <v>64</v>
      </c>
      <c r="C52" s="62">
        <v>2186</v>
      </c>
      <c r="D52" s="62">
        <v>80</v>
      </c>
      <c r="E52" s="62" t="s">
        <v>72</v>
      </c>
    </row>
    <row r="53" spans="1:5">
      <c r="A53" s="67">
        <v>282</v>
      </c>
      <c r="B53" s="67">
        <v>64</v>
      </c>
      <c r="C53" s="62">
        <v>2186</v>
      </c>
      <c r="D53" s="62">
        <v>80</v>
      </c>
      <c r="E53" s="62" t="s">
        <v>72</v>
      </c>
    </row>
    <row r="54" spans="1:5">
      <c r="A54" s="67">
        <v>283</v>
      </c>
      <c r="B54" s="67">
        <v>64</v>
      </c>
      <c r="C54" s="62">
        <v>2186</v>
      </c>
      <c r="D54" s="62">
        <v>80</v>
      </c>
      <c r="E54" s="62" t="s">
        <v>72</v>
      </c>
    </row>
    <row r="55" spans="1:5">
      <c r="A55" s="67">
        <v>284</v>
      </c>
      <c r="B55" s="67">
        <v>64</v>
      </c>
      <c r="C55" s="62">
        <v>2186</v>
      </c>
      <c r="D55" s="62">
        <v>80</v>
      </c>
      <c r="E55" s="62" t="s">
        <v>72</v>
      </c>
    </row>
    <row r="56" spans="1:5">
      <c r="A56" s="67">
        <v>285</v>
      </c>
      <c r="B56" s="67">
        <v>64</v>
      </c>
      <c r="C56" s="62">
        <v>2186</v>
      </c>
      <c r="D56" s="62">
        <v>80</v>
      </c>
      <c r="E56" s="62" t="s">
        <v>72</v>
      </c>
    </row>
    <row r="57" spans="1:5">
      <c r="A57" s="67">
        <v>286</v>
      </c>
      <c r="B57" s="67">
        <v>64</v>
      </c>
      <c r="C57" s="62">
        <v>2186</v>
      </c>
      <c r="D57" s="62">
        <v>80</v>
      </c>
      <c r="E57" s="62" t="s">
        <v>72</v>
      </c>
    </row>
    <row r="58" spans="1:5">
      <c r="A58" s="67">
        <v>287</v>
      </c>
      <c r="B58" s="67">
        <v>64</v>
      </c>
      <c r="C58" s="62">
        <v>2186</v>
      </c>
      <c r="D58" s="62">
        <v>80</v>
      </c>
      <c r="E58" s="62" t="s">
        <v>72</v>
      </c>
    </row>
    <row r="59" spans="1:5">
      <c r="A59" s="67">
        <v>288</v>
      </c>
      <c r="B59" s="67">
        <v>64</v>
      </c>
      <c r="C59" s="62">
        <v>2186</v>
      </c>
      <c r="D59" s="62">
        <v>80</v>
      </c>
      <c r="E59" s="62" t="s">
        <v>72</v>
      </c>
    </row>
    <row r="60" spans="1:5">
      <c r="A60" s="67">
        <v>289</v>
      </c>
      <c r="B60" s="67">
        <v>64</v>
      </c>
      <c r="C60" s="62">
        <v>2186</v>
      </c>
      <c r="D60" s="62">
        <v>80</v>
      </c>
      <c r="E60" s="62" t="s">
        <v>72</v>
      </c>
    </row>
    <row r="61" spans="1:5">
      <c r="A61" s="67">
        <v>290</v>
      </c>
      <c r="B61" s="67">
        <v>64</v>
      </c>
      <c r="C61" s="62">
        <v>2186</v>
      </c>
      <c r="D61" s="62">
        <v>80</v>
      </c>
      <c r="E61" s="62" t="s">
        <v>72</v>
      </c>
    </row>
    <row r="62" spans="1:5">
      <c r="A62" s="67">
        <v>291</v>
      </c>
      <c r="B62" s="67">
        <v>64</v>
      </c>
      <c r="C62" s="62">
        <v>2186</v>
      </c>
      <c r="D62" s="62">
        <v>80</v>
      </c>
      <c r="E62" s="62" t="s">
        <v>72</v>
      </c>
    </row>
    <row r="63" spans="1:5">
      <c r="A63" s="67">
        <v>293</v>
      </c>
      <c r="B63" s="67">
        <v>64</v>
      </c>
      <c r="C63" s="62">
        <v>2186</v>
      </c>
      <c r="D63" s="62">
        <v>80</v>
      </c>
      <c r="E63" s="62" t="s">
        <v>72</v>
      </c>
    </row>
    <row r="64" spans="1:5">
      <c r="A64" s="67">
        <v>294</v>
      </c>
      <c r="B64" s="67">
        <v>64</v>
      </c>
      <c r="C64" s="62">
        <v>2186</v>
      </c>
      <c r="D64" s="62">
        <v>80</v>
      </c>
      <c r="E64" s="62" t="s">
        <v>72</v>
      </c>
    </row>
    <row r="65" spans="1:5">
      <c r="A65" s="67">
        <v>295</v>
      </c>
      <c r="B65" s="67">
        <v>64</v>
      </c>
      <c r="C65" s="62">
        <v>2186</v>
      </c>
      <c r="D65" s="62">
        <v>80</v>
      </c>
      <c r="E65" s="62" t="s">
        <v>72</v>
      </c>
    </row>
    <row r="66" spans="1:5">
      <c r="A66" s="67">
        <v>296</v>
      </c>
      <c r="B66" s="67">
        <v>64</v>
      </c>
      <c r="C66" s="62">
        <v>2186</v>
      </c>
      <c r="D66" s="62">
        <v>80</v>
      </c>
      <c r="E66" s="62" t="s">
        <v>72</v>
      </c>
    </row>
    <row r="67" spans="1:5">
      <c r="A67" s="67">
        <v>297</v>
      </c>
      <c r="B67" s="67">
        <v>64</v>
      </c>
      <c r="C67" s="62">
        <v>2186</v>
      </c>
      <c r="D67" s="62">
        <v>80</v>
      </c>
      <c r="E67" s="62" t="s">
        <v>72</v>
      </c>
    </row>
    <row r="68" spans="1:5">
      <c r="A68" s="67">
        <v>298</v>
      </c>
      <c r="B68" s="67">
        <v>64</v>
      </c>
      <c r="C68" s="62">
        <v>2186</v>
      </c>
      <c r="D68" s="62">
        <v>80</v>
      </c>
      <c r="E68" s="62" t="s">
        <v>72</v>
      </c>
    </row>
    <row r="69" spans="1:5">
      <c r="A69" s="67">
        <v>299</v>
      </c>
      <c r="B69" s="67">
        <v>64</v>
      </c>
      <c r="C69" s="62">
        <v>2186</v>
      </c>
      <c r="D69" s="62">
        <v>80</v>
      </c>
      <c r="E69" s="62" t="s">
        <v>72</v>
      </c>
    </row>
    <row r="70" spans="1:5">
      <c r="A70" s="67">
        <v>800</v>
      </c>
      <c r="B70" s="67">
        <v>66</v>
      </c>
      <c r="C70" s="62">
        <v>0</v>
      </c>
      <c r="D70" s="62">
        <v>2895</v>
      </c>
      <c r="E70" s="62" t="s">
        <v>73</v>
      </c>
    </row>
    <row r="71" spans="1:5">
      <c r="A71" s="67">
        <v>801</v>
      </c>
      <c r="B71" s="67">
        <v>66</v>
      </c>
      <c r="C71" s="62">
        <v>0</v>
      </c>
      <c r="D71" s="62">
        <v>2895</v>
      </c>
      <c r="E71" s="62" t="s">
        <v>73</v>
      </c>
    </row>
    <row r="72" spans="1:5">
      <c r="A72" s="67">
        <v>804</v>
      </c>
      <c r="B72" s="67">
        <v>66</v>
      </c>
      <c r="C72" s="62">
        <v>0</v>
      </c>
      <c r="D72" s="62">
        <v>2895</v>
      </c>
      <c r="E72" s="62" t="s">
        <v>73</v>
      </c>
    </row>
    <row r="73" spans="1:5">
      <c r="A73" s="67">
        <v>810</v>
      </c>
      <c r="B73" s="67">
        <v>66</v>
      </c>
      <c r="C73" s="62">
        <v>0</v>
      </c>
      <c r="D73" s="62">
        <v>2895</v>
      </c>
      <c r="E73" s="62" t="s">
        <v>73</v>
      </c>
    </row>
    <row r="74" spans="1:5">
      <c r="A74" s="67">
        <v>811</v>
      </c>
      <c r="B74" s="67">
        <v>66</v>
      </c>
      <c r="C74" s="62">
        <v>0</v>
      </c>
      <c r="D74" s="62">
        <v>2895</v>
      </c>
      <c r="E74" s="62" t="s">
        <v>73</v>
      </c>
    </row>
    <row r="75" spans="1:5">
      <c r="A75" s="67">
        <v>812</v>
      </c>
      <c r="B75" s="67">
        <v>66</v>
      </c>
      <c r="C75" s="62">
        <v>0</v>
      </c>
      <c r="D75" s="62">
        <v>2895</v>
      </c>
      <c r="E75" s="62" t="s">
        <v>73</v>
      </c>
    </row>
    <row r="76" spans="1:5">
      <c r="A76" s="67">
        <v>813</v>
      </c>
      <c r="B76" s="67">
        <v>66</v>
      </c>
      <c r="C76" s="62">
        <v>0</v>
      </c>
      <c r="D76" s="62">
        <v>2895</v>
      </c>
      <c r="E76" s="62" t="s">
        <v>73</v>
      </c>
    </row>
    <row r="77" spans="1:5">
      <c r="A77" s="67">
        <v>814</v>
      </c>
      <c r="B77" s="67">
        <v>66</v>
      </c>
      <c r="C77" s="62">
        <v>0</v>
      </c>
      <c r="D77" s="62">
        <v>2895</v>
      </c>
      <c r="E77" s="62" t="s">
        <v>73</v>
      </c>
    </row>
    <row r="78" spans="1:5">
      <c r="A78" s="67">
        <v>815</v>
      </c>
      <c r="B78" s="67">
        <v>66</v>
      </c>
      <c r="C78" s="62">
        <v>0</v>
      </c>
      <c r="D78" s="62">
        <v>2895</v>
      </c>
      <c r="E78" s="62" t="s">
        <v>73</v>
      </c>
    </row>
    <row r="79" spans="1:5">
      <c r="A79" s="67">
        <v>820</v>
      </c>
      <c r="B79" s="67">
        <v>66</v>
      </c>
      <c r="C79" s="62">
        <v>0</v>
      </c>
      <c r="D79" s="62">
        <v>2895</v>
      </c>
      <c r="E79" s="62" t="s">
        <v>73</v>
      </c>
    </row>
    <row r="80" spans="1:5">
      <c r="A80" s="67">
        <v>821</v>
      </c>
      <c r="B80" s="67">
        <v>66</v>
      </c>
      <c r="C80" s="62">
        <v>0</v>
      </c>
      <c r="D80" s="62">
        <v>2895</v>
      </c>
      <c r="E80" s="62" t="s">
        <v>73</v>
      </c>
    </row>
    <row r="81" spans="1:5">
      <c r="A81" s="67">
        <v>822</v>
      </c>
      <c r="B81" s="67">
        <v>66</v>
      </c>
      <c r="C81" s="62">
        <v>0</v>
      </c>
      <c r="D81" s="62">
        <v>2895</v>
      </c>
      <c r="E81" s="62" t="s">
        <v>73</v>
      </c>
    </row>
    <row r="82" spans="1:5">
      <c r="A82" s="67">
        <v>828</v>
      </c>
      <c r="B82" s="67">
        <v>66</v>
      </c>
      <c r="C82" s="62">
        <v>0</v>
      </c>
      <c r="D82" s="62">
        <v>2895</v>
      </c>
      <c r="E82" s="62" t="s">
        <v>73</v>
      </c>
    </row>
    <row r="83" spans="1:5">
      <c r="A83" s="67">
        <v>830</v>
      </c>
      <c r="B83" s="67">
        <v>66</v>
      </c>
      <c r="C83" s="62">
        <v>0</v>
      </c>
      <c r="D83" s="62">
        <v>2895</v>
      </c>
      <c r="E83" s="62" t="s">
        <v>73</v>
      </c>
    </row>
    <row r="84" spans="1:5">
      <c r="A84" s="67">
        <v>831</v>
      </c>
      <c r="B84" s="67">
        <v>66</v>
      </c>
      <c r="C84" s="62">
        <v>0</v>
      </c>
      <c r="D84" s="62">
        <v>2895</v>
      </c>
      <c r="E84" s="62" t="s">
        <v>73</v>
      </c>
    </row>
    <row r="85" spans="1:5">
      <c r="A85" s="67">
        <v>832</v>
      </c>
      <c r="B85" s="67">
        <v>66</v>
      </c>
      <c r="C85" s="62">
        <v>0</v>
      </c>
      <c r="D85" s="62">
        <v>2895</v>
      </c>
      <c r="E85" s="62" t="s">
        <v>73</v>
      </c>
    </row>
    <row r="86" spans="1:5">
      <c r="A86" s="67">
        <v>835</v>
      </c>
      <c r="B86" s="67">
        <v>66</v>
      </c>
      <c r="C86" s="62">
        <v>0</v>
      </c>
      <c r="D86" s="62">
        <v>2895</v>
      </c>
      <c r="E86" s="62" t="s">
        <v>73</v>
      </c>
    </row>
    <row r="87" spans="1:5">
      <c r="A87" s="67">
        <v>836</v>
      </c>
      <c r="B87" s="67">
        <v>66</v>
      </c>
      <c r="C87" s="62">
        <v>0</v>
      </c>
      <c r="D87" s="62">
        <v>2895</v>
      </c>
      <c r="E87" s="62" t="s">
        <v>73</v>
      </c>
    </row>
    <row r="88" spans="1:5">
      <c r="A88" s="67">
        <v>837</v>
      </c>
      <c r="B88" s="67">
        <v>66</v>
      </c>
      <c r="C88" s="62">
        <v>0</v>
      </c>
      <c r="D88" s="62">
        <v>2895</v>
      </c>
      <c r="E88" s="62" t="s">
        <v>73</v>
      </c>
    </row>
    <row r="89" spans="1:5">
      <c r="A89" s="67">
        <v>840</v>
      </c>
      <c r="B89" s="67">
        <v>66</v>
      </c>
      <c r="C89" s="62">
        <v>0</v>
      </c>
      <c r="D89" s="62">
        <v>2895</v>
      </c>
      <c r="E89" s="62" t="s">
        <v>73</v>
      </c>
    </row>
    <row r="90" spans="1:5">
      <c r="A90" s="67">
        <v>845</v>
      </c>
      <c r="B90" s="67">
        <v>66</v>
      </c>
      <c r="C90" s="62">
        <v>0</v>
      </c>
      <c r="D90" s="62">
        <v>2895</v>
      </c>
      <c r="E90" s="62" t="s">
        <v>73</v>
      </c>
    </row>
    <row r="91" spans="1:5">
      <c r="A91" s="67">
        <v>846</v>
      </c>
      <c r="B91" s="67">
        <v>66</v>
      </c>
      <c r="C91" s="62">
        <v>0</v>
      </c>
      <c r="D91" s="62">
        <v>2895</v>
      </c>
      <c r="E91" s="62" t="s">
        <v>73</v>
      </c>
    </row>
    <row r="92" spans="1:5">
      <c r="A92" s="67">
        <v>847</v>
      </c>
      <c r="B92" s="67">
        <v>66</v>
      </c>
      <c r="C92" s="62">
        <v>0</v>
      </c>
      <c r="D92" s="62">
        <v>2895</v>
      </c>
      <c r="E92" s="62" t="s">
        <v>73</v>
      </c>
    </row>
    <row r="93" spans="1:5">
      <c r="A93" s="67">
        <v>850</v>
      </c>
      <c r="B93" s="67">
        <v>66</v>
      </c>
      <c r="C93" s="62">
        <v>0</v>
      </c>
      <c r="D93" s="62">
        <v>2895</v>
      </c>
      <c r="E93" s="62" t="s">
        <v>73</v>
      </c>
    </row>
    <row r="94" spans="1:5">
      <c r="A94" s="67">
        <v>851</v>
      </c>
      <c r="B94" s="67">
        <v>66</v>
      </c>
      <c r="C94" s="62">
        <v>0</v>
      </c>
      <c r="D94" s="62">
        <v>2895</v>
      </c>
      <c r="E94" s="62" t="s">
        <v>73</v>
      </c>
    </row>
    <row r="95" spans="1:5">
      <c r="A95" s="67">
        <v>852</v>
      </c>
      <c r="B95" s="67">
        <v>66</v>
      </c>
      <c r="C95" s="62">
        <v>0</v>
      </c>
      <c r="D95" s="62">
        <v>2895</v>
      </c>
      <c r="E95" s="62" t="s">
        <v>73</v>
      </c>
    </row>
    <row r="96" spans="1:5">
      <c r="A96" s="67">
        <v>853</v>
      </c>
      <c r="B96" s="67">
        <v>66</v>
      </c>
      <c r="C96" s="62">
        <v>0</v>
      </c>
      <c r="D96" s="62">
        <v>2895</v>
      </c>
      <c r="E96" s="62" t="s">
        <v>73</v>
      </c>
    </row>
    <row r="97" spans="1:5">
      <c r="A97" s="67">
        <v>854</v>
      </c>
      <c r="B97" s="67">
        <v>66</v>
      </c>
      <c r="C97" s="62">
        <v>0</v>
      </c>
      <c r="D97" s="62">
        <v>2895</v>
      </c>
      <c r="E97" s="62" t="s">
        <v>73</v>
      </c>
    </row>
    <row r="98" spans="1:5">
      <c r="A98" s="67">
        <v>860</v>
      </c>
      <c r="B98" s="67">
        <v>70</v>
      </c>
      <c r="C98" s="62">
        <v>79</v>
      </c>
      <c r="D98" s="62">
        <v>958</v>
      </c>
      <c r="E98" s="62" t="s">
        <v>73</v>
      </c>
    </row>
    <row r="99" spans="1:5">
      <c r="A99" s="67">
        <v>861</v>
      </c>
      <c r="B99" s="67">
        <v>70</v>
      </c>
      <c r="C99" s="62">
        <v>79</v>
      </c>
      <c r="D99" s="62">
        <v>958</v>
      </c>
      <c r="E99" s="62" t="s">
        <v>73</v>
      </c>
    </row>
    <row r="100" spans="1:5">
      <c r="A100" s="67">
        <v>862</v>
      </c>
      <c r="B100" s="67">
        <v>70</v>
      </c>
      <c r="C100" s="62">
        <v>79</v>
      </c>
      <c r="D100" s="62">
        <v>958</v>
      </c>
      <c r="E100" s="62" t="s">
        <v>73</v>
      </c>
    </row>
    <row r="101" spans="1:5">
      <c r="A101" s="67">
        <v>870</v>
      </c>
      <c r="B101" s="67">
        <v>71</v>
      </c>
      <c r="C101" s="62">
        <v>660</v>
      </c>
      <c r="D101" s="62">
        <v>379</v>
      </c>
      <c r="E101" s="62" t="s">
        <v>73</v>
      </c>
    </row>
    <row r="102" spans="1:5">
      <c r="A102" s="67">
        <v>871</v>
      </c>
      <c r="B102" s="67">
        <v>71</v>
      </c>
      <c r="C102" s="62">
        <v>660</v>
      </c>
      <c r="D102" s="62">
        <v>379</v>
      </c>
      <c r="E102" s="62" t="s">
        <v>73</v>
      </c>
    </row>
    <row r="103" spans="1:5">
      <c r="A103" s="67">
        <v>872</v>
      </c>
      <c r="B103" s="67">
        <v>71</v>
      </c>
      <c r="C103" s="62">
        <v>660</v>
      </c>
      <c r="D103" s="62">
        <v>379</v>
      </c>
      <c r="E103" s="62" t="s">
        <v>73</v>
      </c>
    </row>
    <row r="104" spans="1:5">
      <c r="A104" s="67">
        <v>880</v>
      </c>
      <c r="B104" s="67">
        <v>67</v>
      </c>
      <c r="C104" s="62">
        <v>0</v>
      </c>
      <c r="D104" s="62">
        <v>3344</v>
      </c>
      <c r="E104" s="62" t="s">
        <v>73</v>
      </c>
    </row>
    <row r="105" spans="1:5">
      <c r="A105" s="67">
        <v>881</v>
      </c>
      <c r="B105" s="67">
        <v>67</v>
      </c>
      <c r="C105" s="62">
        <v>0</v>
      </c>
      <c r="D105" s="62">
        <v>3344</v>
      </c>
      <c r="E105" s="62" t="s">
        <v>73</v>
      </c>
    </row>
    <row r="106" spans="1:5">
      <c r="A106" s="67">
        <v>885</v>
      </c>
      <c r="B106" s="67">
        <v>67</v>
      </c>
      <c r="C106" s="62">
        <v>0</v>
      </c>
      <c r="D106" s="62">
        <v>3344</v>
      </c>
      <c r="E106" s="62" t="s">
        <v>73</v>
      </c>
    </row>
    <row r="107" spans="1:5">
      <c r="A107" s="67">
        <v>886</v>
      </c>
      <c r="B107" s="67">
        <v>66</v>
      </c>
      <c r="C107" s="62">
        <v>0</v>
      </c>
      <c r="D107" s="62">
        <v>2895</v>
      </c>
      <c r="E107" s="62" t="s">
        <v>73</v>
      </c>
    </row>
    <row r="108" spans="1:5">
      <c r="A108" s="67">
        <v>909</v>
      </c>
      <c r="B108" s="67">
        <v>66</v>
      </c>
      <c r="C108" s="62">
        <v>0</v>
      </c>
      <c r="D108" s="62">
        <v>2895</v>
      </c>
      <c r="E108" s="62" t="s">
        <v>73</v>
      </c>
    </row>
    <row r="109" spans="1:5">
      <c r="A109" s="67">
        <v>1001</v>
      </c>
      <c r="B109" s="67">
        <v>63</v>
      </c>
      <c r="C109" s="62">
        <v>642</v>
      </c>
      <c r="D109" s="62">
        <v>541</v>
      </c>
      <c r="E109" s="62" t="s">
        <v>74</v>
      </c>
    </row>
    <row r="110" spans="1:5">
      <c r="A110" s="67">
        <v>1002</v>
      </c>
      <c r="B110" s="67">
        <v>63</v>
      </c>
      <c r="C110" s="62">
        <v>642</v>
      </c>
      <c r="D110" s="62">
        <v>541</v>
      </c>
      <c r="E110" s="62" t="s">
        <v>74</v>
      </c>
    </row>
    <row r="111" spans="1:5">
      <c r="A111" s="67">
        <v>1003</v>
      </c>
      <c r="B111" s="67">
        <v>63</v>
      </c>
      <c r="C111" s="62">
        <v>642</v>
      </c>
      <c r="D111" s="62">
        <v>541</v>
      </c>
      <c r="E111" s="62" t="s">
        <v>74</v>
      </c>
    </row>
    <row r="112" spans="1:5">
      <c r="A112" s="67">
        <v>1004</v>
      </c>
      <c r="B112" s="67">
        <v>63</v>
      </c>
      <c r="C112" s="62">
        <v>642</v>
      </c>
      <c r="D112" s="62">
        <v>541</v>
      </c>
      <c r="E112" s="62" t="s">
        <v>74</v>
      </c>
    </row>
    <row r="113" spans="1:5">
      <c r="A113" s="67">
        <v>1005</v>
      </c>
      <c r="B113" s="67">
        <v>63</v>
      </c>
      <c r="C113" s="62">
        <v>642</v>
      </c>
      <c r="D113" s="62">
        <v>541</v>
      </c>
      <c r="E113" s="62" t="s">
        <v>74</v>
      </c>
    </row>
    <row r="114" spans="1:5">
      <c r="A114" s="67">
        <v>1006</v>
      </c>
      <c r="B114" s="67">
        <v>63</v>
      </c>
      <c r="C114" s="62">
        <v>642</v>
      </c>
      <c r="D114" s="62">
        <v>541</v>
      </c>
      <c r="E114" s="62" t="s">
        <v>74</v>
      </c>
    </row>
    <row r="115" spans="1:5">
      <c r="A115" s="67">
        <v>1007</v>
      </c>
      <c r="B115" s="67">
        <v>63</v>
      </c>
      <c r="C115" s="62">
        <v>642</v>
      </c>
      <c r="D115" s="62">
        <v>541</v>
      </c>
      <c r="E115" s="62" t="s">
        <v>74</v>
      </c>
    </row>
    <row r="116" spans="1:5">
      <c r="A116" s="67">
        <v>1008</v>
      </c>
      <c r="B116" s="67">
        <v>63</v>
      </c>
      <c r="C116" s="62">
        <v>642</v>
      </c>
      <c r="D116" s="62">
        <v>541</v>
      </c>
      <c r="E116" s="62" t="s">
        <v>74</v>
      </c>
    </row>
    <row r="117" spans="1:5">
      <c r="A117" s="67">
        <v>1009</v>
      </c>
      <c r="B117" s="67">
        <v>63</v>
      </c>
      <c r="C117" s="62">
        <v>642</v>
      </c>
      <c r="D117" s="62">
        <v>541</v>
      </c>
      <c r="E117" s="62" t="s">
        <v>74</v>
      </c>
    </row>
    <row r="118" spans="1:5">
      <c r="A118" s="67">
        <v>1010</v>
      </c>
      <c r="B118" s="67">
        <v>63</v>
      </c>
      <c r="C118" s="62">
        <v>642</v>
      </c>
      <c r="D118" s="62">
        <v>541</v>
      </c>
      <c r="E118" s="62" t="s">
        <v>74</v>
      </c>
    </row>
    <row r="119" spans="1:5">
      <c r="A119" s="67">
        <v>1011</v>
      </c>
      <c r="B119" s="67">
        <v>63</v>
      </c>
      <c r="C119" s="62">
        <v>642</v>
      </c>
      <c r="D119" s="62">
        <v>541</v>
      </c>
      <c r="E119" s="62" t="s">
        <v>74</v>
      </c>
    </row>
    <row r="120" spans="1:5">
      <c r="A120" s="67">
        <v>1012</v>
      </c>
      <c r="B120" s="67">
        <v>63</v>
      </c>
      <c r="C120" s="62">
        <v>642</v>
      </c>
      <c r="D120" s="62">
        <v>541</v>
      </c>
      <c r="E120" s="62" t="s">
        <v>74</v>
      </c>
    </row>
    <row r="121" spans="1:5">
      <c r="A121" s="67">
        <v>1013</v>
      </c>
      <c r="B121" s="67">
        <v>63</v>
      </c>
      <c r="C121" s="62">
        <v>642</v>
      </c>
      <c r="D121" s="62">
        <v>541</v>
      </c>
      <c r="E121" s="62" t="s">
        <v>74</v>
      </c>
    </row>
    <row r="122" spans="1:5">
      <c r="A122" s="67">
        <v>1015</v>
      </c>
      <c r="B122" s="67">
        <v>63</v>
      </c>
      <c r="C122" s="62">
        <v>642</v>
      </c>
      <c r="D122" s="62">
        <v>541</v>
      </c>
      <c r="E122" s="62" t="s">
        <v>74</v>
      </c>
    </row>
    <row r="123" spans="1:5">
      <c r="A123" s="67">
        <v>1016</v>
      </c>
      <c r="B123" s="67">
        <v>63</v>
      </c>
      <c r="C123" s="62">
        <v>642</v>
      </c>
      <c r="D123" s="62">
        <v>541</v>
      </c>
      <c r="E123" s="62" t="s">
        <v>74</v>
      </c>
    </row>
    <row r="124" spans="1:5">
      <c r="A124" s="67">
        <v>1017</v>
      </c>
      <c r="B124" s="67">
        <v>63</v>
      </c>
      <c r="C124" s="62">
        <v>642</v>
      </c>
      <c r="D124" s="62">
        <v>541</v>
      </c>
      <c r="E124" s="62" t="s">
        <v>74</v>
      </c>
    </row>
    <row r="125" spans="1:5">
      <c r="A125" s="67">
        <v>1018</v>
      </c>
      <c r="B125" s="67">
        <v>63</v>
      </c>
      <c r="C125" s="62">
        <v>642</v>
      </c>
      <c r="D125" s="62">
        <v>541</v>
      </c>
      <c r="E125" s="62" t="s">
        <v>74</v>
      </c>
    </row>
    <row r="126" spans="1:5">
      <c r="A126" s="67">
        <v>1019</v>
      </c>
      <c r="B126" s="67">
        <v>63</v>
      </c>
      <c r="C126" s="62">
        <v>642</v>
      </c>
      <c r="D126" s="62">
        <v>541</v>
      </c>
      <c r="E126" s="62" t="s">
        <v>74</v>
      </c>
    </row>
    <row r="127" spans="1:5">
      <c r="A127" s="67">
        <v>1020</v>
      </c>
      <c r="B127" s="67">
        <v>63</v>
      </c>
      <c r="C127" s="62">
        <v>642</v>
      </c>
      <c r="D127" s="62">
        <v>541</v>
      </c>
      <c r="E127" s="62" t="s">
        <v>74</v>
      </c>
    </row>
    <row r="128" spans="1:5">
      <c r="A128" s="67">
        <v>1021</v>
      </c>
      <c r="B128" s="67">
        <v>63</v>
      </c>
      <c r="C128" s="62">
        <v>642</v>
      </c>
      <c r="D128" s="62">
        <v>541</v>
      </c>
      <c r="E128" s="62" t="s">
        <v>74</v>
      </c>
    </row>
    <row r="129" spans="1:5">
      <c r="A129" s="67">
        <v>1022</v>
      </c>
      <c r="B129" s="67">
        <v>63</v>
      </c>
      <c r="C129" s="62">
        <v>642</v>
      </c>
      <c r="D129" s="62">
        <v>541</v>
      </c>
      <c r="E129" s="62" t="s">
        <v>74</v>
      </c>
    </row>
    <row r="130" spans="1:5">
      <c r="A130" s="67">
        <v>1023</v>
      </c>
      <c r="B130" s="67">
        <v>63</v>
      </c>
      <c r="C130" s="62">
        <v>642</v>
      </c>
      <c r="D130" s="62">
        <v>541</v>
      </c>
      <c r="E130" s="62" t="s">
        <v>74</v>
      </c>
    </row>
    <row r="131" spans="1:5">
      <c r="A131" s="67">
        <v>1024</v>
      </c>
      <c r="B131" s="67">
        <v>63</v>
      </c>
      <c r="C131" s="62">
        <v>642</v>
      </c>
      <c r="D131" s="62">
        <v>541</v>
      </c>
      <c r="E131" s="62" t="s">
        <v>74</v>
      </c>
    </row>
    <row r="132" spans="1:5">
      <c r="A132" s="67">
        <v>1025</v>
      </c>
      <c r="B132" s="67">
        <v>63</v>
      </c>
      <c r="C132" s="62">
        <v>642</v>
      </c>
      <c r="D132" s="62">
        <v>541</v>
      </c>
      <c r="E132" s="62" t="s">
        <v>74</v>
      </c>
    </row>
    <row r="133" spans="1:5">
      <c r="A133" s="67">
        <v>1026</v>
      </c>
      <c r="B133" s="67">
        <v>63</v>
      </c>
      <c r="C133" s="62">
        <v>642</v>
      </c>
      <c r="D133" s="62">
        <v>541</v>
      </c>
      <c r="E133" s="62" t="s">
        <v>74</v>
      </c>
    </row>
    <row r="134" spans="1:5">
      <c r="A134" s="67">
        <v>1027</v>
      </c>
      <c r="B134" s="67">
        <v>63</v>
      </c>
      <c r="C134" s="62">
        <v>642</v>
      </c>
      <c r="D134" s="62">
        <v>541</v>
      </c>
      <c r="E134" s="62" t="s">
        <v>74</v>
      </c>
    </row>
    <row r="135" spans="1:5">
      <c r="A135" s="67">
        <v>1028</v>
      </c>
      <c r="B135" s="67">
        <v>63</v>
      </c>
      <c r="C135" s="62">
        <v>642</v>
      </c>
      <c r="D135" s="62">
        <v>541</v>
      </c>
      <c r="E135" s="62" t="s">
        <v>74</v>
      </c>
    </row>
    <row r="136" spans="1:5">
      <c r="A136" s="67">
        <v>1029</v>
      </c>
      <c r="B136" s="67">
        <v>63</v>
      </c>
      <c r="C136" s="62">
        <v>642</v>
      </c>
      <c r="D136" s="62">
        <v>541</v>
      </c>
      <c r="E136" s="62" t="s">
        <v>74</v>
      </c>
    </row>
    <row r="137" spans="1:5">
      <c r="A137" s="67">
        <v>1030</v>
      </c>
      <c r="B137" s="67">
        <v>63</v>
      </c>
      <c r="C137" s="62">
        <v>642</v>
      </c>
      <c r="D137" s="62">
        <v>541</v>
      </c>
      <c r="E137" s="62" t="s">
        <v>74</v>
      </c>
    </row>
    <row r="138" spans="1:5">
      <c r="A138" s="67">
        <v>1031</v>
      </c>
      <c r="B138" s="67">
        <v>63</v>
      </c>
      <c r="C138" s="62">
        <v>642</v>
      </c>
      <c r="D138" s="62">
        <v>541</v>
      </c>
      <c r="E138" s="62" t="s">
        <v>74</v>
      </c>
    </row>
    <row r="139" spans="1:5">
      <c r="A139" s="67">
        <v>1032</v>
      </c>
      <c r="B139" s="67">
        <v>63</v>
      </c>
      <c r="C139" s="62">
        <v>642</v>
      </c>
      <c r="D139" s="62">
        <v>541</v>
      </c>
      <c r="E139" s="62" t="s">
        <v>74</v>
      </c>
    </row>
    <row r="140" spans="1:5">
      <c r="A140" s="67">
        <v>1033</v>
      </c>
      <c r="B140" s="67">
        <v>63</v>
      </c>
      <c r="C140" s="62">
        <v>642</v>
      </c>
      <c r="D140" s="62">
        <v>541</v>
      </c>
      <c r="E140" s="62" t="s">
        <v>74</v>
      </c>
    </row>
    <row r="141" spans="1:5">
      <c r="A141" s="67">
        <v>1034</v>
      </c>
      <c r="B141" s="67">
        <v>63</v>
      </c>
      <c r="C141" s="62">
        <v>642</v>
      </c>
      <c r="D141" s="62">
        <v>541</v>
      </c>
      <c r="E141" s="62" t="s">
        <v>74</v>
      </c>
    </row>
    <row r="142" spans="1:5">
      <c r="A142" s="67">
        <v>1035</v>
      </c>
      <c r="B142" s="67">
        <v>63</v>
      </c>
      <c r="C142" s="62">
        <v>642</v>
      </c>
      <c r="D142" s="62">
        <v>541</v>
      </c>
      <c r="E142" s="62" t="s">
        <v>74</v>
      </c>
    </row>
    <row r="143" spans="1:5">
      <c r="A143" s="67">
        <v>1036</v>
      </c>
      <c r="B143" s="67">
        <v>63</v>
      </c>
      <c r="C143" s="62">
        <v>642</v>
      </c>
      <c r="D143" s="62">
        <v>541</v>
      </c>
      <c r="E143" s="62" t="s">
        <v>74</v>
      </c>
    </row>
    <row r="144" spans="1:5">
      <c r="A144" s="67">
        <v>1037</v>
      </c>
      <c r="B144" s="67">
        <v>63</v>
      </c>
      <c r="C144" s="62">
        <v>642</v>
      </c>
      <c r="D144" s="62">
        <v>541</v>
      </c>
      <c r="E144" s="62" t="s">
        <v>74</v>
      </c>
    </row>
    <row r="145" spans="1:5">
      <c r="A145" s="67">
        <v>1038</v>
      </c>
      <c r="B145" s="67">
        <v>63</v>
      </c>
      <c r="C145" s="62">
        <v>642</v>
      </c>
      <c r="D145" s="62">
        <v>541</v>
      </c>
      <c r="E145" s="62" t="s">
        <v>74</v>
      </c>
    </row>
    <row r="146" spans="1:5">
      <c r="A146" s="67">
        <v>1039</v>
      </c>
      <c r="B146" s="67">
        <v>63</v>
      </c>
      <c r="C146" s="62">
        <v>642</v>
      </c>
      <c r="D146" s="62">
        <v>541</v>
      </c>
      <c r="E146" s="62" t="s">
        <v>74</v>
      </c>
    </row>
    <row r="147" spans="1:5">
      <c r="A147" s="67">
        <v>1040</v>
      </c>
      <c r="B147" s="67">
        <v>63</v>
      </c>
      <c r="C147" s="62">
        <v>642</v>
      </c>
      <c r="D147" s="62">
        <v>541</v>
      </c>
      <c r="E147" s="62" t="s">
        <v>74</v>
      </c>
    </row>
    <row r="148" spans="1:5">
      <c r="A148" s="67">
        <v>1041</v>
      </c>
      <c r="B148" s="67">
        <v>63</v>
      </c>
      <c r="C148" s="62">
        <v>642</v>
      </c>
      <c r="D148" s="62">
        <v>541</v>
      </c>
      <c r="E148" s="62" t="s">
        <v>74</v>
      </c>
    </row>
    <row r="149" spans="1:5">
      <c r="A149" s="67">
        <v>1042</v>
      </c>
      <c r="B149" s="67">
        <v>63</v>
      </c>
      <c r="C149" s="62">
        <v>642</v>
      </c>
      <c r="D149" s="62">
        <v>541</v>
      </c>
      <c r="E149" s="62" t="s">
        <v>74</v>
      </c>
    </row>
    <row r="150" spans="1:5">
      <c r="A150" s="67">
        <v>1043</v>
      </c>
      <c r="B150" s="67">
        <v>63</v>
      </c>
      <c r="C150" s="62">
        <v>642</v>
      </c>
      <c r="D150" s="62">
        <v>541</v>
      </c>
      <c r="E150" s="62" t="s">
        <v>74</v>
      </c>
    </row>
    <row r="151" spans="1:5">
      <c r="A151" s="67">
        <v>1044</v>
      </c>
      <c r="B151" s="67">
        <v>63</v>
      </c>
      <c r="C151" s="62">
        <v>642</v>
      </c>
      <c r="D151" s="62">
        <v>541</v>
      </c>
      <c r="E151" s="62" t="s">
        <v>74</v>
      </c>
    </row>
    <row r="152" spans="1:5">
      <c r="A152" s="67">
        <v>1045</v>
      </c>
      <c r="B152" s="67">
        <v>63</v>
      </c>
      <c r="C152" s="62">
        <v>642</v>
      </c>
      <c r="D152" s="62">
        <v>541</v>
      </c>
      <c r="E152" s="62" t="s">
        <v>74</v>
      </c>
    </row>
    <row r="153" spans="1:5">
      <c r="A153" s="67">
        <v>1046</v>
      </c>
      <c r="B153" s="67">
        <v>63</v>
      </c>
      <c r="C153" s="62">
        <v>642</v>
      </c>
      <c r="D153" s="62">
        <v>541</v>
      </c>
      <c r="E153" s="62" t="s">
        <v>74</v>
      </c>
    </row>
    <row r="154" spans="1:5">
      <c r="A154" s="67">
        <v>1047</v>
      </c>
      <c r="B154" s="67">
        <v>63</v>
      </c>
      <c r="C154" s="62">
        <v>642</v>
      </c>
      <c r="D154" s="62">
        <v>541</v>
      </c>
      <c r="E154" s="62" t="s">
        <v>74</v>
      </c>
    </row>
    <row r="155" spans="1:5">
      <c r="A155" s="67">
        <v>1048</v>
      </c>
      <c r="B155" s="67">
        <v>63</v>
      </c>
      <c r="C155" s="62">
        <v>642</v>
      </c>
      <c r="D155" s="62">
        <v>541</v>
      </c>
      <c r="E155" s="62" t="s">
        <v>74</v>
      </c>
    </row>
    <row r="156" spans="1:5">
      <c r="A156" s="67">
        <v>1049</v>
      </c>
      <c r="B156" s="67">
        <v>63</v>
      </c>
      <c r="C156" s="62">
        <v>642</v>
      </c>
      <c r="D156" s="62">
        <v>541</v>
      </c>
      <c r="E156" s="62" t="s">
        <v>74</v>
      </c>
    </row>
    <row r="157" spans="1:5">
      <c r="A157" s="67">
        <v>1050</v>
      </c>
      <c r="B157" s="67">
        <v>63</v>
      </c>
      <c r="C157" s="62">
        <v>642</v>
      </c>
      <c r="D157" s="62">
        <v>541</v>
      </c>
      <c r="E157" s="62" t="s">
        <v>74</v>
      </c>
    </row>
    <row r="158" spans="1:5">
      <c r="A158" s="67">
        <v>1051</v>
      </c>
      <c r="B158" s="67">
        <v>63</v>
      </c>
      <c r="C158" s="62">
        <v>642</v>
      </c>
      <c r="D158" s="62">
        <v>541</v>
      </c>
      <c r="E158" s="62" t="s">
        <v>74</v>
      </c>
    </row>
    <row r="159" spans="1:5">
      <c r="A159" s="67">
        <v>1052</v>
      </c>
      <c r="B159" s="67">
        <v>63</v>
      </c>
      <c r="C159" s="62">
        <v>642</v>
      </c>
      <c r="D159" s="62">
        <v>541</v>
      </c>
      <c r="E159" s="62" t="s">
        <v>74</v>
      </c>
    </row>
    <row r="160" spans="1:5">
      <c r="A160" s="67">
        <v>1053</v>
      </c>
      <c r="B160" s="67">
        <v>63</v>
      </c>
      <c r="C160" s="62">
        <v>642</v>
      </c>
      <c r="D160" s="62">
        <v>541</v>
      </c>
      <c r="E160" s="62" t="s">
        <v>74</v>
      </c>
    </row>
    <row r="161" spans="1:5">
      <c r="A161" s="67">
        <v>1054</v>
      </c>
      <c r="B161" s="67">
        <v>63</v>
      </c>
      <c r="C161" s="62">
        <v>642</v>
      </c>
      <c r="D161" s="62">
        <v>541</v>
      </c>
      <c r="E161" s="62" t="s">
        <v>74</v>
      </c>
    </row>
    <row r="162" spans="1:5">
      <c r="A162" s="67">
        <v>1055</v>
      </c>
      <c r="B162" s="67">
        <v>63</v>
      </c>
      <c r="C162" s="62">
        <v>642</v>
      </c>
      <c r="D162" s="62">
        <v>541</v>
      </c>
      <c r="E162" s="62" t="s">
        <v>74</v>
      </c>
    </row>
    <row r="163" spans="1:5">
      <c r="A163" s="67">
        <v>1056</v>
      </c>
      <c r="B163" s="67">
        <v>63</v>
      </c>
      <c r="C163" s="62">
        <v>642</v>
      </c>
      <c r="D163" s="62">
        <v>541</v>
      </c>
      <c r="E163" s="62" t="s">
        <v>74</v>
      </c>
    </row>
    <row r="164" spans="1:5">
      <c r="A164" s="67">
        <v>1057</v>
      </c>
      <c r="B164" s="67">
        <v>63</v>
      </c>
      <c r="C164" s="62">
        <v>642</v>
      </c>
      <c r="D164" s="62">
        <v>541</v>
      </c>
      <c r="E164" s="62" t="s">
        <v>74</v>
      </c>
    </row>
    <row r="165" spans="1:5">
      <c r="A165" s="67">
        <v>1058</v>
      </c>
      <c r="B165" s="67">
        <v>63</v>
      </c>
      <c r="C165" s="62">
        <v>642</v>
      </c>
      <c r="D165" s="62">
        <v>541</v>
      </c>
      <c r="E165" s="62" t="s">
        <v>74</v>
      </c>
    </row>
    <row r="166" spans="1:5">
      <c r="A166" s="67">
        <v>1059</v>
      </c>
      <c r="B166" s="67">
        <v>63</v>
      </c>
      <c r="C166" s="62">
        <v>642</v>
      </c>
      <c r="D166" s="62">
        <v>541</v>
      </c>
      <c r="E166" s="62" t="s">
        <v>74</v>
      </c>
    </row>
    <row r="167" spans="1:5">
      <c r="A167" s="67">
        <v>1060</v>
      </c>
      <c r="B167" s="67">
        <v>63</v>
      </c>
      <c r="C167" s="62">
        <v>642</v>
      </c>
      <c r="D167" s="62">
        <v>541</v>
      </c>
      <c r="E167" s="62" t="s">
        <v>74</v>
      </c>
    </row>
    <row r="168" spans="1:5">
      <c r="A168" s="67">
        <v>1061</v>
      </c>
      <c r="B168" s="67">
        <v>63</v>
      </c>
      <c r="C168" s="62">
        <v>642</v>
      </c>
      <c r="D168" s="62">
        <v>541</v>
      </c>
      <c r="E168" s="62" t="s">
        <v>74</v>
      </c>
    </row>
    <row r="169" spans="1:5">
      <c r="A169" s="67">
        <v>1062</v>
      </c>
      <c r="B169" s="67">
        <v>63</v>
      </c>
      <c r="C169" s="62">
        <v>642</v>
      </c>
      <c r="D169" s="62">
        <v>541</v>
      </c>
      <c r="E169" s="62" t="s">
        <v>74</v>
      </c>
    </row>
    <row r="170" spans="1:5">
      <c r="A170" s="67">
        <v>1063</v>
      </c>
      <c r="B170" s="67">
        <v>63</v>
      </c>
      <c r="C170" s="62">
        <v>642</v>
      </c>
      <c r="D170" s="62">
        <v>541</v>
      </c>
      <c r="E170" s="62" t="s">
        <v>74</v>
      </c>
    </row>
    <row r="171" spans="1:5">
      <c r="A171" s="67">
        <v>1064</v>
      </c>
      <c r="B171" s="67">
        <v>63</v>
      </c>
      <c r="C171" s="62">
        <v>642</v>
      </c>
      <c r="D171" s="62">
        <v>541</v>
      </c>
      <c r="E171" s="62" t="s">
        <v>74</v>
      </c>
    </row>
    <row r="172" spans="1:5">
      <c r="A172" s="67">
        <v>1065</v>
      </c>
      <c r="B172" s="67">
        <v>63</v>
      </c>
      <c r="C172" s="62">
        <v>642</v>
      </c>
      <c r="D172" s="62">
        <v>541</v>
      </c>
      <c r="E172" s="62" t="s">
        <v>74</v>
      </c>
    </row>
    <row r="173" spans="1:5">
      <c r="A173" s="67">
        <v>1066</v>
      </c>
      <c r="B173" s="67">
        <v>63</v>
      </c>
      <c r="C173" s="62">
        <v>642</v>
      </c>
      <c r="D173" s="62">
        <v>541</v>
      </c>
      <c r="E173" s="62" t="s">
        <v>74</v>
      </c>
    </row>
    <row r="174" spans="1:5">
      <c r="A174" s="67">
        <v>1067</v>
      </c>
      <c r="B174" s="67">
        <v>63</v>
      </c>
      <c r="C174" s="62">
        <v>642</v>
      </c>
      <c r="D174" s="62">
        <v>541</v>
      </c>
      <c r="E174" s="62" t="s">
        <v>74</v>
      </c>
    </row>
    <row r="175" spans="1:5">
      <c r="A175" s="67">
        <v>1068</v>
      </c>
      <c r="B175" s="67">
        <v>63</v>
      </c>
      <c r="C175" s="62">
        <v>642</v>
      </c>
      <c r="D175" s="62">
        <v>541</v>
      </c>
      <c r="E175" s="62" t="s">
        <v>74</v>
      </c>
    </row>
    <row r="176" spans="1:5">
      <c r="A176" s="67">
        <v>1069</v>
      </c>
      <c r="B176" s="67">
        <v>63</v>
      </c>
      <c r="C176" s="62">
        <v>642</v>
      </c>
      <c r="D176" s="62">
        <v>541</v>
      </c>
      <c r="E176" s="62" t="s">
        <v>74</v>
      </c>
    </row>
    <row r="177" spans="1:5">
      <c r="A177" s="67">
        <v>1070</v>
      </c>
      <c r="B177" s="67">
        <v>63</v>
      </c>
      <c r="C177" s="62">
        <v>642</v>
      </c>
      <c r="D177" s="62">
        <v>541</v>
      </c>
      <c r="E177" s="62" t="s">
        <v>74</v>
      </c>
    </row>
    <row r="178" spans="1:5">
      <c r="A178" s="67">
        <v>1071</v>
      </c>
      <c r="B178" s="67">
        <v>63</v>
      </c>
      <c r="C178" s="62">
        <v>642</v>
      </c>
      <c r="D178" s="62">
        <v>541</v>
      </c>
      <c r="E178" s="62" t="s">
        <v>74</v>
      </c>
    </row>
    <row r="179" spans="1:5">
      <c r="A179" s="67">
        <v>1072</v>
      </c>
      <c r="B179" s="67">
        <v>63</v>
      </c>
      <c r="C179" s="62">
        <v>642</v>
      </c>
      <c r="D179" s="62">
        <v>541</v>
      </c>
      <c r="E179" s="62" t="s">
        <v>74</v>
      </c>
    </row>
    <row r="180" spans="1:5">
      <c r="A180" s="67">
        <v>1073</v>
      </c>
      <c r="B180" s="67">
        <v>63</v>
      </c>
      <c r="C180" s="62">
        <v>642</v>
      </c>
      <c r="D180" s="62">
        <v>541</v>
      </c>
      <c r="E180" s="62" t="s">
        <v>74</v>
      </c>
    </row>
    <row r="181" spans="1:5">
      <c r="A181" s="67">
        <v>1074</v>
      </c>
      <c r="B181" s="67">
        <v>63</v>
      </c>
      <c r="C181" s="62">
        <v>642</v>
      </c>
      <c r="D181" s="62">
        <v>541</v>
      </c>
      <c r="E181" s="62" t="s">
        <v>74</v>
      </c>
    </row>
    <row r="182" spans="1:5">
      <c r="A182" s="67">
        <v>1075</v>
      </c>
      <c r="B182" s="67">
        <v>63</v>
      </c>
      <c r="C182" s="62">
        <v>642</v>
      </c>
      <c r="D182" s="62">
        <v>541</v>
      </c>
      <c r="E182" s="62" t="s">
        <v>74</v>
      </c>
    </row>
    <row r="183" spans="1:5">
      <c r="A183" s="67">
        <v>1076</v>
      </c>
      <c r="B183" s="67">
        <v>63</v>
      </c>
      <c r="C183" s="62">
        <v>642</v>
      </c>
      <c r="D183" s="62">
        <v>541</v>
      </c>
      <c r="E183" s="62" t="s">
        <v>74</v>
      </c>
    </row>
    <row r="184" spans="1:5">
      <c r="A184" s="67">
        <v>1077</v>
      </c>
      <c r="B184" s="67">
        <v>63</v>
      </c>
      <c r="C184" s="62">
        <v>642</v>
      </c>
      <c r="D184" s="62">
        <v>541</v>
      </c>
      <c r="E184" s="62" t="s">
        <v>74</v>
      </c>
    </row>
    <row r="185" spans="1:5">
      <c r="A185" s="67">
        <v>1078</v>
      </c>
      <c r="B185" s="67">
        <v>63</v>
      </c>
      <c r="C185" s="62">
        <v>642</v>
      </c>
      <c r="D185" s="62">
        <v>541</v>
      </c>
      <c r="E185" s="62" t="s">
        <v>74</v>
      </c>
    </row>
    <row r="186" spans="1:5">
      <c r="A186" s="67">
        <v>1079</v>
      </c>
      <c r="B186" s="67">
        <v>63</v>
      </c>
      <c r="C186" s="62">
        <v>642</v>
      </c>
      <c r="D186" s="62">
        <v>541</v>
      </c>
      <c r="E186" s="62" t="s">
        <v>74</v>
      </c>
    </row>
    <row r="187" spans="1:5">
      <c r="A187" s="67">
        <v>1080</v>
      </c>
      <c r="B187" s="67">
        <v>63</v>
      </c>
      <c r="C187" s="62">
        <v>642</v>
      </c>
      <c r="D187" s="62">
        <v>541</v>
      </c>
      <c r="E187" s="62" t="s">
        <v>74</v>
      </c>
    </row>
    <row r="188" spans="1:5">
      <c r="A188" s="67">
        <v>1081</v>
      </c>
      <c r="B188" s="67">
        <v>63</v>
      </c>
      <c r="C188" s="62">
        <v>642</v>
      </c>
      <c r="D188" s="62">
        <v>541</v>
      </c>
      <c r="E188" s="62" t="s">
        <v>74</v>
      </c>
    </row>
    <row r="189" spans="1:5">
      <c r="A189" s="67">
        <v>1082</v>
      </c>
      <c r="B189" s="67">
        <v>63</v>
      </c>
      <c r="C189" s="62">
        <v>642</v>
      </c>
      <c r="D189" s="62">
        <v>541</v>
      </c>
      <c r="E189" s="62" t="s">
        <v>74</v>
      </c>
    </row>
    <row r="190" spans="1:5">
      <c r="A190" s="67">
        <v>1083</v>
      </c>
      <c r="B190" s="67">
        <v>63</v>
      </c>
      <c r="C190" s="62">
        <v>642</v>
      </c>
      <c r="D190" s="62">
        <v>541</v>
      </c>
      <c r="E190" s="62" t="s">
        <v>74</v>
      </c>
    </row>
    <row r="191" spans="1:5">
      <c r="A191" s="67">
        <v>1084</v>
      </c>
      <c r="B191" s="67">
        <v>63</v>
      </c>
      <c r="C191" s="62">
        <v>642</v>
      </c>
      <c r="D191" s="62">
        <v>541</v>
      </c>
      <c r="E191" s="62" t="s">
        <v>74</v>
      </c>
    </row>
    <row r="192" spans="1:5">
      <c r="A192" s="67">
        <v>1085</v>
      </c>
      <c r="B192" s="67">
        <v>63</v>
      </c>
      <c r="C192" s="62">
        <v>642</v>
      </c>
      <c r="D192" s="62">
        <v>541</v>
      </c>
      <c r="E192" s="62" t="s">
        <v>74</v>
      </c>
    </row>
    <row r="193" spans="1:5">
      <c r="A193" s="67">
        <v>1086</v>
      </c>
      <c r="B193" s="67">
        <v>63</v>
      </c>
      <c r="C193" s="62">
        <v>642</v>
      </c>
      <c r="D193" s="62">
        <v>541</v>
      </c>
      <c r="E193" s="62" t="s">
        <v>74</v>
      </c>
    </row>
    <row r="194" spans="1:5">
      <c r="A194" s="67">
        <v>1087</v>
      </c>
      <c r="B194" s="67">
        <v>63</v>
      </c>
      <c r="C194" s="62">
        <v>642</v>
      </c>
      <c r="D194" s="62">
        <v>541</v>
      </c>
      <c r="E194" s="62" t="s">
        <v>74</v>
      </c>
    </row>
    <row r="195" spans="1:5">
      <c r="A195" s="67">
        <v>1088</v>
      </c>
      <c r="B195" s="67">
        <v>63</v>
      </c>
      <c r="C195" s="62">
        <v>642</v>
      </c>
      <c r="D195" s="62">
        <v>541</v>
      </c>
      <c r="E195" s="62" t="s">
        <v>74</v>
      </c>
    </row>
    <row r="196" spans="1:5">
      <c r="A196" s="67">
        <v>1089</v>
      </c>
      <c r="B196" s="67">
        <v>63</v>
      </c>
      <c r="C196" s="62">
        <v>642</v>
      </c>
      <c r="D196" s="62">
        <v>541</v>
      </c>
      <c r="E196" s="62" t="s">
        <v>74</v>
      </c>
    </row>
    <row r="197" spans="1:5">
      <c r="A197" s="67">
        <v>1090</v>
      </c>
      <c r="B197" s="67">
        <v>63</v>
      </c>
      <c r="C197" s="62">
        <v>642</v>
      </c>
      <c r="D197" s="62">
        <v>541</v>
      </c>
      <c r="E197" s="62" t="s">
        <v>74</v>
      </c>
    </row>
    <row r="198" spans="1:5">
      <c r="A198" s="67">
        <v>1091</v>
      </c>
      <c r="B198" s="67">
        <v>63</v>
      </c>
      <c r="C198" s="62">
        <v>642</v>
      </c>
      <c r="D198" s="62">
        <v>541</v>
      </c>
      <c r="E198" s="62" t="s">
        <v>74</v>
      </c>
    </row>
    <row r="199" spans="1:5">
      <c r="A199" s="67">
        <v>1092</v>
      </c>
      <c r="B199" s="67">
        <v>63</v>
      </c>
      <c r="C199" s="62">
        <v>642</v>
      </c>
      <c r="D199" s="62">
        <v>541</v>
      </c>
      <c r="E199" s="62" t="s">
        <v>74</v>
      </c>
    </row>
    <row r="200" spans="1:5">
      <c r="A200" s="67">
        <v>1093</v>
      </c>
      <c r="B200" s="67">
        <v>63</v>
      </c>
      <c r="C200" s="62">
        <v>642</v>
      </c>
      <c r="D200" s="62">
        <v>541</v>
      </c>
      <c r="E200" s="62" t="s">
        <v>74</v>
      </c>
    </row>
    <row r="201" spans="1:5">
      <c r="A201" s="67">
        <v>1094</v>
      </c>
      <c r="B201" s="67">
        <v>63</v>
      </c>
      <c r="C201" s="62">
        <v>642</v>
      </c>
      <c r="D201" s="62">
        <v>541</v>
      </c>
      <c r="E201" s="62" t="s">
        <v>74</v>
      </c>
    </row>
    <row r="202" spans="1:5">
      <c r="A202" s="67">
        <v>1095</v>
      </c>
      <c r="B202" s="67">
        <v>63</v>
      </c>
      <c r="C202" s="62">
        <v>642</v>
      </c>
      <c r="D202" s="62">
        <v>541</v>
      </c>
      <c r="E202" s="62" t="s">
        <v>74</v>
      </c>
    </row>
    <row r="203" spans="1:5">
      <c r="A203" s="67">
        <v>1096</v>
      </c>
      <c r="B203" s="67">
        <v>63</v>
      </c>
      <c r="C203" s="62">
        <v>642</v>
      </c>
      <c r="D203" s="62">
        <v>541</v>
      </c>
      <c r="E203" s="62" t="s">
        <v>74</v>
      </c>
    </row>
    <row r="204" spans="1:5">
      <c r="A204" s="67">
        <v>1097</v>
      </c>
      <c r="B204" s="67">
        <v>63</v>
      </c>
      <c r="C204" s="62">
        <v>642</v>
      </c>
      <c r="D204" s="62">
        <v>541</v>
      </c>
      <c r="E204" s="62" t="s">
        <v>74</v>
      </c>
    </row>
    <row r="205" spans="1:5">
      <c r="A205" s="67">
        <v>1098</v>
      </c>
      <c r="B205" s="67">
        <v>63</v>
      </c>
      <c r="C205" s="62">
        <v>642</v>
      </c>
      <c r="D205" s="62">
        <v>541</v>
      </c>
      <c r="E205" s="62" t="s">
        <v>74</v>
      </c>
    </row>
    <row r="206" spans="1:5">
      <c r="A206" s="67">
        <v>1099</v>
      </c>
      <c r="B206" s="67">
        <v>63</v>
      </c>
      <c r="C206" s="62">
        <v>642</v>
      </c>
      <c r="D206" s="62">
        <v>541</v>
      </c>
      <c r="E206" s="62" t="s">
        <v>74</v>
      </c>
    </row>
    <row r="207" spans="1:5">
      <c r="A207" s="67">
        <v>1100</v>
      </c>
      <c r="B207" s="67">
        <v>63</v>
      </c>
      <c r="C207" s="62">
        <v>642</v>
      </c>
      <c r="D207" s="62">
        <v>541</v>
      </c>
      <c r="E207" s="62" t="s">
        <v>74</v>
      </c>
    </row>
    <row r="208" spans="1:5">
      <c r="A208" s="67">
        <v>1101</v>
      </c>
      <c r="B208" s="67">
        <v>63</v>
      </c>
      <c r="C208" s="62">
        <v>642</v>
      </c>
      <c r="D208" s="62">
        <v>541</v>
      </c>
      <c r="E208" s="62" t="s">
        <v>74</v>
      </c>
    </row>
    <row r="209" spans="1:5">
      <c r="A209" s="67">
        <v>1102</v>
      </c>
      <c r="B209" s="67">
        <v>63</v>
      </c>
      <c r="C209" s="62">
        <v>642</v>
      </c>
      <c r="D209" s="62">
        <v>541</v>
      </c>
      <c r="E209" s="62" t="s">
        <v>74</v>
      </c>
    </row>
    <row r="210" spans="1:5">
      <c r="A210" s="67">
        <v>1103</v>
      </c>
      <c r="B210" s="67">
        <v>63</v>
      </c>
      <c r="C210" s="62">
        <v>642</v>
      </c>
      <c r="D210" s="62">
        <v>541</v>
      </c>
      <c r="E210" s="62" t="s">
        <v>74</v>
      </c>
    </row>
    <row r="211" spans="1:5">
      <c r="A211" s="67">
        <v>1104</v>
      </c>
      <c r="B211" s="67">
        <v>63</v>
      </c>
      <c r="C211" s="62">
        <v>642</v>
      </c>
      <c r="D211" s="62">
        <v>541</v>
      </c>
      <c r="E211" s="62" t="s">
        <v>74</v>
      </c>
    </row>
    <row r="212" spans="1:5">
      <c r="A212" s="67">
        <v>1105</v>
      </c>
      <c r="B212" s="67">
        <v>63</v>
      </c>
      <c r="C212" s="62">
        <v>642</v>
      </c>
      <c r="D212" s="62">
        <v>541</v>
      </c>
      <c r="E212" s="62" t="s">
        <v>74</v>
      </c>
    </row>
    <row r="213" spans="1:5">
      <c r="A213" s="67">
        <v>1106</v>
      </c>
      <c r="B213" s="67">
        <v>63</v>
      </c>
      <c r="C213" s="62">
        <v>642</v>
      </c>
      <c r="D213" s="62">
        <v>541</v>
      </c>
      <c r="E213" s="62" t="s">
        <v>74</v>
      </c>
    </row>
    <row r="214" spans="1:5">
      <c r="A214" s="67">
        <v>1107</v>
      </c>
      <c r="B214" s="67">
        <v>63</v>
      </c>
      <c r="C214" s="62">
        <v>642</v>
      </c>
      <c r="D214" s="62">
        <v>541</v>
      </c>
      <c r="E214" s="62" t="s">
        <v>74</v>
      </c>
    </row>
    <row r="215" spans="1:5">
      <c r="A215" s="67">
        <v>1108</v>
      </c>
      <c r="B215" s="67">
        <v>63</v>
      </c>
      <c r="C215" s="62">
        <v>642</v>
      </c>
      <c r="D215" s="62">
        <v>541</v>
      </c>
      <c r="E215" s="62" t="s">
        <v>74</v>
      </c>
    </row>
    <row r="216" spans="1:5">
      <c r="A216" s="67">
        <v>1109</v>
      </c>
      <c r="B216" s="67">
        <v>63</v>
      </c>
      <c r="C216" s="62">
        <v>642</v>
      </c>
      <c r="D216" s="62">
        <v>541</v>
      </c>
      <c r="E216" s="62" t="s">
        <v>74</v>
      </c>
    </row>
    <row r="217" spans="1:5">
      <c r="A217" s="67">
        <v>1110</v>
      </c>
      <c r="B217" s="67">
        <v>63</v>
      </c>
      <c r="C217" s="62">
        <v>642</v>
      </c>
      <c r="D217" s="62">
        <v>541</v>
      </c>
      <c r="E217" s="62" t="s">
        <v>74</v>
      </c>
    </row>
    <row r="218" spans="1:5">
      <c r="A218" s="67">
        <v>1112</v>
      </c>
      <c r="B218" s="67">
        <v>63</v>
      </c>
      <c r="C218" s="62">
        <v>642</v>
      </c>
      <c r="D218" s="62">
        <v>541</v>
      </c>
      <c r="E218" s="62" t="s">
        <v>74</v>
      </c>
    </row>
    <row r="219" spans="1:5">
      <c r="A219" s="67">
        <v>1113</v>
      </c>
      <c r="B219" s="67">
        <v>63</v>
      </c>
      <c r="C219" s="62">
        <v>642</v>
      </c>
      <c r="D219" s="62">
        <v>541</v>
      </c>
      <c r="E219" s="62" t="s">
        <v>74</v>
      </c>
    </row>
    <row r="220" spans="1:5">
      <c r="A220" s="67">
        <v>1114</v>
      </c>
      <c r="B220" s="67">
        <v>63</v>
      </c>
      <c r="C220" s="62">
        <v>642</v>
      </c>
      <c r="D220" s="62">
        <v>541</v>
      </c>
      <c r="E220" s="62" t="s">
        <v>74</v>
      </c>
    </row>
    <row r="221" spans="1:5">
      <c r="A221" s="67">
        <v>1115</v>
      </c>
      <c r="B221" s="67">
        <v>63</v>
      </c>
      <c r="C221" s="62">
        <v>642</v>
      </c>
      <c r="D221" s="62">
        <v>541</v>
      </c>
      <c r="E221" s="62" t="s">
        <v>74</v>
      </c>
    </row>
    <row r="222" spans="1:5">
      <c r="A222" s="67">
        <v>1116</v>
      </c>
      <c r="B222" s="67">
        <v>63</v>
      </c>
      <c r="C222" s="62">
        <v>642</v>
      </c>
      <c r="D222" s="62">
        <v>541</v>
      </c>
      <c r="E222" s="62" t="s">
        <v>74</v>
      </c>
    </row>
    <row r="223" spans="1:5">
      <c r="A223" s="67">
        <v>1118</v>
      </c>
      <c r="B223" s="67">
        <v>63</v>
      </c>
      <c r="C223" s="62">
        <v>642</v>
      </c>
      <c r="D223" s="62">
        <v>541</v>
      </c>
      <c r="E223" s="62" t="s">
        <v>74</v>
      </c>
    </row>
    <row r="224" spans="1:5">
      <c r="A224" s="67">
        <v>1119</v>
      </c>
      <c r="B224" s="67">
        <v>63</v>
      </c>
      <c r="C224" s="62">
        <v>642</v>
      </c>
      <c r="D224" s="62">
        <v>541</v>
      </c>
      <c r="E224" s="62" t="s">
        <v>74</v>
      </c>
    </row>
    <row r="225" spans="1:5">
      <c r="A225" s="67">
        <v>1120</v>
      </c>
      <c r="B225" s="67">
        <v>63</v>
      </c>
      <c r="C225" s="62">
        <v>642</v>
      </c>
      <c r="D225" s="62">
        <v>541</v>
      </c>
      <c r="E225" s="62" t="s">
        <v>74</v>
      </c>
    </row>
    <row r="226" spans="1:5">
      <c r="A226" s="67">
        <v>1121</v>
      </c>
      <c r="B226" s="67">
        <v>63</v>
      </c>
      <c r="C226" s="62">
        <v>642</v>
      </c>
      <c r="D226" s="62">
        <v>541</v>
      </c>
      <c r="E226" s="62" t="s">
        <v>74</v>
      </c>
    </row>
    <row r="227" spans="1:5">
      <c r="A227" s="67">
        <v>1122</v>
      </c>
      <c r="B227" s="67">
        <v>63</v>
      </c>
      <c r="C227" s="62">
        <v>642</v>
      </c>
      <c r="D227" s="62">
        <v>541</v>
      </c>
      <c r="E227" s="62" t="s">
        <v>74</v>
      </c>
    </row>
    <row r="228" spans="1:5">
      <c r="A228" s="67">
        <v>1123</v>
      </c>
      <c r="B228" s="67">
        <v>63</v>
      </c>
      <c r="C228" s="62">
        <v>642</v>
      </c>
      <c r="D228" s="62">
        <v>541</v>
      </c>
      <c r="E228" s="62" t="s">
        <v>74</v>
      </c>
    </row>
    <row r="229" spans="1:5">
      <c r="A229" s="67">
        <v>1124</v>
      </c>
      <c r="B229" s="67">
        <v>63</v>
      </c>
      <c r="C229" s="62">
        <v>642</v>
      </c>
      <c r="D229" s="62">
        <v>541</v>
      </c>
      <c r="E229" s="62" t="s">
        <v>74</v>
      </c>
    </row>
    <row r="230" spans="1:5">
      <c r="A230" s="67">
        <v>1125</v>
      </c>
      <c r="B230" s="67">
        <v>63</v>
      </c>
      <c r="C230" s="62">
        <v>642</v>
      </c>
      <c r="D230" s="62">
        <v>541</v>
      </c>
      <c r="E230" s="62" t="s">
        <v>74</v>
      </c>
    </row>
    <row r="231" spans="1:5">
      <c r="A231" s="67">
        <v>1126</v>
      </c>
      <c r="B231" s="67">
        <v>63</v>
      </c>
      <c r="C231" s="62">
        <v>642</v>
      </c>
      <c r="D231" s="62">
        <v>541</v>
      </c>
      <c r="E231" s="62" t="s">
        <v>74</v>
      </c>
    </row>
    <row r="232" spans="1:5">
      <c r="A232" s="67">
        <v>1127</v>
      </c>
      <c r="B232" s="67">
        <v>63</v>
      </c>
      <c r="C232" s="62">
        <v>642</v>
      </c>
      <c r="D232" s="62">
        <v>541</v>
      </c>
      <c r="E232" s="62" t="s">
        <v>74</v>
      </c>
    </row>
    <row r="233" spans="1:5">
      <c r="A233" s="67">
        <v>1128</v>
      </c>
      <c r="B233" s="67">
        <v>63</v>
      </c>
      <c r="C233" s="62">
        <v>642</v>
      </c>
      <c r="D233" s="62">
        <v>541</v>
      </c>
      <c r="E233" s="62" t="s">
        <v>74</v>
      </c>
    </row>
    <row r="234" spans="1:5">
      <c r="A234" s="67">
        <v>1129</v>
      </c>
      <c r="B234" s="67">
        <v>63</v>
      </c>
      <c r="C234" s="62">
        <v>642</v>
      </c>
      <c r="D234" s="62">
        <v>541</v>
      </c>
      <c r="E234" s="62" t="s">
        <v>74</v>
      </c>
    </row>
    <row r="235" spans="1:5">
      <c r="A235" s="67">
        <v>1130</v>
      </c>
      <c r="B235" s="67">
        <v>63</v>
      </c>
      <c r="C235" s="62">
        <v>642</v>
      </c>
      <c r="D235" s="62">
        <v>541</v>
      </c>
      <c r="E235" s="62" t="s">
        <v>74</v>
      </c>
    </row>
    <row r="236" spans="1:5">
      <c r="A236" s="67">
        <v>1131</v>
      </c>
      <c r="B236" s="67">
        <v>63</v>
      </c>
      <c r="C236" s="62">
        <v>642</v>
      </c>
      <c r="D236" s="62">
        <v>541</v>
      </c>
      <c r="E236" s="62" t="s">
        <v>74</v>
      </c>
    </row>
    <row r="237" spans="1:5">
      <c r="A237" s="67">
        <v>1132</v>
      </c>
      <c r="B237" s="67">
        <v>63</v>
      </c>
      <c r="C237" s="62">
        <v>642</v>
      </c>
      <c r="D237" s="62">
        <v>541</v>
      </c>
      <c r="E237" s="62" t="s">
        <v>74</v>
      </c>
    </row>
    <row r="238" spans="1:5">
      <c r="A238" s="67">
        <v>1133</v>
      </c>
      <c r="B238" s="67">
        <v>63</v>
      </c>
      <c r="C238" s="62">
        <v>642</v>
      </c>
      <c r="D238" s="62">
        <v>541</v>
      </c>
      <c r="E238" s="62" t="s">
        <v>74</v>
      </c>
    </row>
    <row r="239" spans="1:5">
      <c r="A239" s="67">
        <v>1134</v>
      </c>
      <c r="B239" s="67">
        <v>63</v>
      </c>
      <c r="C239" s="62">
        <v>642</v>
      </c>
      <c r="D239" s="62">
        <v>541</v>
      </c>
      <c r="E239" s="62" t="s">
        <v>74</v>
      </c>
    </row>
    <row r="240" spans="1:5">
      <c r="A240" s="67">
        <v>1135</v>
      </c>
      <c r="B240" s="67">
        <v>63</v>
      </c>
      <c r="C240" s="62">
        <v>642</v>
      </c>
      <c r="D240" s="62">
        <v>541</v>
      </c>
      <c r="E240" s="62" t="s">
        <v>74</v>
      </c>
    </row>
    <row r="241" spans="1:5">
      <c r="A241" s="67">
        <v>1136</v>
      </c>
      <c r="B241" s="67">
        <v>63</v>
      </c>
      <c r="C241" s="62">
        <v>642</v>
      </c>
      <c r="D241" s="62">
        <v>541</v>
      </c>
      <c r="E241" s="62" t="s">
        <v>74</v>
      </c>
    </row>
    <row r="242" spans="1:5">
      <c r="A242" s="67">
        <v>1137</v>
      </c>
      <c r="B242" s="67">
        <v>63</v>
      </c>
      <c r="C242" s="62">
        <v>642</v>
      </c>
      <c r="D242" s="62">
        <v>541</v>
      </c>
      <c r="E242" s="62" t="s">
        <v>74</v>
      </c>
    </row>
    <row r="243" spans="1:5">
      <c r="A243" s="67">
        <v>1138</v>
      </c>
      <c r="B243" s="67">
        <v>63</v>
      </c>
      <c r="C243" s="62">
        <v>642</v>
      </c>
      <c r="D243" s="62">
        <v>541</v>
      </c>
      <c r="E243" s="62" t="s">
        <v>74</v>
      </c>
    </row>
    <row r="244" spans="1:5">
      <c r="A244" s="67">
        <v>1139</v>
      </c>
      <c r="B244" s="67">
        <v>63</v>
      </c>
      <c r="C244" s="62">
        <v>642</v>
      </c>
      <c r="D244" s="62">
        <v>541</v>
      </c>
      <c r="E244" s="62" t="s">
        <v>74</v>
      </c>
    </row>
    <row r="245" spans="1:5">
      <c r="A245" s="67">
        <v>1140</v>
      </c>
      <c r="B245" s="67">
        <v>63</v>
      </c>
      <c r="C245" s="62">
        <v>642</v>
      </c>
      <c r="D245" s="62">
        <v>541</v>
      </c>
      <c r="E245" s="62" t="s">
        <v>74</v>
      </c>
    </row>
    <row r="246" spans="1:5">
      <c r="A246" s="67">
        <v>1141</v>
      </c>
      <c r="B246" s="67">
        <v>63</v>
      </c>
      <c r="C246" s="62">
        <v>642</v>
      </c>
      <c r="D246" s="62">
        <v>541</v>
      </c>
      <c r="E246" s="62" t="s">
        <v>74</v>
      </c>
    </row>
    <row r="247" spans="1:5">
      <c r="A247" s="67">
        <v>1142</v>
      </c>
      <c r="B247" s="67">
        <v>63</v>
      </c>
      <c r="C247" s="62">
        <v>642</v>
      </c>
      <c r="D247" s="62">
        <v>541</v>
      </c>
      <c r="E247" s="62" t="s">
        <v>74</v>
      </c>
    </row>
    <row r="248" spans="1:5">
      <c r="A248" s="67">
        <v>1143</v>
      </c>
      <c r="B248" s="67">
        <v>63</v>
      </c>
      <c r="C248" s="62">
        <v>642</v>
      </c>
      <c r="D248" s="62">
        <v>541</v>
      </c>
      <c r="E248" s="62" t="s">
        <v>74</v>
      </c>
    </row>
    <row r="249" spans="1:5">
      <c r="A249" s="67">
        <v>1144</v>
      </c>
      <c r="B249" s="67">
        <v>63</v>
      </c>
      <c r="C249" s="62">
        <v>642</v>
      </c>
      <c r="D249" s="62">
        <v>541</v>
      </c>
      <c r="E249" s="62" t="s">
        <v>74</v>
      </c>
    </row>
    <row r="250" spans="1:5">
      <c r="A250" s="67">
        <v>1145</v>
      </c>
      <c r="B250" s="67">
        <v>63</v>
      </c>
      <c r="C250" s="62">
        <v>642</v>
      </c>
      <c r="D250" s="62">
        <v>541</v>
      </c>
      <c r="E250" s="62" t="s">
        <v>74</v>
      </c>
    </row>
    <row r="251" spans="1:5">
      <c r="A251" s="67">
        <v>1146</v>
      </c>
      <c r="B251" s="67">
        <v>63</v>
      </c>
      <c r="C251" s="62">
        <v>642</v>
      </c>
      <c r="D251" s="62">
        <v>541</v>
      </c>
      <c r="E251" s="62" t="s">
        <v>74</v>
      </c>
    </row>
    <row r="252" spans="1:5">
      <c r="A252" s="67">
        <v>1147</v>
      </c>
      <c r="B252" s="67">
        <v>63</v>
      </c>
      <c r="C252" s="62">
        <v>642</v>
      </c>
      <c r="D252" s="62">
        <v>541</v>
      </c>
      <c r="E252" s="62" t="s">
        <v>74</v>
      </c>
    </row>
    <row r="253" spans="1:5">
      <c r="A253" s="67">
        <v>1148</v>
      </c>
      <c r="B253" s="67">
        <v>63</v>
      </c>
      <c r="C253" s="62">
        <v>642</v>
      </c>
      <c r="D253" s="62">
        <v>541</v>
      </c>
      <c r="E253" s="62" t="s">
        <v>74</v>
      </c>
    </row>
    <row r="254" spans="1:5">
      <c r="A254" s="67">
        <v>1149</v>
      </c>
      <c r="B254" s="67">
        <v>63</v>
      </c>
      <c r="C254" s="62">
        <v>642</v>
      </c>
      <c r="D254" s="62">
        <v>541</v>
      </c>
      <c r="E254" s="62" t="s">
        <v>74</v>
      </c>
    </row>
    <row r="255" spans="1:5">
      <c r="A255" s="67">
        <v>1150</v>
      </c>
      <c r="B255" s="67">
        <v>63</v>
      </c>
      <c r="C255" s="62">
        <v>642</v>
      </c>
      <c r="D255" s="62">
        <v>541</v>
      </c>
      <c r="E255" s="62" t="s">
        <v>74</v>
      </c>
    </row>
    <row r="256" spans="1:5">
      <c r="A256" s="67">
        <v>1151</v>
      </c>
      <c r="B256" s="67">
        <v>63</v>
      </c>
      <c r="C256" s="62">
        <v>642</v>
      </c>
      <c r="D256" s="62">
        <v>541</v>
      </c>
      <c r="E256" s="62" t="s">
        <v>74</v>
      </c>
    </row>
    <row r="257" spans="1:5">
      <c r="A257" s="67">
        <v>1152</v>
      </c>
      <c r="B257" s="67">
        <v>63</v>
      </c>
      <c r="C257" s="62">
        <v>642</v>
      </c>
      <c r="D257" s="62">
        <v>541</v>
      </c>
      <c r="E257" s="62" t="s">
        <v>74</v>
      </c>
    </row>
    <row r="258" spans="1:5">
      <c r="A258" s="67">
        <v>1153</v>
      </c>
      <c r="B258" s="67">
        <v>63</v>
      </c>
      <c r="C258" s="62">
        <v>642</v>
      </c>
      <c r="D258" s="62">
        <v>541</v>
      </c>
      <c r="E258" s="62" t="s">
        <v>74</v>
      </c>
    </row>
    <row r="259" spans="1:5">
      <c r="A259" s="67">
        <v>1154</v>
      </c>
      <c r="B259" s="67">
        <v>63</v>
      </c>
      <c r="C259" s="62">
        <v>642</v>
      </c>
      <c r="D259" s="62">
        <v>541</v>
      </c>
      <c r="E259" s="62" t="s">
        <v>74</v>
      </c>
    </row>
    <row r="260" spans="1:5">
      <c r="A260" s="67">
        <v>1155</v>
      </c>
      <c r="B260" s="67">
        <v>63</v>
      </c>
      <c r="C260" s="62">
        <v>642</v>
      </c>
      <c r="D260" s="62">
        <v>541</v>
      </c>
      <c r="E260" s="62" t="s">
        <v>74</v>
      </c>
    </row>
    <row r="261" spans="1:5">
      <c r="A261" s="67">
        <v>1156</v>
      </c>
      <c r="B261" s="67">
        <v>63</v>
      </c>
      <c r="C261" s="62">
        <v>642</v>
      </c>
      <c r="D261" s="62">
        <v>541</v>
      </c>
      <c r="E261" s="62" t="s">
        <v>74</v>
      </c>
    </row>
    <row r="262" spans="1:5">
      <c r="A262" s="67">
        <v>1157</v>
      </c>
      <c r="B262" s="67">
        <v>63</v>
      </c>
      <c r="C262" s="62">
        <v>642</v>
      </c>
      <c r="D262" s="62">
        <v>541</v>
      </c>
      <c r="E262" s="62" t="s">
        <v>74</v>
      </c>
    </row>
    <row r="263" spans="1:5">
      <c r="A263" s="67">
        <v>1158</v>
      </c>
      <c r="B263" s="67">
        <v>63</v>
      </c>
      <c r="C263" s="62">
        <v>642</v>
      </c>
      <c r="D263" s="62">
        <v>541</v>
      </c>
      <c r="E263" s="62" t="s">
        <v>74</v>
      </c>
    </row>
    <row r="264" spans="1:5">
      <c r="A264" s="67">
        <v>1159</v>
      </c>
      <c r="B264" s="67">
        <v>63</v>
      </c>
      <c r="C264" s="62">
        <v>642</v>
      </c>
      <c r="D264" s="62">
        <v>541</v>
      </c>
      <c r="E264" s="62" t="s">
        <v>74</v>
      </c>
    </row>
    <row r="265" spans="1:5">
      <c r="A265" s="67">
        <v>1160</v>
      </c>
      <c r="B265" s="67">
        <v>63</v>
      </c>
      <c r="C265" s="62">
        <v>642</v>
      </c>
      <c r="D265" s="62">
        <v>541</v>
      </c>
      <c r="E265" s="62" t="s">
        <v>74</v>
      </c>
    </row>
    <row r="266" spans="1:5">
      <c r="A266" s="67">
        <v>1161</v>
      </c>
      <c r="B266" s="67">
        <v>63</v>
      </c>
      <c r="C266" s="62">
        <v>642</v>
      </c>
      <c r="D266" s="62">
        <v>541</v>
      </c>
      <c r="E266" s="62" t="s">
        <v>74</v>
      </c>
    </row>
    <row r="267" spans="1:5">
      <c r="A267" s="67">
        <v>1162</v>
      </c>
      <c r="B267" s="67">
        <v>63</v>
      </c>
      <c r="C267" s="62">
        <v>642</v>
      </c>
      <c r="D267" s="62">
        <v>541</v>
      </c>
      <c r="E267" s="62" t="s">
        <v>74</v>
      </c>
    </row>
    <row r="268" spans="1:5">
      <c r="A268" s="67">
        <v>1163</v>
      </c>
      <c r="B268" s="67">
        <v>63</v>
      </c>
      <c r="C268" s="62">
        <v>642</v>
      </c>
      <c r="D268" s="62">
        <v>541</v>
      </c>
      <c r="E268" s="62" t="s">
        <v>74</v>
      </c>
    </row>
    <row r="269" spans="1:5">
      <c r="A269" s="67">
        <v>1164</v>
      </c>
      <c r="B269" s="67">
        <v>63</v>
      </c>
      <c r="C269" s="62">
        <v>642</v>
      </c>
      <c r="D269" s="62">
        <v>541</v>
      </c>
      <c r="E269" s="62" t="s">
        <v>74</v>
      </c>
    </row>
    <row r="270" spans="1:5">
      <c r="A270" s="67">
        <v>1165</v>
      </c>
      <c r="B270" s="67">
        <v>63</v>
      </c>
      <c r="C270" s="62">
        <v>642</v>
      </c>
      <c r="D270" s="62">
        <v>541</v>
      </c>
      <c r="E270" s="62" t="s">
        <v>74</v>
      </c>
    </row>
    <row r="271" spans="1:5">
      <c r="A271" s="67">
        <v>1166</v>
      </c>
      <c r="B271" s="67">
        <v>63</v>
      </c>
      <c r="C271" s="62">
        <v>642</v>
      </c>
      <c r="D271" s="62">
        <v>541</v>
      </c>
      <c r="E271" s="62" t="s">
        <v>74</v>
      </c>
    </row>
    <row r="272" spans="1:5">
      <c r="A272" s="67">
        <v>1167</v>
      </c>
      <c r="B272" s="67">
        <v>63</v>
      </c>
      <c r="C272" s="62">
        <v>642</v>
      </c>
      <c r="D272" s="62">
        <v>541</v>
      </c>
      <c r="E272" s="62" t="s">
        <v>74</v>
      </c>
    </row>
    <row r="273" spans="1:5">
      <c r="A273" s="67">
        <v>1168</v>
      </c>
      <c r="B273" s="67">
        <v>63</v>
      </c>
      <c r="C273" s="62">
        <v>642</v>
      </c>
      <c r="D273" s="62">
        <v>541</v>
      </c>
      <c r="E273" s="62" t="s">
        <v>74</v>
      </c>
    </row>
    <row r="274" spans="1:5">
      <c r="A274" s="67">
        <v>1169</v>
      </c>
      <c r="B274" s="67">
        <v>63</v>
      </c>
      <c r="C274" s="62">
        <v>642</v>
      </c>
      <c r="D274" s="62">
        <v>541</v>
      </c>
      <c r="E274" s="62" t="s">
        <v>74</v>
      </c>
    </row>
    <row r="275" spans="1:5">
      <c r="A275" s="67">
        <v>1170</v>
      </c>
      <c r="B275" s="67">
        <v>63</v>
      </c>
      <c r="C275" s="62">
        <v>642</v>
      </c>
      <c r="D275" s="62">
        <v>541</v>
      </c>
      <c r="E275" s="62" t="s">
        <v>74</v>
      </c>
    </row>
    <row r="276" spans="1:5">
      <c r="A276" s="67">
        <v>1171</v>
      </c>
      <c r="B276" s="67">
        <v>63</v>
      </c>
      <c r="C276" s="62">
        <v>642</v>
      </c>
      <c r="D276" s="62">
        <v>541</v>
      </c>
      <c r="E276" s="62" t="s">
        <v>74</v>
      </c>
    </row>
    <row r="277" spans="1:5">
      <c r="A277" s="67">
        <v>1172</v>
      </c>
      <c r="B277" s="67">
        <v>63</v>
      </c>
      <c r="C277" s="62">
        <v>642</v>
      </c>
      <c r="D277" s="62">
        <v>541</v>
      </c>
      <c r="E277" s="62" t="s">
        <v>74</v>
      </c>
    </row>
    <row r="278" spans="1:5">
      <c r="A278" s="67">
        <v>1173</v>
      </c>
      <c r="B278" s="67">
        <v>63</v>
      </c>
      <c r="C278" s="62">
        <v>642</v>
      </c>
      <c r="D278" s="62">
        <v>541</v>
      </c>
      <c r="E278" s="62" t="s">
        <v>74</v>
      </c>
    </row>
    <row r="279" spans="1:5">
      <c r="A279" s="67">
        <v>1174</v>
      </c>
      <c r="B279" s="67">
        <v>63</v>
      </c>
      <c r="C279" s="62">
        <v>642</v>
      </c>
      <c r="D279" s="62">
        <v>541</v>
      </c>
      <c r="E279" s="62" t="s">
        <v>74</v>
      </c>
    </row>
    <row r="280" spans="1:5">
      <c r="A280" s="67">
        <v>1175</v>
      </c>
      <c r="B280" s="67">
        <v>63</v>
      </c>
      <c r="C280" s="62">
        <v>642</v>
      </c>
      <c r="D280" s="62">
        <v>541</v>
      </c>
      <c r="E280" s="62" t="s">
        <v>74</v>
      </c>
    </row>
    <row r="281" spans="1:5">
      <c r="A281" s="67">
        <v>1176</v>
      </c>
      <c r="B281" s="67">
        <v>63</v>
      </c>
      <c r="C281" s="62">
        <v>642</v>
      </c>
      <c r="D281" s="62">
        <v>541</v>
      </c>
      <c r="E281" s="62" t="s">
        <v>74</v>
      </c>
    </row>
    <row r="282" spans="1:5">
      <c r="A282" s="67">
        <v>1177</v>
      </c>
      <c r="B282" s="67">
        <v>63</v>
      </c>
      <c r="C282" s="62">
        <v>642</v>
      </c>
      <c r="D282" s="62">
        <v>541</v>
      </c>
      <c r="E282" s="62" t="s">
        <v>74</v>
      </c>
    </row>
    <row r="283" spans="1:5">
      <c r="A283" s="67">
        <v>1178</v>
      </c>
      <c r="B283" s="67">
        <v>63</v>
      </c>
      <c r="C283" s="62">
        <v>642</v>
      </c>
      <c r="D283" s="62">
        <v>541</v>
      </c>
      <c r="E283" s="62" t="s">
        <v>74</v>
      </c>
    </row>
    <row r="284" spans="1:5">
      <c r="A284" s="67">
        <v>1179</v>
      </c>
      <c r="B284" s="67">
        <v>63</v>
      </c>
      <c r="C284" s="62">
        <v>642</v>
      </c>
      <c r="D284" s="62">
        <v>541</v>
      </c>
      <c r="E284" s="62" t="s">
        <v>74</v>
      </c>
    </row>
    <row r="285" spans="1:5">
      <c r="A285" s="67">
        <v>1180</v>
      </c>
      <c r="B285" s="67">
        <v>63</v>
      </c>
      <c r="C285" s="62">
        <v>642</v>
      </c>
      <c r="D285" s="62">
        <v>541</v>
      </c>
      <c r="E285" s="62" t="s">
        <v>74</v>
      </c>
    </row>
    <row r="286" spans="1:5">
      <c r="A286" s="67">
        <v>1181</v>
      </c>
      <c r="B286" s="67">
        <v>63</v>
      </c>
      <c r="C286" s="62">
        <v>642</v>
      </c>
      <c r="D286" s="62">
        <v>541</v>
      </c>
      <c r="E286" s="62" t="s">
        <v>74</v>
      </c>
    </row>
    <row r="287" spans="1:5">
      <c r="A287" s="67">
        <v>1182</v>
      </c>
      <c r="B287" s="67">
        <v>63</v>
      </c>
      <c r="C287" s="62">
        <v>642</v>
      </c>
      <c r="D287" s="62">
        <v>541</v>
      </c>
      <c r="E287" s="62" t="s">
        <v>74</v>
      </c>
    </row>
    <row r="288" spans="1:5">
      <c r="A288" s="67">
        <v>1183</v>
      </c>
      <c r="B288" s="67">
        <v>63</v>
      </c>
      <c r="C288" s="62">
        <v>642</v>
      </c>
      <c r="D288" s="62">
        <v>541</v>
      </c>
      <c r="E288" s="62" t="s">
        <v>74</v>
      </c>
    </row>
    <row r="289" spans="1:5">
      <c r="A289" s="67">
        <v>1184</v>
      </c>
      <c r="B289" s="67">
        <v>63</v>
      </c>
      <c r="C289" s="62">
        <v>642</v>
      </c>
      <c r="D289" s="62">
        <v>541</v>
      </c>
      <c r="E289" s="62" t="s">
        <v>74</v>
      </c>
    </row>
    <row r="290" spans="1:5">
      <c r="A290" s="67">
        <v>1185</v>
      </c>
      <c r="B290" s="67">
        <v>63</v>
      </c>
      <c r="C290" s="62">
        <v>642</v>
      </c>
      <c r="D290" s="62">
        <v>541</v>
      </c>
      <c r="E290" s="62" t="s">
        <v>74</v>
      </c>
    </row>
    <row r="291" spans="1:5">
      <c r="A291" s="67">
        <v>1186</v>
      </c>
      <c r="B291" s="67">
        <v>63</v>
      </c>
      <c r="C291" s="62">
        <v>642</v>
      </c>
      <c r="D291" s="62">
        <v>541</v>
      </c>
      <c r="E291" s="62" t="s">
        <v>74</v>
      </c>
    </row>
    <row r="292" spans="1:5">
      <c r="A292" s="67">
        <v>1187</v>
      </c>
      <c r="B292" s="67">
        <v>63</v>
      </c>
      <c r="C292" s="62">
        <v>642</v>
      </c>
      <c r="D292" s="62">
        <v>541</v>
      </c>
      <c r="E292" s="62" t="s">
        <v>74</v>
      </c>
    </row>
    <row r="293" spans="1:5">
      <c r="A293" s="67">
        <v>1188</v>
      </c>
      <c r="B293" s="67">
        <v>63</v>
      </c>
      <c r="C293" s="62">
        <v>642</v>
      </c>
      <c r="D293" s="62">
        <v>541</v>
      </c>
      <c r="E293" s="62" t="s">
        <v>74</v>
      </c>
    </row>
    <row r="294" spans="1:5">
      <c r="A294" s="67">
        <v>1189</v>
      </c>
      <c r="B294" s="67">
        <v>63</v>
      </c>
      <c r="C294" s="62">
        <v>642</v>
      </c>
      <c r="D294" s="62">
        <v>541</v>
      </c>
      <c r="E294" s="62" t="s">
        <v>74</v>
      </c>
    </row>
    <row r="295" spans="1:5">
      <c r="A295" s="67">
        <v>1190</v>
      </c>
      <c r="B295" s="67">
        <v>63</v>
      </c>
      <c r="C295" s="62">
        <v>642</v>
      </c>
      <c r="D295" s="62">
        <v>541</v>
      </c>
      <c r="E295" s="62" t="s">
        <v>74</v>
      </c>
    </row>
    <row r="296" spans="1:5">
      <c r="A296" s="67">
        <v>1191</v>
      </c>
      <c r="B296" s="67">
        <v>63</v>
      </c>
      <c r="C296" s="62">
        <v>642</v>
      </c>
      <c r="D296" s="62">
        <v>541</v>
      </c>
      <c r="E296" s="62" t="s">
        <v>74</v>
      </c>
    </row>
    <row r="297" spans="1:5">
      <c r="A297" s="67">
        <v>1192</v>
      </c>
      <c r="B297" s="67">
        <v>63</v>
      </c>
      <c r="C297" s="62">
        <v>642</v>
      </c>
      <c r="D297" s="62">
        <v>541</v>
      </c>
      <c r="E297" s="62" t="s">
        <v>74</v>
      </c>
    </row>
    <row r="298" spans="1:5">
      <c r="A298" s="67">
        <v>1193</v>
      </c>
      <c r="B298" s="67">
        <v>63</v>
      </c>
      <c r="C298" s="62">
        <v>642</v>
      </c>
      <c r="D298" s="62">
        <v>541</v>
      </c>
      <c r="E298" s="62" t="s">
        <v>74</v>
      </c>
    </row>
    <row r="299" spans="1:5">
      <c r="A299" s="67">
        <v>1194</v>
      </c>
      <c r="B299" s="67">
        <v>63</v>
      </c>
      <c r="C299" s="62">
        <v>642</v>
      </c>
      <c r="D299" s="62">
        <v>541</v>
      </c>
      <c r="E299" s="62" t="s">
        <v>74</v>
      </c>
    </row>
    <row r="300" spans="1:5">
      <c r="A300" s="67">
        <v>1195</v>
      </c>
      <c r="B300" s="67">
        <v>63</v>
      </c>
      <c r="C300" s="62">
        <v>642</v>
      </c>
      <c r="D300" s="62">
        <v>541</v>
      </c>
      <c r="E300" s="62" t="s">
        <v>74</v>
      </c>
    </row>
    <row r="301" spans="1:5">
      <c r="A301" s="67">
        <v>1196</v>
      </c>
      <c r="B301" s="67">
        <v>63</v>
      </c>
      <c r="C301" s="62">
        <v>642</v>
      </c>
      <c r="D301" s="62">
        <v>541</v>
      </c>
      <c r="E301" s="62" t="s">
        <v>74</v>
      </c>
    </row>
    <row r="302" spans="1:5">
      <c r="A302" s="67">
        <v>1197</v>
      </c>
      <c r="B302" s="67">
        <v>63</v>
      </c>
      <c r="C302" s="62">
        <v>642</v>
      </c>
      <c r="D302" s="62">
        <v>541</v>
      </c>
      <c r="E302" s="62" t="s">
        <v>74</v>
      </c>
    </row>
    <row r="303" spans="1:5">
      <c r="A303" s="67">
        <v>1198</v>
      </c>
      <c r="B303" s="67">
        <v>63</v>
      </c>
      <c r="C303" s="62">
        <v>642</v>
      </c>
      <c r="D303" s="62">
        <v>541</v>
      </c>
      <c r="E303" s="62" t="s">
        <v>74</v>
      </c>
    </row>
    <row r="304" spans="1:5">
      <c r="A304" s="67">
        <v>1199</v>
      </c>
      <c r="B304" s="67">
        <v>63</v>
      </c>
      <c r="C304" s="62">
        <v>642</v>
      </c>
      <c r="D304" s="62">
        <v>541</v>
      </c>
      <c r="E304" s="62" t="s">
        <v>74</v>
      </c>
    </row>
    <row r="305" spans="1:5">
      <c r="A305" s="67">
        <v>1200</v>
      </c>
      <c r="B305" s="67">
        <v>63</v>
      </c>
      <c r="C305" s="62">
        <v>642</v>
      </c>
      <c r="D305" s="62">
        <v>541</v>
      </c>
      <c r="E305" s="62" t="s">
        <v>74</v>
      </c>
    </row>
    <row r="306" spans="1:5">
      <c r="A306" s="67">
        <v>1201</v>
      </c>
      <c r="B306" s="67">
        <v>63</v>
      </c>
      <c r="C306" s="62">
        <v>642</v>
      </c>
      <c r="D306" s="62">
        <v>541</v>
      </c>
      <c r="E306" s="62" t="s">
        <v>74</v>
      </c>
    </row>
    <row r="307" spans="1:5">
      <c r="A307" s="67">
        <v>1202</v>
      </c>
      <c r="B307" s="67">
        <v>63</v>
      </c>
      <c r="C307" s="62">
        <v>642</v>
      </c>
      <c r="D307" s="62">
        <v>541</v>
      </c>
      <c r="E307" s="62" t="s">
        <v>74</v>
      </c>
    </row>
    <row r="308" spans="1:5">
      <c r="A308" s="67">
        <v>1203</v>
      </c>
      <c r="B308" s="67">
        <v>63</v>
      </c>
      <c r="C308" s="62">
        <v>642</v>
      </c>
      <c r="D308" s="62">
        <v>541</v>
      </c>
      <c r="E308" s="62" t="s">
        <v>74</v>
      </c>
    </row>
    <row r="309" spans="1:5">
      <c r="A309" s="67">
        <v>1204</v>
      </c>
      <c r="B309" s="67">
        <v>63</v>
      </c>
      <c r="C309" s="62">
        <v>642</v>
      </c>
      <c r="D309" s="62">
        <v>541</v>
      </c>
      <c r="E309" s="62" t="s">
        <v>74</v>
      </c>
    </row>
    <row r="310" spans="1:5">
      <c r="A310" s="67">
        <v>1205</v>
      </c>
      <c r="B310" s="67">
        <v>63</v>
      </c>
      <c r="C310" s="62">
        <v>642</v>
      </c>
      <c r="D310" s="62">
        <v>541</v>
      </c>
      <c r="E310" s="62" t="s">
        <v>74</v>
      </c>
    </row>
    <row r="311" spans="1:5">
      <c r="A311" s="67">
        <v>1206</v>
      </c>
      <c r="B311" s="67">
        <v>63</v>
      </c>
      <c r="C311" s="62">
        <v>642</v>
      </c>
      <c r="D311" s="62">
        <v>541</v>
      </c>
      <c r="E311" s="62" t="s">
        <v>74</v>
      </c>
    </row>
    <row r="312" spans="1:5">
      <c r="A312" s="67">
        <v>1207</v>
      </c>
      <c r="B312" s="67">
        <v>63</v>
      </c>
      <c r="C312" s="62">
        <v>642</v>
      </c>
      <c r="D312" s="62">
        <v>541</v>
      </c>
      <c r="E312" s="62" t="s">
        <v>74</v>
      </c>
    </row>
    <row r="313" spans="1:5">
      <c r="A313" s="67">
        <v>1208</v>
      </c>
      <c r="B313" s="67">
        <v>63</v>
      </c>
      <c r="C313" s="62">
        <v>642</v>
      </c>
      <c r="D313" s="62">
        <v>541</v>
      </c>
      <c r="E313" s="62" t="s">
        <v>74</v>
      </c>
    </row>
    <row r="314" spans="1:5">
      <c r="A314" s="67">
        <v>1209</v>
      </c>
      <c r="B314" s="67">
        <v>63</v>
      </c>
      <c r="C314" s="62">
        <v>642</v>
      </c>
      <c r="D314" s="62">
        <v>541</v>
      </c>
      <c r="E314" s="62" t="s">
        <v>74</v>
      </c>
    </row>
    <row r="315" spans="1:5">
      <c r="A315" s="67">
        <v>1210</v>
      </c>
      <c r="B315" s="67">
        <v>63</v>
      </c>
      <c r="C315" s="62">
        <v>642</v>
      </c>
      <c r="D315" s="62">
        <v>541</v>
      </c>
      <c r="E315" s="62" t="s">
        <v>74</v>
      </c>
    </row>
    <row r="316" spans="1:5">
      <c r="A316" s="67">
        <v>1211</v>
      </c>
      <c r="B316" s="67">
        <v>63</v>
      </c>
      <c r="C316" s="62">
        <v>642</v>
      </c>
      <c r="D316" s="62">
        <v>541</v>
      </c>
      <c r="E316" s="62" t="s">
        <v>74</v>
      </c>
    </row>
    <row r="317" spans="1:5">
      <c r="A317" s="67">
        <v>1212</v>
      </c>
      <c r="B317" s="67">
        <v>63</v>
      </c>
      <c r="C317" s="62">
        <v>642</v>
      </c>
      <c r="D317" s="62">
        <v>541</v>
      </c>
      <c r="E317" s="62" t="s">
        <v>74</v>
      </c>
    </row>
    <row r="318" spans="1:5">
      <c r="A318" s="67">
        <v>1213</v>
      </c>
      <c r="B318" s="67">
        <v>63</v>
      </c>
      <c r="C318" s="62">
        <v>642</v>
      </c>
      <c r="D318" s="62">
        <v>541</v>
      </c>
      <c r="E318" s="62" t="s">
        <v>74</v>
      </c>
    </row>
    <row r="319" spans="1:5">
      <c r="A319" s="67">
        <v>1214</v>
      </c>
      <c r="B319" s="67">
        <v>63</v>
      </c>
      <c r="C319" s="62">
        <v>642</v>
      </c>
      <c r="D319" s="62">
        <v>541</v>
      </c>
      <c r="E319" s="62" t="s">
        <v>74</v>
      </c>
    </row>
    <row r="320" spans="1:5">
      <c r="A320" s="67">
        <v>1215</v>
      </c>
      <c r="B320" s="67">
        <v>63</v>
      </c>
      <c r="C320" s="62">
        <v>642</v>
      </c>
      <c r="D320" s="62">
        <v>541</v>
      </c>
      <c r="E320" s="62" t="s">
        <v>74</v>
      </c>
    </row>
    <row r="321" spans="1:5">
      <c r="A321" s="67">
        <v>1216</v>
      </c>
      <c r="B321" s="67">
        <v>63</v>
      </c>
      <c r="C321" s="62">
        <v>642</v>
      </c>
      <c r="D321" s="62">
        <v>541</v>
      </c>
      <c r="E321" s="62" t="s">
        <v>74</v>
      </c>
    </row>
    <row r="322" spans="1:5">
      <c r="A322" s="67">
        <v>1217</v>
      </c>
      <c r="B322" s="67">
        <v>63</v>
      </c>
      <c r="C322" s="62">
        <v>642</v>
      </c>
      <c r="D322" s="62">
        <v>541</v>
      </c>
      <c r="E322" s="62" t="s">
        <v>74</v>
      </c>
    </row>
    <row r="323" spans="1:5">
      <c r="A323" s="67">
        <v>1218</v>
      </c>
      <c r="B323" s="67">
        <v>63</v>
      </c>
      <c r="C323" s="62">
        <v>642</v>
      </c>
      <c r="D323" s="62">
        <v>541</v>
      </c>
      <c r="E323" s="62" t="s">
        <v>74</v>
      </c>
    </row>
    <row r="324" spans="1:5">
      <c r="A324" s="67">
        <v>1219</v>
      </c>
      <c r="B324" s="67">
        <v>63</v>
      </c>
      <c r="C324" s="62">
        <v>642</v>
      </c>
      <c r="D324" s="62">
        <v>541</v>
      </c>
      <c r="E324" s="62" t="s">
        <v>74</v>
      </c>
    </row>
    <row r="325" spans="1:5">
      <c r="A325" s="67">
        <v>1220</v>
      </c>
      <c r="B325" s="67">
        <v>63</v>
      </c>
      <c r="C325" s="62">
        <v>642</v>
      </c>
      <c r="D325" s="62">
        <v>541</v>
      </c>
      <c r="E325" s="62" t="s">
        <v>74</v>
      </c>
    </row>
    <row r="326" spans="1:5">
      <c r="A326" s="67">
        <v>1221</v>
      </c>
      <c r="B326" s="67">
        <v>63</v>
      </c>
      <c r="C326" s="62">
        <v>642</v>
      </c>
      <c r="D326" s="62">
        <v>541</v>
      </c>
      <c r="E326" s="62" t="s">
        <v>74</v>
      </c>
    </row>
    <row r="327" spans="1:5">
      <c r="A327" s="67">
        <v>1222</v>
      </c>
      <c r="B327" s="67">
        <v>63</v>
      </c>
      <c r="C327" s="62">
        <v>642</v>
      </c>
      <c r="D327" s="62">
        <v>541</v>
      </c>
      <c r="E327" s="62" t="s">
        <v>74</v>
      </c>
    </row>
    <row r="328" spans="1:5">
      <c r="A328" s="67">
        <v>1223</v>
      </c>
      <c r="B328" s="67">
        <v>63</v>
      </c>
      <c r="C328" s="62">
        <v>642</v>
      </c>
      <c r="D328" s="62">
        <v>541</v>
      </c>
      <c r="E328" s="62" t="s">
        <v>74</v>
      </c>
    </row>
    <row r="329" spans="1:5">
      <c r="A329" s="67">
        <v>1224</v>
      </c>
      <c r="B329" s="67">
        <v>63</v>
      </c>
      <c r="C329" s="62">
        <v>642</v>
      </c>
      <c r="D329" s="62">
        <v>541</v>
      </c>
      <c r="E329" s="62" t="s">
        <v>74</v>
      </c>
    </row>
    <row r="330" spans="1:5">
      <c r="A330" s="67">
        <v>1225</v>
      </c>
      <c r="B330" s="67">
        <v>63</v>
      </c>
      <c r="C330" s="62">
        <v>642</v>
      </c>
      <c r="D330" s="62">
        <v>541</v>
      </c>
      <c r="E330" s="62" t="s">
        <v>74</v>
      </c>
    </row>
    <row r="331" spans="1:5">
      <c r="A331" s="67">
        <v>1226</v>
      </c>
      <c r="B331" s="67">
        <v>63</v>
      </c>
      <c r="C331" s="62">
        <v>642</v>
      </c>
      <c r="D331" s="62">
        <v>541</v>
      </c>
      <c r="E331" s="62" t="s">
        <v>74</v>
      </c>
    </row>
    <row r="332" spans="1:5">
      <c r="A332" s="67">
        <v>1227</v>
      </c>
      <c r="B332" s="67">
        <v>63</v>
      </c>
      <c r="C332" s="62">
        <v>642</v>
      </c>
      <c r="D332" s="62">
        <v>541</v>
      </c>
      <c r="E332" s="62" t="s">
        <v>74</v>
      </c>
    </row>
    <row r="333" spans="1:5">
      <c r="A333" s="67">
        <v>1228</v>
      </c>
      <c r="B333" s="67">
        <v>63</v>
      </c>
      <c r="C333" s="62">
        <v>642</v>
      </c>
      <c r="D333" s="62">
        <v>541</v>
      </c>
      <c r="E333" s="62" t="s">
        <v>74</v>
      </c>
    </row>
    <row r="334" spans="1:5">
      <c r="A334" s="67">
        <v>1229</v>
      </c>
      <c r="B334" s="67">
        <v>63</v>
      </c>
      <c r="C334" s="62">
        <v>642</v>
      </c>
      <c r="D334" s="62">
        <v>541</v>
      </c>
      <c r="E334" s="62" t="s">
        <v>74</v>
      </c>
    </row>
    <row r="335" spans="1:5">
      <c r="A335" s="67">
        <v>1230</v>
      </c>
      <c r="B335" s="67">
        <v>63</v>
      </c>
      <c r="C335" s="62">
        <v>642</v>
      </c>
      <c r="D335" s="62">
        <v>541</v>
      </c>
      <c r="E335" s="62" t="s">
        <v>74</v>
      </c>
    </row>
    <row r="336" spans="1:5">
      <c r="A336" s="67">
        <v>1231</v>
      </c>
      <c r="B336" s="67">
        <v>63</v>
      </c>
      <c r="C336" s="62">
        <v>642</v>
      </c>
      <c r="D336" s="62">
        <v>541</v>
      </c>
      <c r="E336" s="62" t="s">
        <v>74</v>
      </c>
    </row>
    <row r="337" spans="1:5">
      <c r="A337" s="67">
        <v>1232</v>
      </c>
      <c r="B337" s="67">
        <v>63</v>
      </c>
      <c r="C337" s="62">
        <v>642</v>
      </c>
      <c r="D337" s="62">
        <v>541</v>
      </c>
      <c r="E337" s="62" t="s">
        <v>74</v>
      </c>
    </row>
    <row r="338" spans="1:5">
      <c r="A338" s="67">
        <v>1233</v>
      </c>
      <c r="B338" s="67">
        <v>63</v>
      </c>
      <c r="C338" s="62">
        <v>642</v>
      </c>
      <c r="D338" s="62">
        <v>541</v>
      </c>
      <c r="E338" s="62" t="s">
        <v>74</v>
      </c>
    </row>
    <row r="339" spans="1:5">
      <c r="A339" s="67">
        <v>1234</v>
      </c>
      <c r="B339" s="67">
        <v>63</v>
      </c>
      <c r="C339" s="62">
        <v>642</v>
      </c>
      <c r="D339" s="62">
        <v>541</v>
      </c>
      <c r="E339" s="62" t="s">
        <v>74</v>
      </c>
    </row>
    <row r="340" spans="1:5">
      <c r="A340" s="67">
        <v>1235</v>
      </c>
      <c r="B340" s="67">
        <v>63</v>
      </c>
      <c r="C340" s="62">
        <v>642</v>
      </c>
      <c r="D340" s="62">
        <v>541</v>
      </c>
      <c r="E340" s="62" t="s">
        <v>74</v>
      </c>
    </row>
    <row r="341" spans="1:5">
      <c r="A341" s="67">
        <v>1236</v>
      </c>
      <c r="B341" s="67">
        <v>63</v>
      </c>
      <c r="C341" s="62">
        <v>642</v>
      </c>
      <c r="D341" s="62">
        <v>541</v>
      </c>
      <c r="E341" s="62" t="s">
        <v>74</v>
      </c>
    </row>
    <row r="342" spans="1:5">
      <c r="A342" s="67">
        <v>1237</v>
      </c>
      <c r="B342" s="67">
        <v>63</v>
      </c>
      <c r="C342" s="62">
        <v>642</v>
      </c>
      <c r="D342" s="62">
        <v>541</v>
      </c>
      <c r="E342" s="62" t="s">
        <v>74</v>
      </c>
    </row>
    <row r="343" spans="1:5">
      <c r="A343" s="67">
        <v>1238</v>
      </c>
      <c r="B343" s="67">
        <v>63</v>
      </c>
      <c r="C343" s="62">
        <v>642</v>
      </c>
      <c r="D343" s="62">
        <v>541</v>
      </c>
      <c r="E343" s="62" t="s">
        <v>74</v>
      </c>
    </row>
    <row r="344" spans="1:5">
      <c r="A344" s="67">
        <v>1239</v>
      </c>
      <c r="B344" s="67">
        <v>63</v>
      </c>
      <c r="C344" s="62">
        <v>642</v>
      </c>
      <c r="D344" s="62">
        <v>541</v>
      </c>
      <c r="E344" s="62" t="s">
        <v>74</v>
      </c>
    </row>
    <row r="345" spans="1:5">
      <c r="A345" s="67">
        <v>1240</v>
      </c>
      <c r="B345" s="67">
        <v>63</v>
      </c>
      <c r="C345" s="62">
        <v>642</v>
      </c>
      <c r="D345" s="62">
        <v>541</v>
      </c>
      <c r="E345" s="62" t="s">
        <v>74</v>
      </c>
    </row>
    <row r="346" spans="1:5">
      <c r="A346" s="67">
        <v>1241</v>
      </c>
      <c r="B346" s="67">
        <v>63</v>
      </c>
      <c r="C346" s="62">
        <v>642</v>
      </c>
      <c r="D346" s="62">
        <v>541</v>
      </c>
      <c r="E346" s="62" t="s">
        <v>74</v>
      </c>
    </row>
    <row r="347" spans="1:5">
      <c r="A347" s="67">
        <v>1242</v>
      </c>
      <c r="B347" s="67">
        <v>63</v>
      </c>
      <c r="C347" s="62">
        <v>642</v>
      </c>
      <c r="D347" s="62">
        <v>541</v>
      </c>
      <c r="E347" s="62" t="s">
        <v>74</v>
      </c>
    </row>
    <row r="348" spans="1:5">
      <c r="A348" s="67">
        <v>1243</v>
      </c>
      <c r="B348" s="67">
        <v>63</v>
      </c>
      <c r="C348" s="62">
        <v>642</v>
      </c>
      <c r="D348" s="62">
        <v>541</v>
      </c>
      <c r="E348" s="62" t="s">
        <v>74</v>
      </c>
    </row>
    <row r="349" spans="1:5">
      <c r="A349" s="67">
        <v>1244</v>
      </c>
      <c r="B349" s="67">
        <v>63</v>
      </c>
      <c r="C349" s="62">
        <v>642</v>
      </c>
      <c r="D349" s="62">
        <v>541</v>
      </c>
      <c r="E349" s="62" t="s">
        <v>74</v>
      </c>
    </row>
    <row r="350" spans="1:5">
      <c r="A350" s="67">
        <v>1245</v>
      </c>
      <c r="B350" s="67">
        <v>63</v>
      </c>
      <c r="C350" s="62">
        <v>642</v>
      </c>
      <c r="D350" s="62">
        <v>541</v>
      </c>
      <c r="E350" s="62" t="s">
        <v>74</v>
      </c>
    </row>
    <row r="351" spans="1:5">
      <c r="A351" s="67">
        <v>1246</v>
      </c>
      <c r="B351" s="67">
        <v>63</v>
      </c>
      <c r="C351" s="62">
        <v>642</v>
      </c>
      <c r="D351" s="62">
        <v>541</v>
      </c>
      <c r="E351" s="62" t="s">
        <v>74</v>
      </c>
    </row>
    <row r="352" spans="1:5">
      <c r="A352" s="67">
        <v>1247</v>
      </c>
      <c r="B352" s="67">
        <v>63</v>
      </c>
      <c r="C352" s="62">
        <v>642</v>
      </c>
      <c r="D352" s="62">
        <v>541</v>
      </c>
      <c r="E352" s="62" t="s">
        <v>74</v>
      </c>
    </row>
    <row r="353" spans="1:5">
      <c r="A353" s="67">
        <v>1248</v>
      </c>
      <c r="B353" s="67">
        <v>63</v>
      </c>
      <c r="C353" s="62">
        <v>642</v>
      </c>
      <c r="D353" s="62">
        <v>541</v>
      </c>
      <c r="E353" s="62" t="s">
        <v>74</v>
      </c>
    </row>
    <row r="354" spans="1:5">
      <c r="A354" s="67">
        <v>1249</v>
      </c>
      <c r="B354" s="67">
        <v>63</v>
      </c>
      <c r="C354" s="62">
        <v>642</v>
      </c>
      <c r="D354" s="62">
        <v>541</v>
      </c>
      <c r="E354" s="62" t="s">
        <v>74</v>
      </c>
    </row>
    <row r="355" spans="1:5">
      <c r="A355" s="67">
        <v>1250</v>
      </c>
      <c r="B355" s="67">
        <v>63</v>
      </c>
      <c r="C355" s="62">
        <v>642</v>
      </c>
      <c r="D355" s="62">
        <v>541</v>
      </c>
      <c r="E355" s="62" t="s">
        <v>74</v>
      </c>
    </row>
    <row r="356" spans="1:5">
      <c r="A356" s="67">
        <v>1251</v>
      </c>
      <c r="B356" s="67">
        <v>63</v>
      </c>
      <c r="C356" s="62">
        <v>642</v>
      </c>
      <c r="D356" s="62">
        <v>541</v>
      </c>
      <c r="E356" s="62" t="s">
        <v>74</v>
      </c>
    </row>
    <row r="357" spans="1:5">
      <c r="A357" s="67">
        <v>1252</v>
      </c>
      <c r="B357" s="67">
        <v>63</v>
      </c>
      <c r="C357" s="62">
        <v>642</v>
      </c>
      <c r="D357" s="62">
        <v>541</v>
      </c>
      <c r="E357" s="62" t="s">
        <v>74</v>
      </c>
    </row>
    <row r="358" spans="1:5">
      <c r="A358" s="67">
        <v>1253</v>
      </c>
      <c r="B358" s="67">
        <v>63</v>
      </c>
      <c r="C358" s="62">
        <v>642</v>
      </c>
      <c r="D358" s="62">
        <v>541</v>
      </c>
      <c r="E358" s="62" t="s">
        <v>74</v>
      </c>
    </row>
    <row r="359" spans="1:5">
      <c r="A359" s="67">
        <v>1254</v>
      </c>
      <c r="B359" s="67">
        <v>63</v>
      </c>
      <c r="C359" s="62">
        <v>642</v>
      </c>
      <c r="D359" s="62">
        <v>541</v>
      </c>
      <c r="E359" s="62" t="s">
        <v>74</v>
      </c>
    </row>
    <row r="360" spans="1:5">
      <c r="A360" s="67">
        <v>1255</v>
      </c>
      <c r="B360" s="67">
        <v>63</v>
      </c>
      <c r="C360" s="62">
        <v>642</v>
      </c>
      <c r="D360" s="62">
        <v>541</v>
      </c>
      <c r="E360" s="62" t="s">
        <v>74</v>
      </c>
    </row>
    <row r="361" spans="1:5">
      <c r="A361" s="67">
        <v>1256</v>
      </c>
      <c r="B361" s="67">
        <v>63</v>
      </c>
      <c r="C361" s="62">
        <v>642</v>
      </c>
      <c r="D361" s="62">
        <v>541</v>
      </c>
      <c r="E361" s="62" t="s">
        <v>74</v>
      </c>
    </row>
    <row r="362" spans="1:5">
      <c r="A362" s="67">
        <v>1257</v>
      </c>
      <c r="B362" s="67">
        <v>63</v>
      </c>
      <c r="C362" s="62">
        <v>642</v>
      </c>
      <c r="D362" s="62">
        <v>541</v>
      </c>
      <c r="E362" s="62" t="s">
        <v>74</v>
      </c>
    </row>
    <row r="363" spans="1:5">
      <c r="A363" s="67">
        <v>1258</v>
      </c>
      <c r="B363" s="67">
        <v>63</v>
      </c>
      <c r="C363" s="62">
        <v>642</v>
      </c>
      <c r="D363" s="62">
        <v>541</v>
      </c>
      <c r="E363" s="62" t="s">
        <v>74</v>
      </c>
    </row>
    <row r="364" spans="1:5">
      <c r="A364" s="67">
        <v>1259</v>
      </c>
      <c r="B364" s="67">
        <v>63</v>
      </c>
      <c r="C364" s="62">
        <v>642</v>
      </c>
      <c r="D364" s="62">
        <v>541</v>
      </c>
      <c r="E364" s="62" t="s">
        <v>74</v>
      </c>
    </row>
    <row r="365" spans="1:5">
      <c r="A365" s="67">
        <v>1260</v>
      </c>
      <c r="B365" s="67">
        <v>63</v>
      </c>
      <c r="C365" s="62">
        <v>642</v>
      </c>
      <c r="D365" s="62">
        <v>541</v>
      </c>
      <c r="E365" s="62" t="s">
        <v>74</v>
      </c>
    </row>
    <row r="366" spans="1:5">
      <c r="A366" s="67">
        <v>1262</v>
      </c>
      <c r="B366" s="67">
        <v>63</v>
      </c>
      <c r="C366" s="62">
        <v>642</v>
      </c>
      <c r="D366" s="62">
        <v>541</v>
      </c>
      <c r="E366" s="62" t="s">
        <v>74</v>
      </c>
    </row>
    <row r="367" spans="1:5">
      <c r="A367" s="67">
        <v>1263</v>
      </c>
      <c r="B367" s="67">
        <v>63</v>
      </c>
      <c r="C367" s="62">
        <v>642</v>
      </c>
      <c r="D367" s="62">
        <v>541</v>
      </c>
      <c r="E367" s="62" t="s">
        <v>74</v>
      </c>
    </row>
    <row r="368" spans="1:5">
      <c r="A368" s="67">
        <v>1264</v>
      </c>
      <c r="B368" s="67">
        <v>63</v>
      </c>
      <c r="C368" s="62">
        <v>642</v>
      </c>
      <c r="D368" s="62">
        <v>541</v>
      </c>
      <c r="E368" s="62" t="s">
        <v>74</v>
      </c>
    </row>
    <row r="369" spans="1:5">
      <c r="A369" s="67">
        <v>1265</v>
      </c>
      <c r="B369" s="67">
        <v>63</v>
      </c>
      <c r="C369" s="62">
        <v>642</v>
      </c>
      <c r="D369" s="62">
        <v>541</v>
      </c>
      <c r="E369" s="62" t="s">
        <v>74</v>
      </c>
    </row>
    <row r="370" spans="1:5">
      <c r="A370" s="67">
        <v>1266</v>
      </c>
      <c r="B370" s="67">
        <v>63</v>
      </c>
      <c r="C370" s="62">
        <v>642</v>
      </c>
      <c r="D370" s="62">
        <v>541</v>
      </c>
      <c r="E370" s="62" t="s">
        <v>74</v>
      </c>
    </row>
    <row r="371" spans="1:5">
      <c r="A371" s="67">
        <v>1267</v>
      </c>
      <c r="B371" s="67">
        <v>63</v>
      </c>
      <c r="C371" s="62">
        <v>642</v>
      </c>
      <c r="D371" s="62">
        <v>541</v>
      </c>
      <c r="E371" s="62" t="s">
        <v>74</v>
      </c>
    </row>
    <row r="372" spans="1:5">
      <c r="A372" s="67">
        <v>1268</v>
      </c>
      <c r="B372" s="67">
        <v>63</v>
      </c>
      <c r="C372" s="62">
        <v>642</v>
      </c>
      <c r="D372" s="62">
        <v>541</v>
      </c>
      <c r="E372" s="62" t="s">
        <v>74</v>
      </c>
    </row>
    <row r="373" spans="1:5">
      <c r="A373" s="67">
        <v>1269</v>
      </c>
      <c r="B373" s="67">
        <v>63</v>
      </c>
      <c r="C373" s="62">
        <v>642</v>
      </c>
      <c r="D373" s="62">
        <v>541</v>
      </c>
      <c r="E373" s="62" t="s">
        <v>74</v>
      </c>
    </row>
    <row r="374" spans="1:5">
      <c r="A374" s="67">
        <v>1270</v>
      </c>
      <c r="B374" s="67">
        <v>63</v>
      </c>
      <c r="C374" s="62">
        <v>642</v>
      </c>
      <c r="D374" s="62">
        <v>541</v>
      </c>
      <c r="E374" s="62" t="s">
        <v>74</v>
      </c>
    </row>
    <row r="375" spans="1:5">
      <c r="A375" s="67">
        <v>1272</v>
      </c>
      <c r="B375" s="67">
        <v>63</v>
      </c>
      <c r="C375" s="62">
        <v>642</v>
      </c>
      <c r="D375" s="62">
        <v>541</v>
      </c>
      <c r="E375" s="62" t="s">
        <v>74</v>
      </c>
    </row>
    <row r="376" spans="1:5">
      <c r="A376" s="67">
        <v>1273</v>
      </c>
      <c r="B376" s="67">
        <v>63</v>
      </c>
      <c r="C376" s="62">
        <v>642</v>
      </c>
      <c r="D376" s="62">
        <v>541</v>
      </c>
      <c r="E376" s="62" t="s">
        <v>74</v>
      </c>
    </row>
    <row r="377" spans="1:5">
      <c r="A377" s="67">
        <v>1274</v>
      </c>
      <c r="B377" s="67">
        <v>63</v>
      </c>
      <c r="C377" s="62">
        <v>642</v>
      </c>
      <c r="D377" s="62">
        <v>541</v>
      </c>
      <c r="E377" s="62" t="s">
        <v>74</v>
      </c>
    </row>
    <row r="378" spans="1:5">
      <c r="A378" s="67">
        <v>1275</v>
      </c>
      <c r="B378" s="67">
        <v>63</v>
      </c>
      <c r="C378" s="62">
        <v>642</v>
      </c>
      <c r="D378" s="62">
        <v>541</v>
      </c>
      <c r="E378" s="62" t="s">
        <v>74</v>
      </c>
    </row>
    <row r="379" spans="1:5">
      <c r="A379" s="67">
        <v>1276</v>
      </c>
      <c r="B379" s="67">
        <v>63</v>
      </c>
      <c r="C379" s="62">
        <v>642</v>
      </c>
      <c r="D379" s="62">
        <v>541</v>
      </c>
      <c r="E379" s="62" t="s">
        <v>74</v>
      </c>
    </row>
    <row r="380" spans="1:5">
      <c r="A380" s="67">
        <v>1277</v>
      </c>
      <c r="B380" s="67">
        <v>63</v>
      </c>
      <c r="C380" s="62">
        <v>642</v>
      </c>
      <c r="D380" s="62">
        <v>541</v>
      </c>
      <c r="E380" s="62" t="s">
        <v>74</v>
      </c>
    </row>
    <row r="381" spans="1:5">
      <c r="A381" s="67">
        <v>1278</v>
      </c>
      <c r="B381" s="67">
        <v>63</v>
      </c>
      <c r="C381" s="62">
        <v>642</v>
      </c>
      <c r="D381" s="62">
        <v>541</v>
      </c>
      <c r="E381" s="62" t="s">
        <v>74</v>
      </c>
    </row>
    <row r="382" spans="1:5">
      <c r="A382" s="67">
        <v>1279</v>
      </c>
      <c r="B382" s="67">
        <v>63</v>
      </c>
      <c r="C382" s="62">
        <v>642</v>
      </c>
      <c r="D382" s="62">
        <v>541</v>
      </c>
      <c r="E382" s="62" t="s">
        <v>74</v>
      </c>
    </row>
    <row r="383" spans="1:5">
      <c r="A383" s="67">
        <v>1280</v>
      </c>
      <c r="B383" s="67">
        <v>63</v>
      </c>
      <c r="C383" s="62">
        <v>642</v>
      </c>
      <c r="D383" s="62">
        <v>541</v>
      </c>
      <c r="E383" s="62" t="s">
        <v>74</v>
      </c>
    </row>
    <row r="384" spans="1:5">
      <c r="A384" s="67">
        <v>1281</v>
      </c>
      <c r="B384" s="67">
        <v>63</v>
      </c>
      <c r="C384" s="62">
        <v>642</v>
      </c>
      <c r="D384" s="62">
        <v>541</v>
      </c>
      <c r="E384" s="62" t="s">
        <v>74</v>
      </c>
    </row>
    <row r="385" spans="1:5">
      <c r="A385" s="67">
        <v>1282</v>
      </c>
      <c r="B385" s="67">
        <v>63</v>
      </c>
      <c r="C385" s="62">
        <v>642</v>
      </c>
      <c r="D385" s="62">
        <v>541</v>
      </c>
      <c r="E385" s="62" t="s">
        <v>74</v>
      </c>
    </row>
    <row r="386" spans="1:5">
      <c r="A386" s="67">
        <v>1283</v>
      </c>
      <c r="B386" s="67">
        <v>63</v>
      </c>
      <c r="C386" s="62">
        <v>642</v>
      </c>
      <c r="D386" s="62">
        <v>541</v>
      </c>
      <c r="E386" s="62" t="s">
        <v>74</v>
      </c>
    </row>
    <row r="387" spans="1:5">
      <c r="A387" s="67">
        <v>1284</v>
      </c>
      <c r="B387" s="67">
        <v>63</v>
      </c>
      <c r="C387" s="62">
        <v>642</v>
      </c>
      <c r="D387" s="62">
        <v>541</v>
      </c>
      <c r="E387" s="62" t="s">
        <v>74</v>
      </c>
    </row>
    <row r="388" spans="1:5">
      <c r="A388" s="67">
        <v>1285</v>
      </c>
      <c r="B388" s="67">
        <v>63</v>
      </c>
      <c r="C388" s="62">
        <v>642</v>
      </c>
      <c r="D388" s="62">
        <v>541</v>
      </c>
      <c r="E388" s="62" t="s">
        <v>74</v>
      </c>
    </row>
    <row r="389" spans="1:5">
      <c r="A389" s="67">
        <v>1286</v>
      </c>
      <c r="B389" s="67">
        <v>63</v>
      </c>
      <c r="C389" s="62">
        <v>642</v>
      </c>
      <c r="D389" s="62">
        <v>541</v>
      </c>
      <c r="E389" s="62" t="s">
        <v>74</v>
      </c>
    </row>
    <row r="390" spans="1:5">
      <c r="A390" s="67">
        <v>1287</v>
      </c>
      <c r="B390" s="67">
        <v>63</v>
      </c>
      <c r="C390" s="62">
        <v>642</v>
      </c>
      <c r="D390" s="62">
        <v>541</v>
      </c>
      <c r="E390" s="62" t="s">
        <v>74</v>
      </c>
    </row>
    <row r="391" spans="1:5">
      <c r="A391" s="67">
        <v>1288</v>
      </c>
      <c r="B391" s="67">
        <v>63</v>
      </c>
      <c r="C391" s="62">
        <v>642</v>
      </c>
      <c r="D391" s="62">
        <v>541</v>
      </c>
      <c r="E391" s="62" t="s">
        <v>74</v>
      </c>
    </row>
    <row r="392" spans="1:5">
      <c r="A392" s="67">
        <v>1289</v>
      </c>
      <c r="B392" s="67">
        <v>63</v>
      </c>
      <c r="C392" s="62">
        <v>642</v>
      </c>
      <c r="D392" s="62">
        <v>541</v>
      </c>
      <c r="E392" s="62" t="s">
        <v>74</v>
      </c>
    </row>
    <row r="393" spans="1:5">
      <c r="A393" s="67">
        <v>1290</v>
      </c>
      <c r="B393" s="67">
        <v>63</v>
      </c>
      <c r="C393" s="62">
        <v>642</v>
      </c>
      <c r="D393" s="62">
        <v>541</v>
      </c>
      <c r="E393" s="62" t="s">
        <v>74</v>
      </c>
    </row>
    <row r="394" spans="1:5">
      <c r="A394" s="67">
        <v>1291</v>
      </c>
      <c r="B394" s="67">
        <v>63</v>
      </c>
      <c r="C394" s="62">
        <v>642</v>
      </c>
      <c r="D394" s="62">
        <v>541</v>
      </c>
      <c r="E394" s="62" t="s">
        <v>74</v>
      </c>
    </row>
    <row r="395" spans="1:5">
      <c r="A395" s="67">
        <v>1292</v>
      </c>
      <c r="B395" s="67">
        <v>63</v>
      </c>
      <c r="C395" s="62">
        <v>642</v>
      </c>
      <c r="D395" s="62">
        <v>541</v>
      </c>
      <c r="E395" s="62" t="s">
        <v>74</v>
      </c>
    </row>
    <row r="396" spans="1:5">
      <c r="A396" s="67">
        <v>1293</v>
      </c>
      <c r="B396" s="67">
        <v>63</v>
      </c>
      <c r="C396" s="62">
        <v>642</v>
      </c>
      <c r="D396" s="62">
        <v>541</v>
      </c>
      <c r="E396" s="62" t="s">
        <v>74</v>
      </c>
    </row>
    <row r="397" spans="1:5">
      <c r="A397" s="67">
        <v>1294</v>
      </c>
      <c r="B397" s="67">
        <v>63</v>
      </c>
      <c r="C397" s="62">
        <v>642</v>
      </c>
      <c r="D397" s="62">
        <v>541</v>
      </c>
      <c r="E397" s="62" t="s">
        <v>74</v>
      </c>
    </row>
    <row r="398" spans="1:5">
      <c r="A398" s="67">
        <v>1295</v>
      </c>
      <c r="B398" s="67">
        <v>63</v>
      </c>
      <c r="C398" s="62">
        <v>642</v>
      </c>
      <c r="D398" s="62">
        <v>541</v>
      </c>
      <c r="E398" s="62" t="s">
        <v>74</v>
      </c>
    </row>
    <row r="399" spans="1:5">
      <c r="A399" s="67">
        <v>1296</v>
      </c>
      <c r="B399" s="67">
        <v>63</v>
      </c>
      <c r="C399" s="62">
        <v>642</v>
      </c>
      <c r="D399" s="62">
        <v>541</v>
      </c>
      <c r="E399" s="62" t="s">
        <v>74</v>
      </c>
    </row>
    <row r="400" spans="1:5">
      <c r="A400" s="67">
        <v>1297</v>
      </c>
      <c r="B400" s="67">
        <v>63</v>
      </c>
      <c r="C400" s="62">
        <v>642</v>
      </c>
      <c r="D400" s="62">
        <v>541</v>
      </c>
      <c r="E400" s="62" t="s">
        <v>74</v>
      </c>
    </row>
    <row r="401" spans="1:5">
      <c r="A401" s="67">
        <v>1298</v>
      </c>
      <c r="B401" s="67">
        <v>63</v>
      </c>
      <c r="C401" s="62">
        <v>642</v>
      </c>
      <c r="D401" s="62">
        <v>541</v>
      </c>
      <c r="E401" s="62" t="s">
        <v>74</v>
      </c>
    </row>
    <row r="402" spans="1:5">
      <c r="A402" s="67">
        <v>1299</v>
      </c>
      <c r="B402" s="67">
        <v>63</v>
      </c>
      <c r="C402" s="62">
        <v>642</v>
      </c>
      <c r="D402" s="62">
        <v>541</v>
      </c>
      <c r="E402" s="62" t="s">
        <v>74</v>
      </c>
    </row>
    <row r="403" spans="1:5">
      <c r="A403" s="67">
        <v>1300</v>
      </c>
      <c r="B403" s="67">
        <v>63</v>
      </c>
      <c r="C403" s="62">
        <v>642</v>
      </c>
      <c r="D403" s="62">
        <v>541</v>
      </c>
      <c r="E403" s="62" t="s">
        <v>74</v>
      </c>
    </row>
    <row r="404" spans="1:5">
      <c r="A404" s="67">
        <v>1301</v>
      </c>
      <c r="B404" s="67">
        <v>63</v>
      </c>
      <c r="C404" s="62">
        <v>642</v>
      </c>
      <c r="D404" s="62">
        <v>541</v>
      </c>
      <c r="E404" s="62" t="s">
        <v>74</v>
      </c>
    </row>
    <row r="405" spans="1:5">
      <c r="A405" s="67">
        <v>1302</v>
      </c>
      <c r="B405" s="67">
        <v>63</v>
      </c>
      <c r="C405" s="62">
        <v>642</v>
      </c>
      <c r="D405" s="62">
        <v>541</v>
      </c>
      <c r="E405" s="62" t="s">
        <v>74</v>
      </c>
    </row>
    <row r="406" spans="1:5">
      <c r="A406" s="67">
        <v>1303</v>
      </c>
      <c r="B406" s="67">
        <v>63</v>
      </c>
      <c r="C406" s="62">
        <v>642</v>
      </c>
      <c r="D406" s="62">
        <v>541</v>
      </c>
      <c r="E406" s="62" t="s">
        <v>74</v>
      </c>
    </row>
    <row r="407" spans="1:5">
      <c r="A407" s="67">
        <v>1304</v>
      </c>
      <c r="B407" s="67">
        <v>63</v>
      </c>
      <c r="C407" s="62">
        <v>642</v>
      </c>
      <c r="D407" s="62">
        <v>541</v>
      </c>
      <c r="E407" s="62" t="s">
        <v>74</v>
      </c>
    </row>
    <row r="408" spans="1:5">
      <c r="A408" s="67">
        <v>1305</v>
      </c>
      <c r="B408" s="67">
        <v>63</v>
      </c>
      <c r="C408" s="62">
        <v>642</v>
      </c>
      <c r="D408" s="62">
        <v>541</v>
      </c>
      <c r="E408" s="62" t="s">
        <v>74</v>
      </c>
    </row>
    <row r="409" spans="1:5">
      <c r="A409" s="67">
        <v>1306</v>
      </c>
      <c r="B409" s="67">
        <v>63</v>
      </c>
      <c r="C409" s="62">
        <v>642</v>
      </c>
      <c r="D409" s="62">
        <v>541</v>
      </c>
      <c r="E409" s="62" t="s">
        <v>74</v>
      </c>
    </row>
    <row r="410" spans="1:5">
      <c r="A410" s="67">
        <v>1307</v>
      </c>
      <c r="B410" s="67">
        <v>63</v>
      </c>
      <c r="C410" s="62">
        <v>642</v>
      </c>
      <c r="D410" s="62">
        <v>541</v>
      </c>
      <c r="E410" s="62" t="s">
        <v>74</v>
      </c>
    </row>
    <row r="411" spans="1:5">
      <c r="A411" s="67">
        <v>1308</v>
      </c>
      <c r="B411" s="67">
        <v>63</v>
      </c>
      <c r="C411" s="62">
        <v>642</v>
      </c>
      <c r="D411" s="62">
        <v>541</v>
      </c>
      <c r="E411" s="62" t="s">
        <v>74</v>
      </c>
    </row>
    <row r="412" spans="1:5">
      <c r="A412" s="67">
        <v>1309</v>
      </c>
      <c r="B412" s="67">
        <v>63</v>
      </c>
      <c r="C412" s="62">
        <v>642</v>
      </c>
      <c r="D412" s="62">
        <v>541</v>
      </c>
      <c r="E412" s="62" t="s">
        <v>74</v>
      </c>
    </row>
    <row r="413" spans="1:5">
      <c r="A413" s="67">
        <v>1310</v>
      </c>
      <c r="B413" s="67">
        <v>63</v>
      </c>
      <c r="C413" s="62">
        <v>642</v>
      </c>
      <c r="D413" s="62">
        <v>541</v>
      </c>
      <c r="E413" s="62" t="s">
        <v>74</v>
      </c>
    </row>
    <row r="414" spans="1:5">
      <c r="A414" s="67">
        <v>1311</v>
      </c>
      <c r="B414" s="67">
        <v>63</v>
      </c>
      <c r="C414" s="62">
        <v>642</v>
      </c>
      <c r="D414" s="62">
        <v>541</v>
      </c>
      <c r="E414" s="62" t="s">
        <v>74</v>
      </c>
    </row>
    <row r="415" spans="1:5">
      <c r="A415" s="67">
        <v>1312</v>
      </c>
      <c r="B415" s="67">
        <v>63</v>
      </c>
      <c r="C415" s="62">
        <v>642</v>
      </c>
      <c r="D415" s="62">
        <v>541</v>
      </c>
      <c r="E415" s="62" t="s">
        <v>74</v>
      </c>
    </row>
    <row r="416" spans="1:5">
      <c r="A416" s="67">
        <v>1313</v>
      </c>
      <c r="B416" s="67">
        <v>63</v>
      </c>
      <c r="C416" s="62">
        <v>642</v>
      </c>
      <c r="D416" s="62">
        <v>541</v>
      </c>
      <c r="E416" s="62" t="s">
        <v>74</v>
      </c>
    </row>
    <row r="417" spans="1:5">
      <c r="A417" s="67">
        <v>1314</v>
      </c>
      <c r="B417" s="67">
        <v>63</v>
      </c>
      <c r="C417" s="62">
        <v>642</v>
      </c>
      <c r="D417" s="62">
        <v>541</v>
      </c>
      <c r="E417" s="62" t="s">
        <v>74</v>
      </c>
    </row>
    <row r="418" spans="1:5">
      <c r="A418" s="67">
        <v>1315</v>
      </c>
      <c r="B418" s="67">
        <v>63</v>
      </c>
      <c r="C418" s="62">
        <v>642</v>
      </c>
      <c r="D418" s="62">
        <v>541</v>
      </c>
      <c r="E418" s="62" t="s">
        <v>74</v>
      </c>
    </row>
    <row r="419" spans="1:5">
      <c r="A419" s="67">
        <v>1316</v>
      </c>
      <c r="B419" s="67">
        <v>63</v>
      </c>
      <c r="C419" s="62">
        <v>642</v>
      </c>
      <c r="D419" s="62">
        <v>541</v>
      </c>
      <c r="E419" s="62" t="s">
        <v>74</v>
      </c>
    </row>
    <row r="420" spans="1:5">
      <c r="A420" s="67">
        <v>1317</v>
      </c>
      <c r="B420" s="67">
        <v>63</v>
      </c>
      <c r="C420" s="62">
        <v>642</v>
      </c>
      <c r="D420" s="62">
        <v>541</v>
      </c>
      <c r="E420" s="62" t="s">
        <v>74</v>
      </c>
    </row>
    <row r="421" spans="1:5">
      <c r="A421" s="67">
        <v>1318</v>
      </c>
      <c r="B421" s="67">
        <v>63</v>
      </c>
      <c r="C421" s="62">
        <v>642</v>
      </c>
      <c r="D421" s="62">
        <v>541</v>
      </c>
      <c r="E421" s="62" t="s">
        <v>74</v>
      </c>
    </row>
    <row r="422" spans="1:5">
      <c r="A422" s="67">
        <v>1319</v>
      </c>
      <c r="B422" s="67">
        <v>63</v>
      </c>
      <c r="C422" s="62">
        <v>642</v>
      </c>
      <c r="D422" s="62">
        <v>541</v>
      </c>
      <c r="E422" s="62" t="s">
        <v>74</v>
      </c>
    </row>
    <row r="423" spans="1:5">
      <c r="A423" s="67">
        <v>1320</v>
      </c>
      <c r="B423" s="67">
        <v>63</v>
      </c>
      <c r="C423" s="62">
        <v>642</v>
      </c>
      <c r="D423" s="62">
        <v>541</v>
      </c>
      <c r="E423" s="62" t="s">
        <v>74</v>
      </c>
    </row>
    <row r="424" spans="1:5">
      <c r="A424" s="67">
        <v>1321</v>
      </c>
      <c r="B424" s="67">
        <v>63</v>
      </c>
      <c r="C424" s="62">
        <v>642</v>
      </c>
      <c r="D424" s="62">
        <v>541</v>
      </c>
      <c r="E424" s="62" t="s">
        <v>74</v>
      </c>
    </row>
    <row r="425" spans="1:5">
      <c r="A425" s="67">
        <v>1322</v>
      </c>
      <c r="B425" s="67">
        <v>63</v>
      </c>
      <c r="C425" s="62">
        <v>642</v>
      </c>
      <c r="D425" s="62">
        <v>541</v>
      </c>
      <c r="E425" s="62" t="s">
        <v>74</v>
      </c>
    </row>
    <row r="426" spans="1:5">
      <c r="A426" s="67">
        <v>1323</v>
      </c>
      <c r="B426" s="67">
        <v>63</v>
      </c>
      <c r="C426" s="62">
        <v>642</v>
      </c>
      <c r="D426" s="62">
        <v>541</v>
      </c>
      <c r="E426" s="62" t="s">
        <v>74</v>
      </c>
    </row>
    <row r="427" spans="1:5">
      <c r="A427" s="67">
        <v>1324</v>
      </c>
      <c r="B427" s="67">
        <v>63</v>
      </c>
      <c r="C427" s="62">
        <v>642</v>
      </c>
      <c r="D427" s="62">
        <v>541</v>
      </c>
      <c r="E427" s="62" t="s">
        <v>74</v>
      </c>
    </row>
    <row r="428" spans="1:5">
      <c r="A428" s="67">
        <v>1325</v>
      </c>
      <c r="B428" s="67">
        <v>63</v>
      </c>
      <c r="C428" s="62">
        <v>642</v>
      </c>
      <c r="D428" s="62">
        <v>541</v>
      </c>
      <c r="E428" s="62" t="s">
        <v>74</v>
      </c>
    </row>
    <row r="429" spans="1:5">
      <c r="A429" s="67">
        <v>1326</v>
      </c>
      <c r="B429" s="67">
        <v>63</v>
      </c>
      <c r="C429" s="62">
        <v>642</v>
      </c>
      <c r="D429" s="62">
        <v>541</v>
      </c>
      <c r="E429" s="62" t="s">
        <v>74</v>
      </c>
    </row>
    <row r="430" spans="1:5">
      <c r="A430" s="67">
        <v>1327</v>
      </c>
      <c r="B430" s="67">
        <v>63</v>
      </c>
      <c r="C430" s="62">
        <v>642</v>
      </c>
      <c r="D430" s="62">
        <v>541</v>
      </c>
      <c r="E430" s="62" t="s">
        <v>74</v>
      </c>
    </row>
    <row r="431" spans="1:5">
      <c r="A431" s="67">
        <v>1328</v>
      </c>
      <c r="B431" s="67">
        <v>63</v>
      </c>
      <c r="C431" s="62">
        <v>642</v>
      </c>
      <c r="D431" s="62">
        <v>541</v>
      </c>
      <c r="E431" s="62" t="s">
        <v>74</v>
      </c>
    </row>
    <row r="432" spans="1:5">
      <c r="A432" s="67">
        <v>1329</v>
      </c>
      <c r="B432" s="67">
        <v>63</v>
      </c>
      <c r="C432" s="62">
        <v>642</v>
      </c>
      <c r="D432" s="62">
        <v>541</v>
      </c>
      <c r="E432" s="62" t="s">
        <v>74</v>
      </c>
    </row>
    <row r="433" spans="1:5">
      <c r="A433" s="67">
        <v>1330</v>
      </c>
      <c r="B433" s="67">
        <v>63</v>
      </c>
      <c r="C433" s="62">
        <v>642</v>
      </c>
      <c r="D433" s="62">
        <v>541</v>
      </c>
      <c r="E433" s="62" t="s">
        <v>74</v>
      </c>
    </row>
    <row r="434" spans="1:5">
      <c r="A434" s="67">
        <v>1331</v>
      </c>
      <c r="B434" s="67">
        <v>63</v>
      </c>
      <c r="C434" s="62">
        <v>642</v>
      </c>
      <c r="D434" s="62">
        <v>541</v>
      </c>
      <c r="E434" s="62" t="s">
        <v>74</v>
      </c>
    </row>
    <row r="435" spans="1:5">
      <c r="A435" s="67">
        <v>1332</v>
      </c>
      <c r="B435" s="67">
        <v>63</v>
      </c>
      <c r="C435" s="62">
        <v>642</v>
      </c>
      <c r="D435" s="62">
        <v>541</v>
      </c>
      <c r="E435" s="62" t="s">
        <v>74</v>
      </c>
    </row>
    <row r="436" spans="1:5">
      <c r="A436" s="67">
        <v>1333</v>
      </c>
      <c r="B436" s="67">
        <v>63</v>
      </c>
      <c r="C436" s="62">
        <v>642</v>
      </c>
      <c r="D436" s="62">
        <v>541</v>
      </c>
      <c r="E436" s="62" t="s">
        <v>74</v>
      </c>
    </row>
    <row r="437" spans="1:5">
      <c r="A437" s="67">
        <v>1334</v>
      </c>
      <c r="B437" s="67">
        <v>63</v>
      </c>
      <c r="C437" s="62">
        <v>642</v>
      </c>
      <c r="D437" s="62">
        <v>541</v>
      </c>
      <c r="E437" s="62" t="s">
        <v>74</v>
      </c>
    </row>
    <row r="438" spans="1:5">
      <c r="A438" s="67">
        <v>1335</v>
      </c>
      <c r="B438" s="67">
        <v>63</v>
      </c>
      <c r="C438" s="62">
        <v>642</v>
      </c>
      <c r="D438" s="62">
        <v>541</v>
      </c>
      <c r="E438" s="62" t="s">
        <v>74</v>
      </c>
    </row>
    <row r="439" spans="1:5">
      <c r="A439" s="67">
        <v>1336</v>
      </c>
      <c r="B439" s="67">
        <v>63</v>
      </c>
      <c r="C439" s="62">
        <v>642</v>
      </c>
      <c r="D439" s="62">
        <v>541</v>
      </c>
      <c r="E439" s="62" t="s">
        <v>74</v>
      </c>
    </row>
    <row r="440" spans="1:5">
      <c r="A440" s="67">
        <v>1337</v>
      </c>
      <c r="B440" s="67">
        <v>63</v>
      </c>
      <c r="C440" s="62">
        <v>642</v>
      </c>
      <c r="D440" s="62">
        <v>541</v>
      </c>
      <c r="E440" s="62" t="s">
        <v>74</v>
      </c>
    </row>
    <row r="441" spans="1:5">
      <c r="A441" s="67">
        <v>1338</v>
      </c>
      <c r="B441" s="67">
        <v>63</v>
      </c>
      <c r="C441" s="62">
        <v>642</v>
      </c>
      <c r="D441" s="62">
        <v>541</v>
      </c>
      <c r="E441" s="62" t="s">
        <v>74</v>
      </c>
    </row>
    <row r="442" spans="1:5">
      <c r="A442" s="67">
        <v>1339</v>
      </c>
      <c r="B442" s="67">
        <v>63</v>
      </c>
      <c r="C442" s="62">
        <v>642</v>
      </c>
      <c r="D442" s="62">
        <v>541</v>
      </c>
      <c r="E442" s="62" t="s">
        <v>74</v>
      </c>
    </row>
    <row r="443" spans="1:5">
      <c r="A443" s="67">
        <v>1340</v>
      </c>
      <c r="B443" s="67">
        <v>63</v>
      </c>
      <c r="C443" s="62">
        <v>642</v>
      </c>
      <c r="D443" s="62">
        <v>541</v>
      </c>
      <c r="E443" s="62" t="s">
        <v>74</v>
      </c>
    </row>
    <row r="444" spans="1:5">
      <c r="A444" s="67">
        <v>1341</v>
      </c>
      <c r="B444" s="67">
        <v>63</v>
      </c>
      <c r="C444" s="62">
        <v>642</v>
      </c>
      <c r="D444" s="62">
        <v>541</v>
      </c>
      <c r="E444" s="62" t="s">
        <v>74</v>
      </c>
    </row>
    <row r="445" spans="1:5">
      <c r="A445" s="67">
        <v>1342</v>
      </c>
      <c r="B445" s="67">
        <v>63</v>
      </c>
      <c r="C445" s="62">
        <v>642</v>
      </c>
      <c r="D445" s="62">
        <v>541</v>
      </c>
      <c r="E445" s="62" t="s">
        <v>74</v>
      </c>
    </row>
    <row r="446" spans="1:5">
      <c r="A446" s="67">
        <v>1343</v>
      </c>
      <c r="B446" s="67">
        <v>63</v>
      </c>
      <c r="C446" s="62">
        <v>642</v>
      </c>
      <c r="D446" s="62">
        <v>541</v>
      </c>
      <c r="E446" s="62" t="s">
        <v>74</v>
      </c>
    </row>
    <row r="447" spans="1:5">
      <c r="A447" s="67">
        <v>1344</v>
      </c>
      <c r="B447" s="67">
        <v>63</v>
      </c>
      <c r="C447" s="62">
        <v>642</v>
      </c>
      <c r="D447" s="62">
        <v>541</v>
      </c>
      <c r="E447" s="62" t="s">
        <v>74</v>
      </c>
    </row>
    <row r="448" spans="1:5">
      <c r="A448" s="67">
        <v>1345</v>
      </c>
      <c r="B448" s="67">
        <v>63</v>
      </c>
      <c r="C448" s="62">
        <v>642</v>
      </c>
      <c r="D448" s="62">
        <v>541</v>
      </c>
      <c r="E448" s="62" t="s">
        <v>74</v>
      </c>
    </row>
    <row r="449" spans="1:5">
      <c r="A449" s="67">
        <v>1346</v>
      </c>
      <c r="B449" s="67">
        <v>63</v>
      </c>
      <c r="C449" s="62">
        <v>642</v>
      </c>
      <c r="D449" s="62">
        <v>541</v>
      </c>
      <c r="E449" s="62" t="s">
        <v>74</v>
      </c>
    </row>
    <row r="450" spans="1:5">
      <c r="A450" s="67">
        <v>1347</v>
      </c>
      <c r="B450" s="67">
        <v>63</v>
      </c>
      <c r="C450" s="62">
        <v>642</v>
      </c>
      <c r="D450" s="62">
        <v>541</v>
      </c>
      <c r="E450" s="62" t="s">
        <v>74</v>
      </c>
    </row>
    <row r="451" spans="1:5">
      <c r="A451" s="67">
        <v>1348</v>
      </c>
      <c r="B451" s="67">
        <v>63</v>
      </c>
      <c r="C451" s="62">
        <v>642</v>
      </c>
      <c r="D451" s="62">
        <v>541</v>
      </c>
      <c r="E451" s="62" t="s">
        <v>74</v>
      </c>
    </row>
    <row r="452" spans="1:5">
      <c r="A452" s="67">
        <v>1349</v>
      </c>
      <c r="B452" s="67">
        <v>63</v>
      </c>
      <c r="C452" s="62">
        <v>642</v>
      </c>
      <c r="D452" s="62">
        <v>541</v>
      </c>
      <c r="E452" s="62" t="s">
        <v>74</v>
      </c>
    </row>
    <row r="453" spans="1:5">
      <c r="A453" s="67">
        <v>1350</v>
      </c>
      <c r="B453" s="67">
        <v>63</v>
      </c>
      <c r="C453" s="62">
        <v>642</v>
      </c>
      <c r="D453" s="62">
        <v>541</v>
      </c>
      <c r="E453" s="62" t="s">
        <v>74</v>
      </c>
    </row>
    <row r="454" spans="1:5">
      <c r="A454" s="67">
        <v>1355</v>
      </c>
      <c r="B454" s="67">
        <v>63</v>
      </c>
      <c r="C454" s="62">
        <v>642</v>
      </c>
      <c r="D454" s="62">
        <v>541</v>
      </c>
      <c r="E454" s="62" t="s">
        <v>74</v>
      </c>
    </row>
    <row r="455" spans="1:5">
      <c r="A455" s="67">
        <v>1356</v>
      </c>
      <c r="B455" s="67">
        <v>63</v>
      </c>
      <c r="C455" s="62">
        <v>642</v>
      </c>
      <c r="D455" s="62">
        <v>541</v>
      </c>
      <c r="E455" s="62" t="s">
        <v>74</v>
      </c>
    </row>
    <row r="456" spans="1:5">
      <c r="A456" s="67">
        <v>1357</v>
      </c>
      <c r="B456" s="67">
        <v>63</v>
      </c>
      <c r="C456" s="62">
        <v>642</v>
      </c>
      <c r="D456" s="62">
        <v>541</v>
      </c>
      <c r="E456" s="62" t="s">
        <v>74</v>
      </c>
    </row>
    <row r="457" spans="1:5">
      <c r="A457" s="67">
        <v>1358</v>
      </c>
      <c r="B457" s="67">
        <v>63</v>
      </c>
      <c r="C457" s="62">
        <v>642</v>
      </c>
      <c r="D457" s="62">
        <v>541</v>
      </c>
      <c r="E457" s="62" t="s">
        <v>74</v>
      </c>
    </row>
    <row r="458" spans="1:5">
      <c r="A458" s="67">
        <v>1359</v>
      </c>
      <c r="B458" s="67">
        <v>63</v>
      </c>
      <c r="C458" s="62">
        <v>642</v>
      </c>
      <c r="D458" s="62">
        <v>541</v>
      </c>
      <c r="E458" s="62" t="s">
        <v>74</v>
      </c>
    </row>
    <row r="459" spans="1:5">
      <c r="A459" s="67">
        <v>1360</v>
      </c>
      <c r="B459" s="67">
        <v>63</v>
      </c>
      <c r="C459" s="62">
        <v>642</v>
      </c>
      <c r="D459" s="62">
        <v>541</v>
      </c>
      <c r="E459" s="62" t="s">
        <v>74</v>
      </c>
    </row>
    <row r="460" spans="1:5">
      <c r="A460" s="67">
        <v>1362</v>
      </c>
      <c r="B460" s="67">
        <v>63</v>
      </c>
      <c r="C460" s="62">
        <v>642</v>
      </c>
      <c r="D460" s="62">
        <v>541</v>
      </c>
      <c r="E460" s="62" t="s">
        <v>74</v>
      </c>
    </row>
    <row r="461" spans="1:5">
      <c r="A461" s="67">
        <v>1363</v>
      </c>
      <c r="B461" s="67">
        <v>63</v>
      </c>
      <c r="C461" s="62">
        <v>642</v>
      </c>
      <c r="D461" s="62">
        <v>541</v>
      </c>
      <c r="E461" s="62" t="s">
        <v>74</v>
      </c>
    </row>
    <row r="462" spans="1:5">
      <c r="A462" s="67">
        <v>1400</v>
      </c>
      <c r="B462" s="67">
        <v>63</v>
      </c>
      <c r="C462" s="62">
        <v>642</v>
      </c>
      <c r="D462" s="62">
        <v>541</v>
      </c>
      <c r="E462" s="62" t="s">
        <v>74</v>
      </c>
    </row>
    <row r="463" spans="1:5">
      <c r="A463" s="67">
        <v>1401</v>
      </c>
      <c r="B463" s="67">
        <v>63</v>
      </c>
      <c r="C463" s="62">
        <v>642</v>
      </c>
      <c r="D463" s="62">
        <v>541</v>
      </c>
      <c r="E463" s="62" t="s">
        <v>74</v>
      </c>
    </row>
    <row r="464" spans="1:5">
      <c r="A464" s="67">
        <v>1402</v>
      </c>
      <c r="B464" s="67">
        <v>63</v>
      </c>
      <c r="C464" s="62">
        <v>642</v>
      </c>
      <c r="D464" s="62">
        <v>541</v>
      </c>
      <c r="E464" s="62" t="s">
        <v>74</v>
      </c>
    </row>
    <row r="465" spans="1:5">
      <c r="A465" s="67">
        <v>1403</v>
      </c>
      <c r="B465" s="67">
        <v>63</v>
      </c>
      <c r="C465" s="62">
        <v>642</v>
      </c>
      <c r="D465" s="62">
        <v>541</v>
      </c>
      <c r="E465" s="62" t="s">
        <v>74</v>
      </c>
    </row>
    <row r="466" spans="1:5">
      <c r="A466" s="67">
        <v>1404</v>
      </c>
      <c r="B466" s="67">
        <v>63</v>
      </c>
      <c r="C466" s="62">
        <v>642</v>
      </c>
      <c r="D466" s="62">
        <v>541</v>
      </c>
      <c r="E466" s="62" t="s">
        <v>74</v>
      </c>
    </row>
    <row r="467" spans="1:5">
      <c r="A467" s="67">
        <v>1405</v>
      </c>
      <c r="B467" s="67">
        <v>63</v>
      </c>
      <c r="C467" s="62">
        <v>642</v>
      </c>
      <c r="D467" s="62">
        <v>541</v>
      </c>
      <c r="E467" s="62" t="s">
        <v>74</v>
      </c>
    </row>
    <row r="468" spans="1:5">
      <c r="A468" s="67">
        <v>1406</v>
      </c>
      <c r="B468" s="67">
        <v>63</v>
      </c>
      <c r="C468" s="62">
        <v>642</v>
      </c>
      <c r="D468" s="62">
        <v>541</v>
      </c>
      <c r="E468" s="62" t="s">
        <v>74</v>
      </c>
    </row>
    <row r="469" spans="1:5">
      <c r="A469" s="67">
        <v>1407</v>
      </c>
      <c r="B469" s="67">
        <v>63</v>
      </c>
      <c r="C469" s="62">
        <v>642</v>
      </c>
      <c r="D469" s="62">
        <v>541</v>
      </c>
      <c r="E469" s="62" t="s">
        <v>74</v>
      </c>
    </row>
    <row r="470" spans="1:5">
      <c r="A470" s="67">
        <v>1408</v>
      </c>
      <c r="B470" s="67">
        <v>63</v>
      </c>
      <c r="C470" s="62">
        <v>642</v>
      </c>
      <c r="D470" s="62">
        <v>541</v>
      </c>
      <c r="E470" s="62" t="s">
        <v>74</v>
      </c>
    </row>
    <row r="471" spans="1:5">
      <c r="A471" s="67">
        <v>1409</v>
      </c>
      <c r="B471" s="67">
        <v>63</v>
      </c>
      <c r="C471" s="62">
        <v>642</v>
      </c>
      <c r="D471" s="62">
        <v>541</v>
      </c>
      <c r="E471" s="62" t="s">
        <v>74</v>
      </c>
    </row>
    <row r="472" spans="1:5">
      <c r="A472" s="67">
        <v>1410</v>
      </c>
      <c r="B472" s="67">
        <v>63</v>
      </c>
      <c r="C472" s="62">
        <v>642</v>
      </c>
      <c r="D472" s="62">
        <v>541</v>
      </c>
      <c r="E472" s="62" t="s">
        <v>74</v>
      </c>
    </row>
    <row r="473" spans="1:5">
      <c r="A473" s="67">
        <v>1411</v>
      </c>
      <c r="B473" s="67">
        <v>63</v>
      </c>
      <c r="C473" s="62">
        <v>642</v>
      </c>
      <c r="D473" s="62">
        <v>541</v>
      </c>
      <c r="E473" s="62" t="s">
        <v>74</v>
      </c>
    </row>
    <row r="474" spans="1:5">
      <c r="A474" s="67">
        <v>1412</v>
      </c>
      <c r="B474" s="67">
        <v>63</v>
      </c>
      <c r="C474" s="62">
        <v>642</v>
      </c>
      <c r="D474" s="62">
        <v>541</v>
      </c>
      <c r="E474" s="62" t="s">
        <v>74</v>
      </c>
    </row>
    <row r="475" spans="1:5">
      <c r="A475" s="67">
        <v>1413</v>
      </c>
      <c r="B475" s="67">
        <v>63</v>
      </c>
      <c r="C475" s="62">
        <v>642</v>
      </c>
      <c r="D475" s="62">
        <v>541</v>
      </c>
      <c r="E475" s="62" t="s">
        <v>74</v>
      </c>
    </row>
    <row r="476" spans="1:5">
      <c r="A476" s="67">
        <v>1414</v>
      </c>
      <c r="B476" s="67">
        <v>63</v>
      </c>
      <c r="C476" s="62">
        <v>642</v>
      </c>
      <c r="D476" s="62">
        <v>541</v>
      </c>
      <c r="E476" s="62" t="s">
        <v>74</v>
      </c>
    </row>
    <row r="477" spans="1:5">
      <c r="A477" s="67">
        <v>1415</v>
      </c>
      <c r="B477" s="67">
        <v>63</v>
      </c>
      <c r="C477" s="62">
        <v>642</v>
      </c>
      <c r="D477" s="62">
        <v>541</v>
      </c>
      <c r="E477" s="62" t="s">
        <v>74</v>
      </c>
    </row>
    <row r="478" spans="1:5">
      <c r="A478" s="67">
        <v>1416</v>
      </c>
      <c r="B478" s="67">
        <v>63</v>
      </c>
      <c r="C478" s="62">
        <v>642</v>
      </c>
      <c r="D478" s="62">
        <v>541</v>
      </c>
      <c r="E478" s="62" t="s">
        <v>74</v>
      </c>
    </row>
    <row r="479" spans="1:5">
      <c r="A479" s="67">
        <v>1417</v>
      </c>
      <c r="B479" s="67">
        <v>63</v>
      </c>
      <c r="C479" s="62">
        <v>642</v>
      </c>
      <c r="D479" s="62">
        <v>541</v>
      </c>
      <c r="E479" s="62" t="s">
        <v>74</v>
      </c>
    </row>
    <row r="480" spans="1:5">
      <c r="A480" s="67">
        <v>1418</v>
      </c>
      <c r="B480" s="67">
        <v>63</v>
      </c>
      <c r="C480" s="62">
        <v>642</v>
      </c>
      <c r="D480" s="62">
        <v>541</v>
      </c>
      <c r="E480" s="62" t="s">
        <v>74</v>
      </c>
    </row>
    <row r="481" spans="1:5">
      <c r="A481" s="67">
        <v>1419</v>
      </c>
      <c r="B481" s="67">
        <v>63</v>
      </c>
      <c r="C481" s="62">
        <v>642</v>
      </c>
      <c r="D481" s="62">
        <v>541</v>
      </c>
      <c r="E481" s="62" t="s">
        <v>74</v>
      </c>
    </row>
    <row r="482" spans="1:5">
      <c r="A482" s="67">
        <v>1420</v>
      </c>
      <c r="B482" s="67">
        <v>63</v>
      </c>
      <c r="C482" s="62">
        <v>642</v>
      </c>
      <c r="D482" s="62">
        <v>541</v>
      </c>
      <c r="E482" s="62" t="s">
        <v>74</v>
      </c>
    </row>
    <row r="483" spans="1:5">
      <c r="A483" s="67">
        <v>1421</v>
      </c>
      <c r="B483" s="67">
        <v>63</v>
      </c>
      <c r="C483" s="62">
        <v>642</v>
      </c>
      <c r="D483" s="62">
        <v>541</v>
      </c>
      <c r="E483" s="62" t="s">
        <v>74</v>
      </c>
    </row>
    <row r="484" spans="1:5">
      <c r="A484" s="67">
        <v>1422</v>
      </c>
      <c r="B484" s="67">
        <v>63</v>
      </c>
      <c r="C484" s="62">
        <v>642</v>
      </c>
      <c r="D484" s="62">
        <v>541</v>
      </c>
      <c r="E484" s="62" t="s">
        <v>74</v>
      </c>
    </row>
    <row r="485" spans="1:5">
      <c r="A485" s="67">
        <v>1423</v>
      </c>
      <c r="B485" s="67">
        <v>63</v>
      </c>
      <c r="C485" s="62">
        <v>642</v>
      </c>
      <c r="D485" s="62">
        <v>541</v>
      </c>
      <c r="E485" s="62" t="s">
        <v>74</v>
      </c>
    </row>
    <row r="486" spans="1:5">
      <c r="A486" s="67">
        <v>1424</v>
      </c>
      <c r="B486" s="67">
        <v>63</v>
      </c>
      <c r="C486" s="62">
        <v>642</v>
      </c>
      <c r="D486" s="62">
        <v>541</v>
      </c>
      <c r="E486" s="62" t="s">
        <v>74</v>
      </c>
    </row>
    <row r="487" spans="1:5">
      <c r="A487" s="67">
        <v>1425</v>
      </c>
      <c r="B487" s="67">
        <v>63</v>
      </c>
      <c r="C487" s="62">
        <v>642</v>
      </c>
      <c r="D487" s="62">
        <v>541</v>
      </c>
      <c r="E487" s="62" t="s">
        <v>74</v>
      </c>
    </row>
    <row r="488" spans="1:5">
      <c r="A488" s="67">
        <v>1426</v>
      </c>
      <c r="B488" s="67">
        <v>63</v>
      </c>
      <c r="C488" s="62">
        <v>642</v>
      </c>
      <c r="D488" s="62">
        <v>541</v>
      </c>
      <c r="E488" s="62" t="s">
        <v>74</v>
      </c>
    </row>
    <row r="489" spans="1:5">
      <c r="A489" s="67">
        <v>1427</v>
      </c>
      <c r="B489" s="67">
        <v>63</v>
      </c>
      <c r="C489" s="62">
        <v>642</v>
      </c>
      <c r="D489" s="62">
        <v>541</v>
      </c>
      <c r="E489" s="62" t="s">
        <v>74</v>
      </c>
    </row>
    <row r="490" spans="1:5">
      <c r="A490" s="67">
        <v>1428</v>
      </c>
      <c r="B490" s="67">
        <v>63</v>
      </c>
      <c r="C490" s="62">
        <v>642</v>
      </c>
      <c r="D490" s="62">
        <v>541</v>
      </c>
      <c r="E490" s="62" t="s">
        <v>74</v>
      </c>
    </row>
    <row r="491" spans="1:5">
      <c r="A491" s="67">
        <v>1429</v>
      </c>
      <c r="B491" s="67">
        <v>63</v>
      </c>
      <c r="C491" s="62">
        <v>642</v>
      </c>
      <c r="D491" s="62">
        <v>541</v>
      </c>
      <c r="E491" s="62" t="s">
        <v>74</v>
      </c>
    </row>
    <row r="492" spans="1:5">
      <c r="A492" s="67">
        <v>1430</v>
      </c>
      <c r="B492" s="67">
        <v>63</v>
      </c>
      <c r="C492" s="62">
        <v>642</v>
      </c>
      <c r="D492" s="62">
        <v>541</v>
      </c>
      <c r="E492" s="62" t="s">
        <v>74</v>
      </c>
    </row>
    <row r="493" spans="1:5">
      <c r="A493" s="67">
        <v>1431</v>
      </c>
      <c r="B493" s="67">
        <v>63</v>
      </c>
      <c r="C493" s="62">
        <v>642</v>
      </c>
      <c r="D493" s="62">
        <v>541</v>
      </c>
      <c r="E493" s="62" t="s">
        <v>74</v>
      </c>
    </row>
    <row r="494" spans="1:5">
      <c r="A494" s="67">
        <v>1432</v>
      </c>
      <c r="B494" s="67">
        <v>63</v>
      </c>
      <c r="C494" s="62">
        <v>642</v>
      </c>
      <c r="D494" s="62">
        <v>541</v>
      </c>
      <c r="E494" s="62" t="s">
        <v>74</v>
      </c>
    </row>
    <row r="495" spans="1:5">
      <c r="A495" s="67">
        <v>1433</v>
      </c>
      <c r="B495" s="67">
        <v>63</v>
      </c>
      <c r="C495" s="62">
        <v>642</v>
      </c>
      <c r="D495" s="62">
        <v>541</v>
      </c>
      <c r="E495" s="62" t="s">
        <v>74</v>
      </c>
    </row>
    <row r="496" spans="1:5">
      <c r="A496" s="67">
        <v>1434</v>
      </c>
      <c r="B496" s="67">
        <v>63</v>
      </c>
      <c r="C496" s="62">
        <v>642</v>
      </c>
      <c r="D496" s="62">
        <v>541</v>
      </c>
      <c r="E496" s="62" t="s">
        <v>74</v>
      </c>
    </row>
    <row r="497" spans="1:5">
      <c r="A497" s="67">
        <v>1435</v>
      </c>
      <c r="B497" s="67">
        <v>63</v>
      </c>
      <c r="C497" s="62">
        <v>642</v>
      </c>
      <c r="D497" s="62">
        <v>541</v>
      </c>
      <c r="E497" s="62" t="s">
        <v>74</v>
      </c>
    </row>
    <row r="498" spans="1:5">
      <c r="A498" s="67">
        <v>1436</v>
      </c>
      <c r="B498" s="67">
        <v>63</v>
      </c>
      <c r="C498" s="62">
        <v>642</v>
      </c>
      <c r="D498" s="62">
        <v>541</v>
      </c>
      <c r="E498" s="62" t="s">
        <v>74</v>
      </c>
    </row>
    <row r="499" spans="1:5">
      <c r="A499" s="67">
        <v>1437</v>
      </c>
      <c r="B499" s="67">
        <v>63</v>
      </c>
      <c r="C499" s="62">
        <v>642</v>
      </c>
      <c r="D499" s="62">
        <v>541</v>
      </c>
      <c r="E499" s="62" t="s">
        <v>74</v>
      </c>
    </row>
    <row r="500" spans="1:5">
      <c r="A500" s="67">
        <v>1438</v>
      </c>
      <c r="B500" s="67">
        <v>63</v>
      </c>
      <c r="C500" s="62">
        <v>642</v>
      </c>
      <c r="D500" s="62">
        <v>541</v>
      </c>
      <c r="E500" s="62" t="s">
        <v>74</v>
      </c>
    </row>
    <row r="501" spans="1:5">
      <c r="A501" s="67">
        <v>1439</v>
      </c>
      <c r="B501" s="67">
        <v>63</v>
      </c>
      <c r="C501" s="62">
        <v>642</v>
      </c>
      <c r="D501" s="62">
        <v>541</v>
      </c>
      <c r="E501" s="62" t="s">
        <v>74</v>
      </c>
    </row>
    <row r="502" spans="1:5">
      <c r="A502" s="67">
        <v>1440</v>
      </c>
      <c r="B502" s="67">
        <v>63</v>
      </c>
      <c r="C502" s="62">
        <v>642</v>
      </c>
      <c r="D502" s="62">
        <v>541</v>
      </c>
      <c r="E502" s="62" t="s">
        <v>74</v>
      </c>
    </row>
    <row r="503" spans="1:5">
      <c r="A503" s="67">
        <v>1441</v>
      </c>
      <c r="B503" s="67">
        <v>63</v>
      </c>
      <c r="C503" s="62">
        <v>642</v>
      </c>
      <c r="D503" s="62">
        <v>541</v>
      </c>
      <c r="E503" s="62" t="s">
        <v>74</v>
      </c>
    </row>
    <row r="504" spans="1:5">
      <c r="A504" s="67">
        <v>1442</v>
      </c>
      <c r="B504" s="67">
        <v>63</v>
      </c>
      <c r="C504" s="62">
        <v>642</v>
      </c>
      <c r="D504" s="62">
        <v>541</v>
      </c>
      <c r="E504" s="62" t="s">
        <v>74</v>
      </c>
    </row>
    <row r="505" spans="1:5">
      <c r="A505" s="67">
        <v>1443</v>
      </c>
      <c r="B505" s="67">
        <v>63</v>
      </c>
      <c r="C505" s="62">
        <v>642</v>
      </c>
      <c r="D505" s="62">
        <v>541</v>
      </c>
      <c r="E505" s="62" t="s">
        <v>74</v>
      </c>
    </row>
    <row r="506" spans="1:5">
      <c r="A506" s="67">
        <v>1444</v>
      </c>
      <c r="B506" s="67">
        <v>63</v>
      </c>
      <c r="C506" s="62">
        <v>642</v>
      </c>
      <c r="D506" s="62">
        <v>541</v>
      </c>
      <c r="E506" s="62" t="s">
        <v>74</v>
      </c>
    </row>
    <row r="507" spans="1:5">
      <c r="A507" s="67">
        <v>1445</v>
      </c>
      <c r="B507" s="67">
        <v>63</v>
      </c>
      <c r="C507" s="62">
        <v>642</v>
      </c>
      <c r="D507" s="62">
        <v>541</v>
      </c>
      <c r="E507" s="62" t="s">
        <v>74</v>
      </c>
    </row>
    <row r="508" spans="1:5">
      <c r="A508" s="67">
        <v>1450</v>
      </c>
      <c r="B508" s="67">
        <v>63</v>
      </c>
      <c r="C508" s="62">
        <v>642</v>
      </c>
      <c r="D508" s="62">
        <v>541</v>
      </c>
      <c r="E508" s="62" t="s">
        <v>74</v>
      </c>
    </row>
    <row r="509" spans="1:5">
      <c r="A509" s="67">
        <v>1452</v>
      </c>
      <c r="B509" s="67">
        <v>63</v>
      </c>
      <c r="C509" s="62">
        <v>642</v>
      </c>
      <c r="D509" s="62">
        <v>541</v>
      </c>
      <c r="E509" s="62" t="s">
        <v>74</v>
      </c>
    </row>
    <row r="510" spans="1:5">
      <c r="A510" s="67">
        <v>1453</v>
      </c>
      <c r="B510" s="67">
        <v>63</v>
      </c>
      <c r="C510" s="62">
        <v>642</v>
      </c>
      <c r="D510" s="62">
        <v>541</v>
      </c>
      <c r="E510" s="62" t="s">
        <v>74</v>
      </c>
    </row>
    <row r="511" spans="1:5">
      <c r="A511" s="67">
        <v>1454</v>
      </c>
      <c r="B511" s="67">
        <v>63</v>
      </c>
      <c r="C511" s="62">
        <v>642</v>
      </c>
      <c r="D511" s="62">
        <v>541</v>
      </c>
      <c r="E511" s="62" t="s">
        <v>74</v>
      </c>
    </row>
    <row r="512" spans="1:5">
      <c r="A512" s="67">
        <v>1455</v>
      </c>
      <c r="B512" s="67">
        <v>63</v>
      </c>
      <c r="C512" s="62">
        <v>642</v>
      </c>
      <c r="D512" s="62">
        <v>541</v>
      </c>
      <c r="E512" s="62" t="s">
        <v>74</v>
      </c>
    </row>
    <row r="513" spans="1:5">
      <c r="A513" s="67">
        <v>1456</v>
      </c>
      <c r="B513" s="67">
        <v>63</v>
      </c>
      <c r="C513" s="62">
        <v>642</v>
      </c>
      <c r="D513" s="62">
        <v>541</v>
      </c>
      <c r="E513" s="62" t="s">
        <v>74</v>
      </c>
    </row>
    <row r="514" spans="1:5">
      <c r="A514" s="67">
        <v>1457</v>
      </c>
      <c r="B514" s="67">
        <v>63</v>
      </c>
      <c r="C514" s="62">
        <v>642</v>
      </c>
      <c r="D514" s="62">
        <v>541</v>
      </c>
      <c r="E514" s="62" t="s">
        <v>74</v>
      </c>
    </row>
    <row r="515" spans="1:5">
      <c r="A515" s="67">
        <v>1458</v>
      </c>
      <c r="B515" s="67">
        <v>63</v>
      </c>
      <c r="C515" s="62">
        <v>642</v>
      </c>
      <c r="D515" s="62">
        <v>541</v>
      </c>
      <c r="E515" s="62" t="s">
        <v>74</v>
      </c>
    </row>
    <row r="516" spans="1:5">
      <c r="A516" s="67">
        <v>1459</v>
      </c>
      <c r="B516" s="67">
        <v>63</v>
      </c>
      <c r="C516" s="62">
        <v>642</v>
      </c>
      <c r="D516" s="62">
        <v>541</v>
      </c>
      <c r="E516" s="62" t="s">
        <v>74</v>
      </c>
    </row>
    <row r="517" spans="1:5">
      <c r="A517" s="67">
        <v>1460</v>
      </c>
      <c r="B517" s="67">
        <v>63</v>
      </c>
      <c r="C517" s="62">
        <v>642</v>
      </c>
      <c r="D517" s="62">
        <v>541</v>
      </c>
      <c r="E517" s="62" t="s">
        <v>74</v>
      </c>
    </row>
    <row r="518" spans="1:5">
      <c r="A518" s="67">
        <v>1461</v>
      </c>
      <c r="B518" s="67">
        <v>63</v>
      </c>
      <c r="C518" s="62">
        <v>642</v>
      </c>
      <c r="D518" s="62">
        <v>541</v>
      </c>
      <c r="E518" s="62" t="s">
        <v>74</v>
      </c>
    </row>
    <row r="519" spans="1:5">
      <c r="A519" s="67">
        <v>1462</v>
      </c>
      <c r="B519" s="67">
        <v>63</v>
      </c>
      <c r="C519" s="62">
        <v>642</v>
      </c>
      <c r="D519" s="62">
        <v>541</v>
      </c>
      <c r="E519" s="62" t="s">
        <v>74</v>
      </c>
    </row>
    <row r="520" spans="1:5">
      <c r="A520" s="67">
        <v>1463</v>
      </c>
      <c r="B520" s="67">
        <v>63</v>
      </c>
      <c r="C520" s="62">
        <v>642</v>
      </c>
      <c r="D520" s="62">
        <v>541</v>
      </c>
      <c r="E520" s="62" t="s">
        <v>74</v>
      </c>
    </row>
    <row r="521" spans="1:5">
      <c r="A521" s="67">
        <v>1465</v>
      </c>
      <c r="B521" s="67">
        <v>63</v>
      </c>
      <c r="C521" s="62">
        <v>642</v>
      </c>
      <c r="D521" s="62">
        <v>541</v>
      </c>
      <c r="E521" s="62" t="s">
        <v>74</v>
      </c>
    </row>
    <row r="522" spans="1:5">
      <c r="A522" s="67">
        <v>1467</v>
      </c>
      <c r="B522" s="67">
        <v>63</v>
      </c>
      <c r="C522" s="62">
        <v>642</v>
      </c>
      <c r="D522" s="62">
        <v>541</v>
      </c>
      <c r="E522" s="62" t="s">
        <v>74</v>
      </c>
    </row>
    <row r="523" spans="1:5">
      <c r="A523" s="67">
        <v>1468</v>
      </c>
      <c r="B523" s="67">
        <v>63</v>
      </c>
      <c r="C523" s="62">
        <v>642</v>
      </c>
      <c r="D523" s="62">
        <v>541</v>
      </c>
      <c r="E523" s="62" t="s">
        <v>74</v>
      </c>
    </row>
    <row r="524" spans="1:5">
      <c r="A524" s="67">
        <v>1470</v>
      </c>
      <c r="B524" s="67">
        <v>63</v>
      </c>
      <c r="C524" s="62">
        <v>642</v>
      </c>
      <c r="D524" s="62">
        <v>541</v>
      </c>
      <c r="E524" s="62" t="s">
        <v>74</v>
      </c>
    </row>
    <row r="525" spans="1:5">
      <c r="A525" s="67">
        <v>1472</v>
      </c>
      <c r="B525" s="67">
        <v>63</v>
      </c>
      <c r="C525" s="62">
        <v>642</v>
      </c>
      <c r="D525" s="62">
        <v>541</v>
      </c>
      <c r="E525" s="62" t="s">
        <v>74</v>
      </c>
    </row>
    <row r="526" spans="1:5">
      <c r="A526" s="67">
        <v>1474</v>
      </c>
      <c r="B526" s="67">
        <v>63</v>
      </c>
      <c r="C526" s="62">
        <v>642</v>
      </c>
      <c r="D526" s="62">
        <v>541</v>
      </c>
      <c r="E526" s="62" t="s">
        <v>74</v>
      </c>
    </row>
    <row r="527" spans="1:5">
      <c r="A527" s="67">
        <v>1475</v>
      </c>
      <c r="B527" s="67">
        <v>63</v>
      </c>
      <c r="C527" s="62">
        <v>642</v>
      </c>
      <c r="D527" s="62">
        <v>541</v>
      </c>
      <c r="E527" s="62" t="s">
        <v>74</v>
      </c>
    </row>
    <row r="528" spans="1:5">
      <c r="A528" s="67">
        <v>1476</v>
      </c>
      <c r="B528" s="67">
        <v>63</v>
      </c>
      <c r="C528" s="62">
        <v>642</v>
      </c>
      <c r="D528" s="62">
        <v>541</v>
      </c>
      <c r="E528" s="62" t="s">
        <v>74</v>
      </c>
    </row>
    <row r="529" spans="1:5">
      <c r="A529" s="67">
        <v>1477</v>
      </c>
      <c r="B529" s="67">
        <v>63</v>
      </c>
      <c r="C529" s="62">
        <v>642</v>
      </c>
      <c r="D529" s="62">
        <v>541</v>
      </c>
      <c r="E529" s="62" t="s">
        <v>74</v>
      </c>
    </row>
    <row r="530" spans="1:5">
      <c r="A530" s="67">
        <v>1478</v>
      </c>
      <c r="B530" s="67">
        <v>63</v>
      </c>
      <c r="C530" s="62">
        <v>642</v>
      </c>
      <c r="D530" s="62">
        <v>541</v>
      </c>
      <c r="E530" s="62" t="s">
        <v>74</v>
      </c>
    </row>
    <row r="531" spans="1:5">
      <c r="A531" s="67">
        <v>1479</v>
      </c>
      <c r="B531" s="67">
        <v>63</v>
      </c>
      <c r="C531" s="62">
        <v>642</v>
      </c>
      <c r="D531" s="62">
        <v>541</v>
      </c>
      <c r="E531" s="62" t="s">
        <v>74</v>
      </c>
    </row>
    <row r="532" spans="1:5">
      <c r="A532" s="67">
        <v>1480</v>
      </c>
      <c r="B532" s="67">
        <v>63</v>
      </c>
      <c r="C532" s="62">
        <v>642</v>
      </c>
      <c r="D532" s="62">
        <v>541</v>
      </c>
      <c r="E532" s="62" t="s">
        <v>74</v>
      </c>
    </row>
    <row r="533" spans="1:5">
      <c r="A533" s="67">
        <v>1481</v>
      </c>
      <c r="B533" s="67">
        <v>63</v>
      </c>
      <c r="C533" s="62">
        <v>642</v>
      </c>
      <c r="D533" s="62">
        <v>541</v>
      </c>
      <c r="E533" s="62" t="s">
        <v>74</v>
      </c>
    </row>
    <row r="534" spans="1:5">
      <c r="A534" s="67">
        <v>1482</v>
      </c>
      <c r="B534" s="67">
        <v>63</v>
      </c>
      <c r="C534" s="62">
        <v>642</v>
      </c>
      <c r="D534" s="62">
        <v>541</v>
      </c>
      <c r="E534" s="62" t="s">
        <v>74</v>
      </c>
    </row>
    <row r="535" spans="1:5">
      <c r="A535" s="67">
        <v>1484</v>
      </c>
      <c r="B535" s="67">
        <v>63</v>
      </c>
      <c r="C535" s="62">
        <v>642</v>
      </c>
      <c r="D535" s="62">
        <v>541</v>
      </c>
      <c r="E535" s="62" t="s">
        <v>74</v>
      </c>
    </row>
    <row r="536" spans="1:5">
      <c r="A536" s="67">
        <v>1485</v>
      </c>
      <c r="B536" s="67">
        <v>63</v>
      </c>
      <c r="C536" s="62">
        <v>642</v>
      </c>
      <c r="D536" s="62">
        <v>541</v>
      </c>
      <c r="E536" s="62" t="s">
        <v>74</v>
      </c>
    </row>
    <row r="537" spans="1:5">
      <c r="A537" s="67">
        <v>1487</v>
      </c>
      <c r="B537" s="67">
        <v>63</v>
      </c>
      <c r="C537" s="62">
        <v>642</v>
      </c>
      <c r="D537" s="62">
        <v>541</v>
      </c>
      <c r="E537" s="62" t="s">
        <v>74</v>
      </c>
    </row>
    <row r="538" spans="1:5">
      <c r="A538" s="67">
        <v>1490</v>
      </c>
      <c r="B538" s="67">
        <v>63</v>
      </c>
      <c r="C538" s="62">
        <v>642</v>
      </c>
      <c r="D538" s="62">
        <v>541</v>
      </c>
      <c r="E538" s="62" t="s">
        <v>74</v>
      </c>
    </row>
    <row r="539" spans="1:5">
      <c r="A539" s="67">
        <v>1493</v>
      </c>
      <c r="B539" s="67">
        <v>63</v>
      </c>
      <c r="C539" s="62">
        <v>642</v>
      </c>
      <c r="D539" s="62">
        <v>541</v>
      </c>
      <c r="E539" s="62" t="s">
        <v>74</v>
      </c>
    </row>
    <row r="540" spans="1:5">
      <c r="A540" s="67">
        <v>1495</v>
      </c>
      <c r="B540" s="67">
        <v>63</v>
      </c>
      <c r="C540" s="62">
        <v>642</v>
      </c>
      <c r="D540" s="62">
        <v>541</v>
      </c>
      <c r="E540" s="62" t="s">
        <v>74</v>
      </c>
    </row>
    <row r="541" spans="1:5">
      <c r="A541" s="67">
        <v>1499</v>
      </c>
      <c r="B541" s="67">
        <v>63</v>
      </c>
      <c r="C541" s="62">
        <v>642</v>
      </c>
      <c r="D541" s="62">
        <v>541</v>
      </c>
      <c r="E541" s="62" t="s">
        <v>74</v>
      </c>
    </row>
    <row r="542" spans="1:5">
      <c r="A542" s="67">
        <v>1502</v>
      </c>
      <c r="B542" s="67">
        <v>63</v>
      </c>
      <c r="C542" s="62">
        <v>642</v>
      </c>
      <c r="D542" s="62">
        <v>541</v>
      </c>
      <c r="E542" s="62" t="s">
        <v>74</v>
      </c>
    </row>
    <row r="543" spans="1:5">
      <c r="A543" s="67">
        <v>1503</v>
      </c>
      <c r="B543" s="67">
        <v>63</v>
      </c>
      <c r="C543" s="62">
        <v>642</v>
      </c>
      <c r="D543" s="62">
        <v>541</v>
      </c>
      <c r="E543" s="62" t="s">
        <v>74</v>
      </c>
    </row>
    <row r="544" spans="1:5">
      <c r="A544" s="67">
        <v>1504</v>
      </c>
      <c r="B544" s="67">
        <v>63</v>
      </c>
      <c r="C544" s="62">
        <v>642</v>
      </c>
      <c r="D544" s="62">
        <v>541</v>
      </c>
      <c r="E544" s="62" t="s">
        <v>74</v>
      </c>
    </row>
    <row r="545" spans="1:5">
      <c r="A545" s="67">
        <v>1505</v>
      </c>
      <c r="B545" s="67">
        <v>63</v>
      </c>
      <c r="C545" s="62">
        <v>642</v>
      </c>
      <c r="D545" s="62">
        <v>541</v>
      </c>
      <c r="E545" s="62" t="s">
        <v>74</v>
      </c>
    </row>
    <row r="546" spans="1:5">
      <c r="A546" s="67">
        <v>1506</v>
      </c>
      <c r="B546" s="67">
        <v>63</v>
      </c>
      <c r="C546" s="62">
        <v>642</v>
      </c>
      <c r="D546" s="62">
        <v>541</v>
      </c>
      <c r="E546" s="62" t="s">
        <v>74</v>
      </c>
    </row>
    <row r="547" spans="1:5">
      <c r="A547" s="67">
        <v>1507</v>
      </c>
      <c r="B547" s="67">
        <v>63</v>
      </c>
      <c r="C547" s="62">
        <v>642</v>
      </c>
      <c r="D547" s="62">
        <v>541</v>
      </c>
      <c r="E547" s="62" t="s">
        <v>74</v>
      </c>
    </row>
    <row r="548" spans="1:5">
      <c r="A548" s="67">
        <v>1508</v>
      </c>
      <c r="B548" s="67">
        <v>63</v>
      </c>
      <c r="C548" s="62">
        <v>642</v>
      </c>
      <c r="D548" s="62">
        <v>541</v>
      </c>
      <c r="E548" s="62" t="s">
        <v>74</v>
      </c>
    </row>
    <row r="549" spans="1:5">
      <c r="A549" s="67">
        <v>1509</v>
      </c>
      <c r="B549" s="67">
        <v>63</v>
      </c>
      <c r="C549" s="62">
        <v>642</v>
      </c>
      <c r="D549" s="62">
        <v>541</v>
      </c>
      <c r="E549" s="62" t="s">
        <v>74</v>
      </c>
    </row>
    <row r="550" spans="1:5">
      <c r="A550" s="67">
        <v>1510</v>
      </c>
      <c r="B550" s="67">
        <v>63</v>
      </c>
      <c r="C550" s="62">
        <v>642</v>
      </c>
      <c r="D550" s="62">
        <v>541</v>
      </c>
      <c r="E550" s="62" t="s">
        <v>74</v>
      </c>
    </row>
    <row r="551" spans="1:5">
      <c r="A551" s="67">
        <v>1511</v>
      </c>
      <c r="B551" s="67">
        <v>63</v>
      </c>
      <c r="C551" s="62">
        <v>642</v>
      </c>
      <c r="D551" s="62">
        <v>541</v>
      </c>
      <c r="E551" s="62" t="s">
        <v>74</v>
      </c>
    </row>
    <row r="552" spans="1:5">
      <c r="A552" s="67">
        <v>1515</v>
      </c>
      <c r="B552" s="67">
        <v>63</v>
      </c>
      <c r="C552" s="62">
        <v>642</v>
      </c>
      <c r="D552" s="62">
        <v>541</v>
      </c>
      <c r="E552" s="62" t="s">
        <v>74</v>
      </c>
    </row>
    <row r="553" spans="1:5">
      <c r="A553" s="67">
        <v>1516</v>
      </c>
      <c r="B553" s="67">
        <v>63</v>
      </c>
      <c r="C553" s="62">
        <v>642</v>
      </c>
      <c r="D553" s="62">
        <v>541</v>
      </c>
      <c r="E553" s="62" t="s">
        <v>74</v>
      </c>
    </row>
    <row r="554" spans="1:5">
      <c r="A554" s="67">
        <v>1517</v>
      </c>
      <c r="B554" s="67">
        <v>63</v>
      </c>
      <c r="C554" s="62">
        <v>642</v>
      </c>
      <c r="D554" s="62">
        <v>541</v>
      </c>
      <c r="E554" s="62" t="s">
        <v>74</v>
      </c>
    </row>
    <row r="555" spans="1:5">
      <c r="A555" s="67">
        <v>1544</v>
      </c>
      <c r="B555" s="67">
        <v>63</v>
      </c>
      <c r="C555" s="62">
        <v>642</v>
      </c>
      <c r="D555" s="62">
        <v>541</v>
      </c>
      <c r="E555" s="62" t="s">
        <v>74</v>
      </c>
    </row>
    <row r="556" spans="1:5">
      <c r="A556" s="67">
        <v>1545</v>
      </c>
      <c r="B556" s="67">
        <v>63</v>
      </c>
      <c r="C556" s="62">
        <v>642</v>
      </c>
      <c r="D556" s="62">
        <v>541</v>
      </c>
      <c r="E556" s="62" t="s">
        <v>74</v>
      </c>
    </row>
    <row r="557" spans="1:5">
      <c r="A557" s="67">
        <v>1546</v>
      </c>
      <c r="B557" s="67">
        <v>63</v>
      </c>
      <c r="C557" s="62">
        <v>642</v>
      </c>
      <c r="D557" s="62">
        <v>541</v>
      </c>
      <c r="E557" s="62" t="s">
        <v>74</v>
      </c>
    </row>
    <row r="558" spans="1:5">
      <c r="A558" s="67">
        <v>1547</v>
      </c>
      <c r="B558" s="67">
        <v>63</v>
      </c>
      <c r="C558" s="62">
        <v>642</v>
      </c>
      <c r="D558" s="62">
        <v>541</v>
      </c>
      <c r="E558" s="62" t="s">
        <v>74</v>
      </c>
    </row>
    <row r="559" spans="1:5">
      <c r="A559" s="67">
        <v>1549</v>
      </c>
      <c r="B559" s="67">
        <v>63</v>
      </c>
      <c r="C559" s="62">
        <v>642</v>
      </c>
      <c r="D559" s="62">
        <v>541</v>
      </c>
      <c r="E559" s="62" t="s">
        <v>74</v>
      </c>
    </row>
    <row r="560" spans="1:5">
      <c r="A560" s="67">
        <v>1550</v>
      </c>
      <c r="B560" s="67">
        <v>63</v>
      </c>
      <c r="C560" s="62">
        <v>642</v>
      </c>
      <c r="D560" s="62">
        <v>541</v>
      </c>
      <c r="E560" s="62" t="s">
        <v>74</v>
      </c>
    </row>
    <row r="561" spans="1:5">
      <c r="A561" s="67">
        <v>1551</v>
      </c>
      <c r="B561" s="67">
        <v>63</v>
      </c>
      <c r="C561" s="62">
        <v>642</v>
      </c>
      <c r="D561" s="62">
        <v>541</v>
      </c>
      <c r="E561" s="62" t="s">
        <v>74</v>
      </c>
    </row>
    <row r="562" spans="1:5">
      <c r="A562" s="67">
        <v>1552</v>
      </c>
      <c r="B562" s="67">
        <v>63</v>
      </c>
      <c r="C562" s="62">
        <v>642</v>
      </c>
      <c r="D562" s="62">
        <v>541</v>
      </c>
      <c r="E562" s="62" t="s">
        <v>74</v>
      </c>
    </row>
    <row r="563" spans="1:5">
      <c r="A563" s="67">
        <v>1553</v>
      </c>
      <c r="B563" s="67">
        <v>63</v>
      </c>
      <c r="C563" s="62">
        <v>642</v>
      </c>
      <c r="D563" s="62">
        <v>541</v>
      </c>
      <c r="E563" s="62" t="s">
        <v>74</v>
      </c>
    </row>
    <row r="564" spans="1:5">
      <c r="A564" s="67">
        <v>1554</v>
      </c>
      <c r="B564" s="67">
        <v>63</v>
      </c>
      <c r="C564" s="62">
        <v>642</v>
      </c>
      <c r="D564" s="62">
        <v>541</v>
      </c>
      <c r="E564" s="62" t="s">
        <v>74</v>
      </c>
    </row>
    <row r="565" spans="1:5">
      <c r="A565" s="67">
        <v>1555</v>
      </c>
      <c r="B565" s="67">
        <v>63</v>
      </c>
      <c r="C565" s="62">
        <v>642</v>
      </c>
      <c r="D565" s="62">
        <v>541</v>
      </c>
      <c r="E565" s="62" t="s">
        <v>74</v>
      </c>
    </row>
    <row r="566" spans="1:5">
      <c r="A566" s="67">
        <v>1556</v>
      </c>
      <c r="B566" s="67">
        <v>63</v>
      </c>
      <c r="C566" s="62">
        <v>642</v>
      </c>
      <c r="D566" s="62">
        <v>541</v>
      </c>
      <c r="E566" s="62" t="s">
        <v>74</v>
      </c>
    </row>
    <row r="567" spans="1:5">
      <c r="A567" s="67">
        <v>1557</v>
      </c>
      <c r="B567" s="67">
        <v>63</v>
      </c>
      <c r="C567" s="62">
        <v>642</v>
      </c>
      <c r="D567" s="62">
        <v>541</v>
      </c>
      <c r="E567" s="62" t="s">
        <v>74</v>
      </c>
    </row>
    <row r="568" spans="1:5">
      <c r="A568" s="67">
        <v>1558</v>
      </c>
      <c r="B568" s="67">
        <v>63</v>
      </c>
      <c r="C568" s="62">
        <v>642</v>
      </c>
      <c r="D568" s="62">
        <v>541</v>
      </c>
      <c r="E568" s="62" t="s">
        <v>74</v>
      </c>
    </row>
    <row r="569" spans="1:5">
      <c r="A569" s="67">
        <v>1559</v>
      </c>
      <c r="B569" s="67">
        <v>63</v>
      </c>
      <c r="C569" s="62">
        <v>642</v>
      </c>
      <c r="D569" s="62">
        <v>541</v>
      </c>
      <c r="E569" s="62" t="s">
        <v>74</v>
      </c>
    </row>
    <row r="570" spans="1:5">
      <c r="A570" s="67">
        <v>1560</v>
      </c>
      <c r="B570" s="67">
        <v>63</v>
      </c>
      <c r="C570" s="62">
        <v>642</v>
      </c>
      <c r="D570" s="62">
        <v>541</v>
      </c>
      <c r="E570" s="62" t="s">
        <v>74</v>
      </c>
    </row>
    <row r="571" spans="1:5">
      <c r="A571" s="67">
        <v>1565</v>
      </c>
      <c r="B571" s="67">
        <v>63</v>
      </c>
      <c r="C571" s="62">
        <v>642</v>
      </c>
      <c r="D571" s="62">
        <v>541</v>
      </c>
      <c r="E571" s="62" t="s">
        <v>74</v>
      </c>
    </row>
    <row r="572" spans="1:5">
      <c r="A572" s="67">
        <v>1570</v>
      </c>
      <c r="B572" s="67">
        <v>63</v>
      </c>
      <c r="C572" s="62">
        <v>642</v>
      </c>
      <c r="D572" s="62">
        <v>541</v>
      </c>
      <c r="E572" s="62" t="s">
        <v>74</v>
      </c>
    </row>
    <row r="573" spans="1:5">
      <c r="A573" s="67">
        <v>1571</v>
      </c>
      <c r="B573" s="67">
        <v>63</v>
      </c>
      <c r="C573" s="62">
        <v>642</v>
      </c>
      <c r="D573" s="62">
        <v>541</v>
      </c>
      <c r="E573" s="62" t="s">
        <v>74</v>
      </c>
    </row>
    <row r="574" spans="1:5">
      <c r="A574" s="67">
        <v>1581</v>
      </c>
      <c r="B574" s="67">
        <v>63</v>
      </c>
      <c r="C574" s="62">
        <v>642</v>
      </c>
      <c r="D574" s="62">
        <v>541</v>
      </c>
      <c r="E574" s="62" t="s">
        <v>74</v>
      </c>
    </row>
    <row r="575" spans="1:5">
      <c r="A575" s="67">
        <v>1582</v>
      </c>
      <c r="B575" s="67">
        <v>63</v>
      </c>
      <c r="C575" s="62">
        <v>642</v>
      </c>
      <c r="D575" s="62">
        <v>541</v>
      </c>
      <c r="E575" s="62" t="s">
        <v>74</v>
      </c>
    </row>
    <row r="576" spans="1:5">
      <c r="A576" s="67">
        <v>1583</v>
      </c>
      <c r="B576" s="67">
        <v>63</v>
      </c>
      <c r="C576" s="62">
        <v>642</v>
      </c>
      <c r="D576" s="62">
        <v>541</v>
      </c>
      <c r="E576" s="62" t="s">
        <v>74</v>
      </c>
    </row>
    <row r="577" spans="1:5">
      <c r="A577" s="67">
        <v>1584</v>
      </c>
      <c r="B577" s="67">
        <v>63</v>
      </c>
      <c r="C577" s="62">
        <v>642</v>
      </c>
      <c r="D577" s="62">
        <v>541</v>
      </c>
      <c r="E577" s="62" t="s">
        <v>74</v>
      </c>
    </row>
    <row r="578" spans="1:5">
      <c r="A578" s="67">
        <v>1585</v>
      </c>
      <c r="B578" s="67">
        <v>63</v>
      </c>
      <c r="C578" s="62">
        <v>642</v>
      </c>
      <c r="D578" s="62">
        <v>541</v>
      </c>
      <c r="E578" s="62" t="s">
        <v>74</v>
      </c>
    </row>
    <row r="579" spans="1:5">
      <c r="A579" s="67">
        <v>1586</v>
      </c>
      <c r="B579" s="67">
        <v>63</v>
      </c>
      <c r="C579" s="62">
        <v>642</v>
      </c>
      <c r="D579" s="62">
        <v>541</v>
      </c>
      <c r="E579" s="62" t="s">
        <v>74</v>
      </c>
    </row>
    <row r="580" spans="1:5">
      <c r="A580" s="67">
        <v>1587</v>
      </c>
      <c r="B580" s="67">
        <v>63</v>
      </c>
      <c r="C580" s="62">
        <v>642</v>
      </c>
      <c r="D580" s="62">
        <v>541</v>
      </c>
      <c r="E580" s="62" t="s">
        <v>74</v>
      </c>
    </row>
    <row r="581" spans="1:5">
      <c r="A581" s="67">
        <v>1588</v>
      </c>
      <c r="B581" s="67">
        <v>63</v>
      </c>
      <c r="C581" s="62">
        <v>642</v>
      </c>
      <c r="D581" s="62">
        <v>541</v>
      </c>
      <c r="E581" s="62" t="s">
        <v>74</v>
      </c>
    </row>
    <row r="582" spans="1:5">
      <c r="A582" s="67">
        <v>1589</v>
      </c>
      <c r="B582" s="67">
        <v>63</v>
      </c>
      <c r="C582" s="62">
        <v>642</v>
      </c>
      <c r="D582" s="62">
        <v>541</v>
      </c>
      <c r="E582" s="62" t="s">
        <v>74</v>
      </c>
    </row>
    <row r="583" spans="1:5">
      <c r="A583" s="67">
        <v>1590</v>
      </c>
      <c r="B583" s="67">
        <v>63</v>
      </c>
      <c r="C583" s="62">
        <v>642</v>
      </c>
      <c r="D583" s="62">
        <v>541</v>
      </c>
      <c r="E583" s="62" t="s">
        <v>74</v>
      </c>
    </row>
    <row r="584" spans="1:5">
      <c r="A584" s="67">
        <v>1595</v>
      </c>
      <c r="B584" s="67">
        <v>63</v>
      </c>
      <c r="C584" s="62">
        <v>642</v>
      </c>
      <c r="D584" s="62">
        <v>541</v>
      </c>
      <c r="E584" s="62" t="s">
        <v>74</v>
      </c>
    </row>
    <row r="585" spans="1:5">
      <c r="A585" s="67">
        <v>1596</v>
      </c>
      <c r="B585" s="67">
        <v>63</v>
      </c>
      <c r="C585" s="62">
        <v>642</v>
      </c>
      <c r="D585" s="62">
        <v>541</v>
      </c>
      <c r="E585" s="62" t="s">
        <v>74</v>
      </c>
    </row>
    <row r="586" spans="1:5">
      <c r="A586" s="67">
        <v>1597</v>
      </c>
      <c r="B586" s="67">
        <v>63</v>
      </c>
      <c r="C586" s="62">
        <v>642</v>
      </c>
      <c r="D586" s="62">
        <v>541</v>
      </c>
      <c r="E586" s="62" t="s">
        <v>74</v>
      </c>
    </row>
    <row r="587" spans="1:5">
      <c r="A587" s="67">
        <v>1598</v>
      </c>
      <c r="B587" s="67">
        <v>63</v>
      </c>
      <c r="C587" s="62">
        <v>642</v>
      </c>
      <c r="D587" s="62">
        <v>541</v>
      </c>
      <c r="E587" s="62" t="s">
        <v>74</v>
      </c>
    </row>
    <row r="588" spans="1:5">
      <c r="A588" s="67">
        <v>1599</v>
      </c>
      <c r="B588" s="67">
        <v>63</v>
      </c>
      <c r="C588" s="62">
        <v>642</v>
      </c>
      <c r="D588" s="62">
        <v>541</v>
      </c>
      <c r="E588" s="62" t="s">
        <v>74</v>
      </c>
    </row>
    <row r="589" spans="1:5">
      <c r="A589" s="67">
        <v>1600</v>
      </c>
      <c r="B589" s="67">
        <v>63</v>
      </c>
      <c r="C589" s="62">
        <v>642</v>
      </c>
      <c r="D589" s="62">
        <v>541</v>
      </c>
      <c r="E589" s="62" t="s">
        <v>74</v>
      </c>
    </row>
    <row r="590" spans="1:5">
      <c r="A590" s="67">
        <v>1601</v>
      </c>
      <c r="B590" s="67">
        <v>63</v>
      </c>
      <c r="C590" s="62">
        <v>642</v>
      </c>
      <c r="D590" s="62">
        <v>541</v>
      </c>
      <c r="E590" s="62" t="s">
        <v>74</v>
      </c>
    </row>
    <row r="591" spans="1:5">
      <c r="A591" s="67">
        <v>1602</v>
      </c>
      <c r="B591" s="67">
        <v>63</v>
      </c>
      <c r="C591" s="62">
        <v>642</v>
      </c>
      <c r="D591" s="62">
        <v>541</v>
      </c>
      <c r="E591" s="62" t="s">
        <v>74</v>
      </c>
    </row>
    <row r="592" spans="1:5">
      <c r="A592" s="67">
        <v>1603</v>
      </c>
      <c r="B592" s="67">
        <v>63</v>
      </c>
      <c r="C592" s="62">
        <v>642</v>
      </c>
      <c r="D592" s="62">
        <v>541</v>
      </c>
      <c r="E592" s="62" t="s">
        <v>74</v>
      </c>
    </row>
    <row r="593" spans="1:5">
      <c r="A593" s="67">
        <v>1604</v>
      </c>
      <c r="B593" s="67">
        <v>63</v>
      </c>
      <c r="C593" s="62">
        <v>642</v>
      </c>
      <c r="D593" s="62">
        <v>541</v>
      </c>
      <c r="E593" s="62" t="s">
        <v>74</v>
      </c>
    </row>
    <row r="594" spans="1:5">
      <c r="A594" s="67">
        <v>1605</v>
      </c>
      <c r="B594" s="67">
        <v>63</v>
      </c>
      <c r="C594" s="62">
        <v>642</v>
      </c>
      <c r="D594" s="62">
        <v>541</v>
      </c>
      <c r="E594" s="62" t="s">
        <v>74</v>
      </c>
    </row>
    <row r="595" spans="1:5">
      <c r="A595" s="67">
        <v>1606</v>
      </c>
      <c r="B595" s="67">
        <v>63</v>
      </c>
      <c r="C595" s="62">
        <v>642</v>
      </c>
      <c r="D595" s="62">
        <v>541</v>
      </c>
      <c r="E595" s="62" t="s">
        <v>74</v>
      </c>
    </row>
    <row r="596" spans="1:5">
      <c r="A596" s="67">
        <v>1607</v>
      </c>
      <c r="B596" s="67">
        <v>63</v>
      </c>
      <c r="C596" s="62">
        <v>642</v>
      </c>
      <c r="D596" s="62">
        <v>541</v>
      </c>
      <c r="E596" s="62" t="s">
        <v>74</v>
      </c>
    </row>
    <row r="597" spans="1:5">
      <c r="A597" s="67">
        <v>1608</v>
      </c>
      <c r="B597" s="67">
        <v>63</v>
      </c>
      <c r="C597" s="62">
        <v>642</v>
      </c>
      <c r="D597" s="62">
        <v>541</v>
      </c>
      <c r="E597" s="62" t="s">
        <v>74</v>
      </c>
    </row>
    <row r="598" spans="1:5">
      <c r="A598" s="67">
        <v>1609</v>
      </c>
      <c r="B598" s="67">
        <v>63</v>
      </c>
      <c r="C598" s="62">
        <v>642</v>
      </c>
      <c r="D598" s="62">
        <v>541</v>
      </c>
      <c r="E598" s="62" t="s">
        <v>74</v>
      </c>
    </row>
    <row r="599" spans="1:5">
      <c r="A599" s="67">
        <v>1610</v>
      </c>
      <c r="B599" s="67">
        <v>63</v>
      </c>
      <c r="C599" s="62">
        <v>642</v>
      </c>
      <c r="D599" s="62">
        <v>541</v>
      </c>
      <c r="E599" s="62" t="s">
        <v>74</v>
      </c>
    </row>
    <row r="600" spans="1:5">
      <c r="A600" s="67">
        <v>1611</v>
      </c>
      <c r="B600" s="67">
        <v>63</v>
      </c>
      <c r="C600" s="62">
        <v>642</v>
      </c>
      <c r="D600" s="62">
        <v>541</v>
      </c>
      <c r="E600" s="62" t="s">
        <v>74</v>
      </c>
    </row>
    <row r="601" spans="1:5">
      <c r="A601" s="67">
        <v>1627</v>
      </c>
      <c r="B601" s="67">
        <v>63</v>
      </c>
      <c r="C601" s="62">
        <v>642</v>
      </c>
      <c r="D601" s="62">
        <v>541</v>
      </c>
      <c r="E601" s="62" t="s">
        <v>74</v>
      </c>
    </row>
    <row r="602" spans="1:5">
      <c r="A602" s="67">
        <v>1628</v>
      </c>
      <c r="B602" s="67">
        <v>63</v>
      </c>
      <c r="C602" s="62">
        <v>642</v>
      </c>
      <c r="D602" s="62">
        <v>541</v>
      </c>
      <c r="E602" s="62" t="s">
        <v>74</v>
      </c>
    </row>
    <row r="603" spans="1:5">
      <c r="A603" s="67">
        <v>1629</v>
      </c>
      <c r="B603" s="67">
        <v>63</v>
      </c>
      <c r="C603" s="62">
        <v>642</v>
      </c>
      <c r="D603" s="62">
        <v>541</v>
      </c>
      <c r="E603" s="62" t="s">
        <v>74</v>
      </c>
    </row>
    <row r="604" spans="1:5">
      <c r="A604" s="67">
        <v>1630</v>
      </c>
      <c r="B604" s="67">
        <v>63</v>
      </c>
      <c r="C604" s="62">
        <v>642</v>
      </c>
      <c r="D604" s="62">
        <v>541</v>
      </c>
      <c r="E604" s="62" t="s">
        <v>74</v>
      </c>
    </row>
    <row r="605" spans="1:5">
      <c r="A605" s="67">
        <v>1631</v>
      </c>
      <c r="B605" s="67">
        <v>63</v>
      </c>
      <c r="C605" s="62">
        <v>642</v>
      </c>
      <c r="D605" s="62">
        <v>541</v>
      </c>
      <c r="E605" s="62" t="s">
        <v>74</v>
      </c>
    </row>
    <row r="606" spans="1:5">
      <c r="A606" s="67">
        <v>1632</v>
      </c>
      <c r="B606" s="67">
        <v>63</v>
      </c>
      <c r="C606" s="62">
        <v>642</v>
      </c>
      <c r="D606" s="62">
        <v>541</v>
      </c>
      <c r="E606" s="62" t="s">
        <v>74</v>
      </c>
    </row>
    <row r="607" spans="1:5">
      <c r="A607" s="67">
        <v>1633</v>
      </c>
      <c r="B607" s="67">
        <v>63</v>
      </c>
      <c r="C607" s="62">
        <v>642</v>
      </c>
      <c r="D607" s="62">
        <v>541</v>
      </c>
      <c r="E607" s="62" t="s">
        <v>74</v>
      </c>
    </row>
    <row r="608" spans="1:5">
      <c r="A608" s="67">
        <v>1635</v>
      </c>
      <c r="B608" s="67">
        <v>63</v>
      </c>
      <c r="C608" s="62">
        <v>642</v>
      </c>
      <c r="D608" s="62">
        <v>541</v>
      </c>
      <c r="E608" s="62" t="s">
        <v>74</v>
      </c>
    </row>
    <row r="609" spans="1:5">
      <c r="A609" s="67">
        <v>1636</v>
      </c>
      <c r="B609" s="67">
        <v>63</v>
      </c>
      <c r="C609" s="62">
        <v>642</v>
      </c>
      <c r="D609" s="62">
        <v>541</v>
      </c>
      <c r="E609" s="62" t="s">
        <v>74</v>
      </c>
    </row>
    <row r="610" spans="1:5">
      <c r="A610" s="67">
        <v>1639</v>
      </c>
      <c r="B610" s="67">
        <v>63</v>
      </c>
      <c r="C610" s="62">
        <v>642</v>
      </c>
      <c r="D610" s="62">
        <v>541</v>
      </c>
      <c r="E610" s="62" t="s">
        <v>74</v>
      </c>
    </row>
    <row r="611" spans="1:5">
      <c r="A611" s="67">
        <v>1640</v>
      </c>
      <c r="B611" s="67">
        <v>63</v>
      </c>
      <c r="C611" s="62">
        <v>642</v>
      </c>
      <c r="D611" s="62">
        <v>541</v>
      </c>
      <c r="E611" s="62" t="s">
        <v>74</v>
      </c>
    </row>
    <row r="612" spans="1:5">
      <c r="A612" s="67">
        <v>1646</v>
      </c>
      <c r="B612" s="67">
        <v>63</v>
      </c>
      <c r="C612" s="62">
        <v>642</v>
      </c>
      <c r="D612" s="62">
        <v>541</v>
      </c>
      <c r="E612" s="62" t="s">
        <v>74</v>
      </c>
    </row>
    <row r="613" spans="1:5">
      <c r="A613" s="67">
        <v>1648</v>
      </c>
      <c r="B613" s="67">
        <v>63</v>
      </c>
      <c r="C613" s="62">
        <v>642</v>
      </c>
      <c r="D613" s="62">
        <v>541</v>
      </c>
      <c r="E613" s="62" t="s">
        <v>74</v>
      </c>
    </row>
    <row r="614" spans="1:5">
      <c r="A614" s="67">
        <v>1650</v>
      </c>
      <c r="B614" s="67">
        <v>63</v>
      </c>
      <c r="C614" s="62">
        <v>642</v>
      </c>
      <c r="D614" s="62">
        <v>541</v>
      </c>
      <c r="E614" s="62" t="s">
        <v>74</v>
      </c>
    </row>
    <row r="615" spans="1:5">
      <c r="A615" s="67">
        <v>1651</v>
      </c>
      <c r="B615" s="67">
        <v>63</v>
      </c>
      <c r="C615" s="62">
        <v>642</v>
      </c>
      <c r="D615" s="62">
        <v>541</v>
      </c>
      <c r="E615" s="62" t="s">
        <v>74</v>
      </c>
    </row>
    <row r="616" spans="1:5">
      <c r="A616" s="67">
        <v>1652</v>
      </c>
      <c r="B616" s="67">
        <v>63</v>
      </c>
      <c r="C616" s="62">
        <v>642</v>
      </c>
      <c r="D616" s="62">
        <v>541</v>
      </c>
      <c r="E616" s="62" t="s">
        <v>74</v>
      </c>
    </row>
    <row r="617" spans="1:5">
      <c r="A617" s="67">
        <v>1653</v>
      </c>
      <c r="B617" s="67">
        <v>63</v>
      </c>
      <c r="C617" s="62">
        <v>642</v>
      </c>
      <c r="D617" s="62">
        <v>541</v>
      </c>
      <c r="E617" s="62" t="s">
        <v>74</v>
      </c>
    </row>
    <row r="618" spans="1:5">
      <c r="A618" s="67">
        <v>1654</v>
      </c>
      <c r="B618" s="67">
        <v>63</v>
      </c>
      <c r="C618" s="62">
        <v>642</v>
      </c>
      <c r="D618" s="62">
        <v>541</v>
      </c>
      <c r="E618" s="62" t="s">
        <v>74</v>
      </c>
    </row>
    <row r="619" spans="1:5">
      <c r="A619" s="67">
        <v>1655</v>
      </c>
      <c r="B619" s="67">
        <v>63</v>
      </c>
      <c r="C619" s="62">
        <v>642</v>
      </c>
      <c r="D619" s="62">
        <v>541</v>
      </c>
      <c r="E619" s="62" t="s">
        <v>74</v>
      </c>
    </row>
    <row r="620" spans="1:5">
      <c r="A620" s="67">
        <v>1656</v>
      </c>
      <c r="B620" s="67">
        <v>63</v>
      </c>
      <c r="C620" s="62">
        <v>642</v>
      </c>
      <c r="D620" s="62">
        <v>541</v>
      </c>
      <c r="E620" s="62" t="s">
        <v>74</v>
      </c>
    </row>
    <row r="621" spans="1:5">
      <c r="A621" s="67">
        <v>1657</v>
      </c>
      <c r="B621" s="67">
        <v>63</v>
      </c>
      <c r="C621" s="62">
        <v>642</v>
      </c>
      <c r="D621" s="62">
        <v>541</v>
      </c>
      <c r="E621" s="62" t="s">
        <v>74</v>
      </c>
    </row>
    <row r="622" spans="1:5">
      <c r="A622" s="67">
        <v>1658</v>
      </c>
      <c r="B622" s="67">
        <v>63</v>
      </c>
      <c r="C622" s="62">
        <v>642</v>
      </c>
      <c r="D622" s="62">
        <v>541</v>
      </c>
      <c r="E622" s="62" t="s">
        <v>74</v>
      </c>
    </row>
    <row r="623" spans="1:5">
      <c r="A623" s="67">
        <v>1659</v>
      </c>
      <c r="B623" s="67">
        <v>63</v>
      </c>
      <c r="C623" s="62">
        <v>642</v>
      </c>
      <c r="D623" s="62">
        <v>541</v>
      </c>
      <c r="E623" s="62" t="s">
        <v>74</v>
      </c>
    </row>
    <row r="624" spans="1:5">
      <c r="A624" s="67">
        <v>1660</v>
      </c>
      <c r="B624" s="67">
        <v>63</v>
      </c>
      <c r="C624" s="62">
        <v>642</v>
      </c>
      <c r="D624" s="62">
        <v>541</v>
      </c>
      <c r="E624" s="62" t="s">
        <v>74</v>
      </c>
    </row>
    <row r="625" spans="1:5">
      <c r="A625" s="67">
        <v>1670</v>
      </c>
      <c r="B625" s="67">
        <v>63</v>
      </c>
      <c r="C625" s="62">
        <v>642</v>
      </c>
      <c r="D625" s="62">
        <v>541</v>
      </c>
      <c r="E625" s="62" t="s">
        <v>74</v>
      </c>
    </row>
    <row r="626" spans="1:5">
      <c r="A626" s="67">
        <v>1671</v>
      </c>
      <c r="B626" s="67">
        <v>63</v>
      </c>
      <c r="C626" s="62">
        <v>642</v>
      </c>
      <c r="D626" s="62">
        <v>541</v>
      </c>
      <c r="E626" s="62" t="s">
        <v>74</v>
      </c>
    </row>
    <row r="627" spans="1:5">
      <c r="A627" s="67">
        <v>1672</v>
      </c>
      <c r="B627" s="67">
        <v>63</v>
      </c>
      <c r="C627" s="62">
        <v>642</v>
      </c>
      <c r="D627" s="62">
        <v>541</v>
      </c>
      <c r="E627" s="62" t="s">
        <v>74</v>
      </c>
    </row>
    <row r="628" spans="1:5">
      <c r="A628" s="67">
        <v>1673</v>
      </c>
      <c r="B628" s="67">
        <v>63</v>
      </c>
      <c r="C628" s="62">
        <v>642</v>
      </c>
      <c r="D628" s="62">
        <v>541</v>
      </c>
      <c r="E628" s="62" t="s">
        <v>74</v>
      </c>
    </row>
    <row r="629" spans="1:5">
      <c r="A629" s="67">
        <v>1674</v>
      </c>
      <c r="B629" s="67">
        <v>63</v>
      </c>
      <c r="C629" s="62">
        <v>642</v>
      </c>
      <c r="D629" s="62">
        <v>541</v>
      </c>
      <c r="E629" s="62" t="s">
        <v>74</v>
      </c>
    </row>
    <row r="630" spans="1:5">
      <c r="A630" s="67">
        <v>1675</v>
      </c>
      <c r="B630" s="67">
        <v>63</v>
      </c>
      <c r="C630" s="62">
        <v>642</v>
      </c>
      <c r="D630" s="62">
        <v>541</v>
      </c>
      <c r="E630" s="62" t="s">
        <v>74</v>
      </c>
    </row>
    <row r="631" spans="1:5">
      <c r="A631" s="67">
        <v>1676</v>
      </c>
      <c r="B631" s="67">
        <v>63</v>
      </c>
      <c r="C631" s="62">
        <v>642</v>
      </c>
      <c r="D631" s="62">
        <v>541</v>
      </c>
      <c r="E631" s="62" t="s">
        <v>74</v>
      </c>
    </row>
    <row r="632" spans="1:5">
      <c r="A632" s="67">
        <v>1677</v>
      </c>
      <c r="B632" s="67">
        <v>63</v>
      </c>
      <c r="C632" s="62">
        <v>642</v>
      </c>
      <c r="D632" s="62">
        <v>541</v>
      </c>
      <c r="E632" s="62" t="s">
        <v>74</v>
      </c>
    </row>
    <row r="633" spans="1:5">
      <c r="A633" s="67">
        <v>1678</v>
      </c>
      <c r="B633" s="67">
        <v>63</v>
      </c>
      <c r="C633" s="62">
        <v>642</v>
      </c>
      <c r="D633" s="62">
        <v>541</v>
      </c>
      <c r="E633" s="62" t="s">
        <v>74</v>
      </c>
    </row>
    <row r="634" spans="1:5">
      <c r="A634" s="67">
        <v>1679</v>
      </c>
      <c r="B634" s="67">
        <v>63</v>
      </c>
      <c r="C634" s="62">
        <v>642</v>
      </c>
      <c r="D634" s="62">
        <v>541</v>
      </c>
      <c r="E634" s="62" t="s">
        <v>74</v>
      </c>
    </row>
    <row r="635" spans="1:5">
      <c r="A635" s="67">
        <v>1680</v>
      </c>
      <c r="B635" s="67">
        <v>63</v>
      </c>
      <c r="C635" s="62">
        <v>642</v>
      </c>
      <c r="D635" s="62">
        <v>541</v>
      </c>
      <c r="E635" s="62" t="s">
        <v>74</v>
      </c>
    </row>
    <row r="636" spans="1:5">
      <c r="A636" s="67">
        <v>1681</v>
      </c>
      <c r="B636" s="67">
        <v>63</v>
      </c>
      <c r="C636" s="62">
        <v>642</v>
      </c>
      <c r="D636" s="62">
        <v>541</v>
      </c>
      <c r="E636" s="62" t="s">
        <v>74</v>
      </c>
    </row>
    <row r="637" spans="1:5">
      <c r="A637" s="67">
        <v>1682</v>
      </c>
      <c r="B637" s="67">
        <v>63</v>
      </c>
      <c r="C637" s="62">
        <v>642</v>
      </c>
      <c r="D637" s="62">
        <v>541</v>
      </c>
      <c r="E637" s="62" t="s">
        <v>74</v>
      </c>
    </row>
    <row r="638" spans="1:5">
      <c r="A638" s="67">
        <v>1683</v>
      </c>
      <c r="B638" s="67">
        <v>63</v>
      </c>
      <c r="C638" s="62">
        <v>642</v>
      </c>
      <c r="D638" s="62">
        <v>541</v>
      </c>
      <c r="E638" s="62" t="s">
        <v>74</v>
      </c>
    </row>
    <row r="639" spans="1:5">
      <c r="A639" s="67">
        <v>1684</v>
      </c>
      <c r="B639" s="67">
        <v>63</v>
      </c>
      <c r="C639" s="62">
        <v>642</v>
      </c>
      <c r="D639" s="62">
        <v>541</v>
      </c>
      <c r="E639" s="62" t="s">
        <v>74</v>
      </c>
    </row>
    <row r="640" spans="1:5">
      <c r="A640" s="67">
        <v>1685</v>
      </c>
      <c r="B640" s="67">
        <v>63</v>
      </c>
      <c r="C640" s="62">
        <v>642</v>
      </c>
      <c r="D640" s="62">
        <v>541</v>
      </c>
      <c r="E640" s="62" t="s">
        <v>74</v>
      </c>
    </row>
    <row r="641" spans="1:5">
      <c r="A641" s="67">
        <v>1686</v>
      </c>
      <c r="B641" s="67">
        <v>63</v>
      </c>
      <c r="C641" s="62">
        <v>642</v>
      </c>
      <c r="D641" s="62">
        <v>541</v>
      </c>
      <c r="E641" s="62" t="s">
        <v>74</v>
      </c>
    </row>
    <row r="642" spans="1:5">
      <c r="A642" s="67">
        <v>1687</v>
      </c>
      <c r="B642" s="67">
        <v>63</v>
      </c>
      <c r="C642" s="62">
        <v>642</v>
      </c>
      <c r="D642" s="62">
        <v>541</v>
      </c>
      <c r="E642" s="62" t="s">
        <v>74</v>
      </c>
    </row>
    <row r="643" spans="1:5">
      <c r="A643" s="67">
        <v>1688</v>
      </c>
      <c r="B643" s="67">
        <v>63</v>
      </c>
      <c r="C643" s="62">
        <v>642</v>
      </c>
      <c r="D643" s="62">
        <v>541</v>
      </c>
      <c r="E643" s="62" t="s">
        <v>74</v>
      </c>
    </row>
    <row r="644" spans="1:5">
      <c r="A644" s="67">
        <v>1689</v>
      </c>
      <c r="B644" s="67">
        <v>63</v>
      </c>
      <c r="C644" s="62">
        <v>642</v>
      </c>
      <c r="D644" s="62">
        <v>541</v>
      </c>
      <c r="E644" s="62" t="s">
        <v>74</v>
      </c>
    </row>
    <row r="645" spans="1:5">
      <c r="A645" s="67">
        <v>1690</v>
      </c>
      <c r="B645" s="67">
        <v>63</v>
      </c>
      <c r="C645" s="62">
        <v>642</v>
      </c>
      <c r="D645" s="62">
        <v>541</v>
      </c>
      <c r="E645" s="62" t="s">
        <v>74</v>
      </c>
    </row>
    <row r="646" spans="1:5">
      <c r="A646" s="67">
        <v>1691</v>
      </c>
      <c r="B646" s="67">
        <v>63</v>
      </c>
      <c r="C646" s="62">
        <v>642</v>
      </c>
      <c r="D646" s="62">
        <v>541</v>
      </c>
      <c r="E646" s="62" t="s">
        <v>74</v>
      </c>
    </row>
    <row r="647" spans="1:5">
      <c r="A647" s="67">
        <v>1692</v>
      </c>
      <c r="B647" s="67">
        <v>63</v>
      </c>
      <c r="C647" s="62">
        <v>642</v>
      </c>
      <c r="D647" s="62">
        <v>541</v>
      </c>
      <c r="E647" s="62" t="s">
        <v>74</v>
      </c>
    </row>
    <row r="648" spans="1:5">
      <c r="A648" s="67">
        <v>1693</v>
      </c>
      <c r="B648" s="67">
        <v>63</v>
      </c>
      <c r="C648" s="62">
        <v>642</v>
      </c>
      <c r="D648" s="62">
        <v>541</v>
      </c>
      <c r="E648" s="62" t="s">
        <v>74</v>
      </c>
    </row>
    <row r="649" spans="1:5">
      <c r="A649" s="67">
        <v>1694</v>
      </c>
      <c r="B649" s="67">
        <v>63</v>
      </c>
      <c r="C649" s="62">
        <v>642</v>
      </c>
      <c r="D649" s="62">
        <v>541</v>
      </c>
      <c r="E649" s="62" t="s">
        <v>74</v>
      </c>
    </row>
    <row r="650" spans="1:5">
      <c r="A650" s="67">
        <v>1695</v>
      </c>
      <c r="B650" s="67">
        <v>63</v>
      </c>
      <c r="C650" s="62">
        <v>642</v>
      </c>
      <c r="D650" s="62">
        <v>541</v>
      </c>
      <c r="E650" s="62" t="s">
        <v>74</v>
      </c>
    </row>
    <row r="651" spans="1:5">
      <c r="A651" s="67">
        <v>1696</v>
      </c>
      <c r="B651" s="67">
        <v>63</v>
      </c>
      <c r="C651" s="62">
        <v>642</v>
      </c>
      <c r="D651" s="62">
        <v>541</v>
      </c>
      <c r="E651" s="62" t="s">
        <v>74</v>
      </c>
    </row>
    <row r="652" spans="1:5">
      <c r="A652" s="67">
        <v>1697</v>
      </c>
      <c r="B652" s="67">
        <v>63</v>
      </c>
      <c r="C652" s="62">
        <v>642</v>
      </c>
      <c r="D652" s="62">
        <v>541</v>
      </c>
      <c r="E652" s="62" t="s">
        <v>74</v>
      </c>
    </row>
    <row r="653" spans="1:5">
      <c r="A653" s="67">
        <v>1698</v>
      </c>
      <c r="B653" s="67">
        <v>63</v>
      </c>
      <c r="C653" s="62">
        <v>642</v>
      </c>
      <c r="D653" s="62">
        <v>541</v>
      </c>
      <c r="E653" s="62" t="s">
        <v>74</v>
      </c>
    </row>
    <row r="654" spans="1:5">
      <c r="A654" s="67">
        <v>1699</v>
      </c>
      <c r="B654" s="67">
        <v>63</v>
      </c>
      <c r="C654" s="62">
        <v>642</v>
      </c>
      <c r="D654" s="62">
        <v>541</v>
      </c>
      <c r="E654" s="62" t="s">
        <v>74</v>
      </c>
    </row>
    <row r="655" spans="1:5">
      <c r="A655" s="67">
        <v>1700</v>
      </c>
      <c r="B655" s="67">
        <v>63</v>
      </c>
      <c r="C655" s="62">
        <v>642</v>
      </c>
      <c r="D655" s="62">
        <v>541</v>
      </c>
      <c r="E655" s="62" t="s">
        <v>74</v>
      </c>
    </row>
    <row r="656" spans="1:5">
      <c r="A656" s="67">
        <v>1701</v>
      </c>
      <c r="B656" s="67">
        <v>63</v>
      </c>
      <c r="C656" s="62">
        <v>642</v>
      </c>
      <c r="D656" s="62">
        <v>541</v>
      </c>
      <c r="E656" s="62" t="s">
        <v>74</v>
      </c>
    </row>
    <row r="657" spans="1:5">
      <c r="A657" s="67">
        <v>1707</v>
      </c>
      <c r="B657" s="67">
        <v>63</v>
      </c>
      <c r="C657" s="62">
        <v>642</v>
      </c>
      <c r="D657" s="62">
        <v>541</v>
      </c>
      <c r="E657" s="62" t="s">
        <v>74</v>
      </c>
    </row>
    <row r="658" spans="1:5">
      <c r="A658" s="67">
        <v>1708</v>
      </c>
      <c r="B658" s="67">
        <v>63</v>
      </c>
      <c r="C658" s="62">
        <v>642</v>
      </c>
      <c r="D658" s="62">
        <v>541</v>
      </c>
      <c r="E658" s="62" t="s">
        <v>74</v>
      </c>
    </row>
    <row r="659" spans="1:5">
      <c r="A659" s="67">
        <v>1709</v>
      </c>
      <c r="B659" s="67">
        <v>63</v>
      </c>
      <c r="C659" s="62">
        <v>642</v>
      </c>
      <c r="D659" s="62">
        <v>541</v>
      </c>
      <c r="E659" s="62" t="s">
        <v>74</v>
      </c>
    </row>
    <row r="660" spans="1:5">
      <c r="A660" s="67">
        <v>1710</v>
      </c>
      <c r="B660" s="67">
        <v>63</v>
      </c>
      <c r="C660" s="62">
        <v>642</v>
      </c>
      <c r="D660" s="62">
        <v>541</v>
      </c>
      <c r="E660" s="62" t="s">
        <v>74</v>
      </c>
    </row>
    <row r="661" spans="1:5">
      <c r="A661" s="67">
        <v>1711</v>
      </c>
      <c r="B661" s="67">
        <v>63</v>
      </c>
      <c r="C661" s="62">
        <v>642</v>
      </c>
      <c r="D661" s="62">
        <v>541</v>
      </c>
      <c r="E661" s="62" t="s">
        <v>74</v>
      </c>
    </row>
    <row r="662" spans="1:5">
      <c r="A662" s="67">
        <v>1712</v>
      </c>
      <c r="B662" s="67">
        <v>63</v>
      </c>
      <c r="C662" s="62">
        <v>642</v>
      </c>
      <c r="D662" s="62">
        <v>541</v>
      </c>
      <c r="E662" s="62" t="s">
        <v>74</v>
      </c>
    </row>
    <row r="663" spans="1:5">
      <c r="A663" s="67">
        <v>1713</v>
      </c>
      <c r="B663" s="67">
        <v>63</v>
      </c>
      <c r="C663" s="62">
        <v>642</v>
      </c>
      <c r="D663" s="62">
        <v>541</v>
      </c>
      <c r="E663" s="62" t="s">
        <v>74</v>
      </c>
    </row>
    <row r="664" spans="1:5">
      <c r="A664" s="67">
        <v>1714</v>
      </c>
      <c r="B664" s="67">
        <v>63</v>
      </c>
      <c r="C664" s="62">
        <v>642</v>
      </c>
      <c r="D664" s="62">
        <v>541</v>
      </c>
      <c r="E664" s="62" t="s">
        <v>74</v>
      </c>
    </row>
    <row r="665" spans="1:5">
      <c r="A665" s="67">
        <v>1715</v>
      </c>
      <c r="B665" s="67">
        <v>63</v>
      </c>
      <c r="C665" s="62">
        <v>642</v>
      </c>
      <c r="D665" s="62">
        <v>541</v>
      </c>
      <c r="E665" s="62" t="s">
        <v>74</v>
      </c>
    </row>
    <row r="666" spans="1:5">
      <c r="A666" s="67">
        <v>1725</v>
      </c>
      <c r="B666" s="67">
        <v>63</v>
      </c>
      <c r="C666" s="62">
        <v>642</v>
      </c>
      <c r="D666" s="62">
        <v>541</v>
      </c>
      <c r="E666" s="62" t="s">
        <v>74</v>
      </c>
    </row>
    <row r="667" spans="1:5">
      <c r="A667" s="67">
        <v>1726</v>
      </c>
      <c r="B667" s="67">
        <v>63</v>
      </c>
      <c r="C667" s="62">
        <v>642</v>
      </c>
      <c r="D667" s="62">
        <v>541</v>
      </c>
      <c r="E667" s="62" t="s">
        <v>74</v>
      </c>
    </row>
    <row r="668" spans="1:5">
      <c r="A668" s="67">
        <v>1727</v>
      </c>
      <c r="B668" s="67">
        <v>63</v>
      </c>
      <c r="C668" s="62">
        <v>642</v>
      </c>
      <c r="D668" s="62">
        <v>541</v>
      </c>
      <c r="E668" s="62" t="s">
        <v>74</v>
      </c>
    </row>
    <row r="669" spans="1:5">
      <c r="A669" s="67">
        <v>1728</v>
      </c>
      <c r="B669" s="67">
        <v>63</v>
      </c>
      <c r="C669" s="62">
        <v>642</v>
      </c>
      <c r="D669" s="62">
        <v>541</v>
      </c>
      <c r="E669" s="62" t="s">
        <v>74</v>
      </c>
    </row>
    <row r="670" spans="1:5">
      <c r="A670" s="67">
        <v>1730</v>
      </c>
      <c r="B670" s="67">
        <v>63</v>
      </c>
      <c r="C670" s="62">
        <v>642</v>
      </c>
      <c r="D670" s="62">
        <v>541</v>
      </c>
      <c r="E670" s="62" t="s">
        <v>74</v>
      </c>
    </row>
    <row r="671" spans="1:5">
      <c r="A671" s="67">
        <v>1738</v>
      </c>
      <c r="B671" s="67">
        <v>63</v>
      </c>
      <c r="C671" s="62">
        <v>642</v>
      </c>
      <c r="D671" s="62">
        <v>541</v>
      </c>
      <c r="E671" s="62" t="s">
        <v>74</v>
      </c>
    </row>
    <row r="672" spans="1:5">
      <c r="A672" s="67">
        <v>1739</v>
      </c>
      <c r="B672" s="67">
        <v>63</v>
      </c>
      <c r="C672" s="62">
        <v>642</v>
      </c>
      <c r="D672" s="62">
        <v>541</v>
      </c>
      <c r="E672" s="62" t="s">
        <v>74</v>
      </c>
    </row>
    <row r="673" spans="1:5">
      <c r="A673" s="67">
        <v>1740</v>
      </c>
      <c r="B673" s="67">
        <v>63</v>
      </c>
      <c r="C673" s="62">
        <v>642</v>
      </c>
      <c r="D673" s="62">
        <v>541</v>
      </c>
      <c r="E673" s="62" t="s">
        <v>74</v>
      </c>
    </row>
    <row r="674" spans="1:5">
      <c r="A674" s="67">
        <v>1741</v>
      </c>
      <c r="B674" s="67">
        <v>63</v>
      </c>
      <c r="C674" s="62">
        <v>642</v>
      </c>
      <c r="D674" s="62">
        <v>541</v>
      </c>
      <c r="E674" s="62" t="s">
        <v>74</v>
      </c>
    </row>
    <row r="675" spans="1:5">
      <c r="A675" s="67">
        <v>1742</v>
      </c>
      <c r="B675" s="67">
        <v>63</v>
      </c>
      <c r="C675" s="62">
        <v>642</v>
      </c>
      <c r="D675" s="62">
        <v>541</v>
      </c>
      <c r="E675" s="62" t="s">
        <v>74</v>
      </c>
    </row>
    <row r="676" spans="1:5">
      <c r="A676" s="67">
        <v>1743</v>
      </c>
      <c r="B676" s="67">
        <v>63</v>
      </c>
      <c r="C676" s="62">
        <v>642</v>
      </c>
      <c r="D676" s="62">
        <v>541</v>
      </c>
      <c r="E676" s="62" t="s">
        <v>74</v>
      </c>
    </row>
    <row r="677" spans="1:5">
      <c r="A677" s="67">
        <v>1744</v>
      </c>
      <c r="B677" s="67">
        <v>63</v>
      </c>
      <c r="C677" s="62">
        <v>642</v>
      </c>
      <c r="D677" s="62">
        <v>541</v>
      </c>
      <c r="E677" s="62" t="s">
        <v>74</v>
      </c>
    </row>
    <row r="678" spans="1:5">
      <c r="A678" s="67">
        <v>1745</v>
      </c>
      <c r="B678" s="67">
        <v>63</v>
      </c>
      <c r="C678" s="62">
        <v>642</v>
      </c>
      <c r="D678" s="62">
        <v>541</v>
      </c>
      <c r="E678" s="62" t="s">
        <v>74</v>
      </c>
    </row>
    <row r="679" spans="1:5">
      <c r="A679" s="67">
        <v>1746</v>
      </c>
      <c r="B679" s="67">
        <v>63</v>
      </c>
      <c r="C679" s="62">
        <v>642</v>
      </c>
      <c r="D679" s="62">
        <v>541</v>
      </c>
      <c r="E679" s="62" t="s">
        <v>74</v>
      </c>
    </row>
    <row r="680" spans="1:5">
      <c r="A680" s="67">
        <v>1747</v>
      </c>
      <c r="B680" s="67">
        <v>63</v>
      </c>
      <c r="C680" s="62">
        <v>642</v>
      </c>
      <c r="D680" s="62">
        <v>541</v>
      </c>
      <c r="E680" s="62" t="s">
        <v>74</v>
      </c>
    </row>
    <row r="681" spans="1:5">
      <c r="A681" s="67">
        <v>1748</v>
      </c>
      <c r="B681" s="67">
        <v>63</v>
      </c>
      <c r="C681" s="62">
        <v>642</v>
      </c>
      <c r="D681" s="62">
        <v>541</v>
      </c>
      <c r="E681" s="62" t="s">
        <v>74</v>
      </c>
    </row>
    <row r="682" spans="1:5">
      <c r="A682" s="67">
        <v>1749</v>
      </c>
      <c r="B682" s="67">
        <v>63</v>
      </c>
      <c r="C682" s="62">
        <v>642</v>
      </c>
      <c r="D682" s="62">
        <v>541</v>
      </c>
      <c r="E682" s="62" t="s">
        <v>74</v>
      </c>
    </row>
    <row r="683" spans="1:5">
      <c r="A683" s="67">
        <v>1750</v>
      </c>
      <c r="B683" s="67">
        <v>63</v>
      </c>
      <c r="C683" s="62">
        <v>642</v>
      </c>
      <c r="D683" s="62">
        <v>541</v>
      </c>
      <c r="E683" s="62" t="s">
        <v>74</v>
      </c>
    </row>
    <row r="684" spans="1:5">
      <c r="A684" s="67">
        <v>1755</v>
      </c>
      <c r="B684" s="67">
        <v>63</v>
      </c>
      <c r="C684" s="62">
        <v>642</v>
      </c>
      <c r="D684" s="62">
        <v>541</v>
      </c>
      <c r="E684" s="62" t="s">
        <v>74</v>
      </c>
    </row>
    <row r="685" spans="1:5">
      <c r="A685" s="67">
        <v>1764</v>
      </c>
      <c r="B685" s="67">
        <v>63</v>
      </c>
      <c r="C685" s="62">
        <v>642</v>
      </c>
      <c r="D685" s="62">
        <v>541</v>
      </c>
      <c r="E685" s="62" t="s">
        <v>74</v>
      </c>
    </row>
    <row r="686" spans="1:5">
      <c r="A686" s="67">
        <v>1765</v>
      </c>
      <c r="B686" s="67">
        <v>63</v>
      </c>
      <c r="C686" s="62">
        <v>642</v>
      </c>
      <c r="D686" s="62">
        <v>541</v>
      </c>
      <c r="E686" s="62" t="s">
        <v>74</v>
      </c>
    </row>
    <row r="687" spans="1:5">
      <c r="A687" s="67">
        <v>1771</v>
      </c>
      <c r="B687" s="67">
        <v>63</v>
      </c>
      <c r="C687" s="62">
        <v>642</v>
      </c>
      <c r="D687" s="62">
        <v>541</v>
      </c>
      <c r="E687" s="62" t="s">
        <v>74</v>
      </c>
    </row>
    <row r="688" spans="1:5">
      <c r="A688" s="67">
        <v>1772</v>
      </c>
      <c r="B688" s="67">
        <v>63</v>
      </c>
      <c r="C688" s="62">
        <v>642</v>
      </c>
      <c r="D688" s="62">
        <v>541</v>
      </c>
      <c r="E688" s="62" t="s">
        <v>74</v>
      </c>
    </row>
    <row r="689" spans="1:5">
      <c r="A689" s="67">
        <v>1773</v>
      </c>
      <c r="B689" s="67">
        <v>63</v>
      </c>
      <c r="C689" s="62">
        <v>642</v>
      </c>
      <c r="D689" s="62">
        <v>541</v>
      </c>
      <c r="E689" s="62" t="s">
        <v>74</v>
      </c>
    </row>
    <row r="690" spans="1:5">
      <c r="A690" s="67">
        <v>1774</v>
      </c>
      <c r="B690" s="67">
        <v>63</v>
      </c>
      <c r="C690" s="62">
        <v>642</v>
      </c>
      <c r="D690" s="62">
        <v>541</v>
      </c>
      <c r="E690" s="62" t="s">
        <v>74</v>
      </c>
    </row>
    <row r="691" spans="1:5">
      <c r="A691" s="67">
        <v>1775</v>
      </c>
      <c r="B691" s="67">
        <v>63</v>
      </c>
      <c r="C691" s="62">
        <v>642</v>
      </c>
      <c r="D691" s="62">
        <v>541</v>
      </c>
      <c r="E691" s="62" t="s">
        <v>74</v>
      </c>
    </row>
    <row r="692" spans="1:5">
      <c r="A692" s="67">
        <v>1776</v>
      </c>
      <c r="B692" s="67">
        <v>63</v>
      </c>
      <c r="C692" s="62">
        <v>642</v>
      </c>
      <c r="D692" s="62">
        <v>541</v>
      </c>
      <c r="E692" s="62" t="s">
        <v>74</v>
      </c>
    </row>
    <row r="693" spans="1:5">
      <c r="A693" s="67">
        <v>1777</v>
      </c>
      <c r="B693" s="67">
        <v>63</v>
      </c>
      <c r="C693" s="62">
        <v>642</v>
      </c>
      <c r="D693" s="62">
        <v>541</v>
      </c>
      <c r="E693" s="62" t="s">
        <v>74</v>
      </c>
    </row>
    <row r="694" spans="1:5">
      <c r="A694" s="67">
        <v>1778</v>
      </c>
      <c r="B694" s="67">
        <v>63</v>
      </c>
      <c r="C694" s="62">
        <v>642</v>
      </c>
      <c r="D694" s="62">
        <v>541</v>
      </c>
      <c r="E694" s="62" t="s">
        <v>74</v>
      </c>
    </row>
    <row r="695" spans="1:5">
      <c r="A695" s="67">
        <v>1779</v>
      </c>
      <c r="B695" s="67">
        <v>63</v>
      </c>
      <c r="C695" s="62">
        <v>642</v>
      </c>
      <c r="D695" s="62">
        <v>541</v>
      </c>
      <c r="E695" s="62" t="s">
        <v>74</v>
      </c>
    </row>
    <row r="696" spans="1:5">
      <c r="A696" s="67">
        <v>1780</v>
      </c>
      <c r="B696" s="67">
        <v>63</v>
      </c>
      <c r="C696" s="62">
        <v>642</v>
      </c>
      <c r="D696" s="62">
        <v>541</v>
      </c>
      <c r="E696" s="62" t="s">
        <v>74</v>
      </c>
    </row>
    <row r="697" spans="1:5">
      <c r="A697" s="67">
        <v>1781</v>
      </c>
      <c r="B697" s="67">
        <v>63</v>
      </c>
      <c r="C697" s="62">
        <v>642</v>
      </c>
      <c r="D697" s="62">
        <v>541</v>
      </c>
      <c r="E697" s="62" t="s">
        <v>74</v>
      </c>
    </row>
    <row r="698" spans="1:5">
      <c r="A698" s="67">
        <v>1783</v>
      </c>
      <c r="B698" s="67">
        <v>63</v>
      </c>
      <c r="C698" s="62">
        <v>642</v>
      </c>
      <c r="D698" s="62">
        <v>541</v>
      </c>
      <c r="E698" s="62" t="s">
        <v>74</v>
      </c>
    </row>
    <row r="699" spans="1:5">
      <c r="A699" s="67">
        <v>1784</v>
      </c>
      <c r="B699" s="67">
        <v>63</v>
      </c>
      <c r="C699" s="62">
        <v>642</v>
      </c>
      <c r="D699" s="62">
        <v>541</v>
      </c>
      <c r="E699" s="62" t="s">
        <v>74</v>
      </c>
    </row>
    <row r="700" spans="1:5">
      <c r="A700" s="67">
        <v>1785</v>
      </c>
      <c r="B700" s="67">
        <v>63</v>
      </c>
      <c r="C700" s="62">
        <v>642</v>
      </c>
      <c r="D700" s="62">
        <v>541</v>
      </c>
      <c r="E700" s="62" t="s">
        <v>74</v>
      </c>
    </row>
    <row r="701" spans="1:5">
      <c r="A701" s="67">
        <v>1786</v>
      </c>
      <c r="B701" s="67">
        <v>63</v>
      </c>
      <c r="C701" s="62">
        <v>642</v>
      </c>
      <c r="D701" s="62">
        <v>541</v>
      </c>
      <c r="E701" s="62" t="s">
        <v>74</v>
      </c>
    </row>
    <row r="702" spans="1:5">
      <c r="A702" s="67">
        <v>1787</v>
      </c>
      <c r="B702" s="67">
        <v>63</v>
      </c>
      <c r="C702" s="62">
        <v>642</v>
      </c>
      <c r="D702" s="62">
        <v>541</v>
      </c>
      <c r="E702" s="62" t="s">
        <v>74</v>
      </c>
    </row>
    <row r="703" spans="1:5">
      <c r="A703" s="67">
        <v>1788</v>
      </c>
      <c r="B703" s="67">
        <v>63</v>
      </c>
      <c r="C703" s="62">
        <v>642</v>
      </c>
      <c r="D703" s="62">
        <v>541</v>
      </c>
      <c r="E703" s="62" t="s">
        <v>74</v>
      </c>
    </row>
    <row r="704" spans="1:5">
      <c r="A704" s="67">
        <v>1789</v>
      </c>
      <c r="B704" s="67">
        <v>63</v>
      </c>
      <c r="C704" s="62">
        <v>642</v>
      </c>
      <c r="D704" s="62">
        <v>541</v>
      </c>
      <c r="E704" s="62" t="s">
        <v>74</v>
      </c>
    </row>
    <row r="705" spans="1:5">
      <c r="A705" s="67">
        <v>1790</v>
      </c>
      <c r="B705" s="67">
        <v>63</v>
      </c>
      <c r="C705" s="62">
        <v>642</v>
      </c>
      <c r="D705" s="62">
        <v>541</v>
      </c>
      <c r="E705" s="62" t="s">
        <v>74</v>
      </c>
    </row>
    <row r="706" spans="1:5">
      <c r="A706" s="67">
        <v>1795</v>
      </c>
      <c r="B706" s="67">
        <v>63</v>
      </c>
      <c r="C706" s="62">
        <v>642</v>
      </c>
      <c r="D706" s="62">
        <v>541</v>
      </c>
      <c r="E706" s="62" t="s">
        <v>74</v>
      </c>
    </row>
    <row r="707" spans="1:5">
      <c r="A707" s="67">
        <v>1796</v>
      </c>
      <c r="B707" s="67">
        <v>63</v>
      </c>
      <c r="C707" s="62">
        <v>642</v>
      </c>
      <c r="D707" s="62">
        <v>541</v>
      </c>
      <c r="E707" s="62" t="s">
        <v>74</v>
      </c>
    </row>
    <row r="708" spans="1:5">
      <c r="A708" s="67">
        <v>1797</v>
      </c>
      <c r="B708" s="67">
        <v>63</v>
      </c>
      <c r="C708" s="62">
        <v>642</v>
      </c>
      <c r="D708" s="62">
        <v>541</v>
      </c>
      <c r="E708" s="62" t="s">
        <v>74</v>
      </c>
    </row>
    <row r="709" spans="1:5">
      <c r="A709" s="67">
        <v>1798</v>
      </c>
      <c r="B709" s="67">
        <v>63</v>
      </c>
      <c r="C709" s="62">
        <v>642</v>
      </c>
      <c r="D709" s="62">
        <v>541</v>
      </c>
      <c r="E709" s="62" t="s">
        <v>74</v>
      </c>
    </row>
    <row r="710" spans="1:5">
      <c r="A710" s="67">
        <v>1800</v>
      </c>
      <c r="B710" s="67">
        <v>63</v>
      </c>
      <c r="C710" s="62">
        <v>642</v>
      </c>
      <c r="D710" s="62">
        <v>541</v>
      </c>
      <c r="E710" s="62" t="s">
        <v>74</v>
      </c>
    </row>
    <row r="711" spans="1:5">
      <c r="A711" s="67">
        <v>1801</v>
      </c>
      <c r="B711" s="67">
        <v>63</v>
      </c>
      <c r="C711" s="62">
        <v>642</v>
      </c>
      <c r="D711" s="62">
        <v>541</v>
      </c>
      <c r="E711" s="62" t="s">
        <v>74</v>
      </c>
    </row>
    <row r="712" spans="1:5">
      <c r="A712" s="67">
        <v>1802</v>
      </c>
      <c r="B712" s="67">
        <v>63</v>
      </c>
      <c r="C712" s="62">
        <v>642</v>
      </c>
      <c r="D712" s="62">
        <v>541</v>
      </c>
      <c r="E712" s="62" t="s">
        <v>74</v>
      </c>
    </row>
    <row r="713" spans="1:5">
      <c r="A713" s="67">
        <v>1803</v>
      </c>
      <c r="B713" s="67">
        <v>63</v>
      </c>
      <c r="C713" s="62">
        <v>642</v>
      </c>
      <c r="D713" s="62">
        <v>541</v>
      </c>
      <c r="E713" s="62" t="s">
        <v>74</v>
      </c>
    </row>
    <row r="714" spans="1:5">
      <c r="A714" s="67">
        <v>1804</v>
      </c>
      <c r="B714" s="67">
        <v>63</v>
      </c>
      <c r="C714" s="62">
        <v>642</v>
      </c>
      <c r="D714" s="62">
        <v>541</v>
      </c>
      <c r="E714" s="62" t="s">
        <v>74</v>
      </c>
    </row>
    <row r="715" spans="1:5">
      <c r="A715" s="67">
        <v>1805</v>
      </c>
      <c r="B715" s="67">
        <v>63</v>
      </c>
      <c r="C715" s="62">
        <v>642</v>
      </c>
      <c r="D715" s="62">
        <v>541</v>
      </c>
      <c r="E715" s="62" t="s">
        <v>74</v>
      </c>
    </row>
    <row r="716" spans="1:5">
      <c r="A716" s="67">
        <v>1806</v>
      </c>
      <c r="B716" s="67">
        <v>63</v>
      </c>
      <c r="C716" s="62">
        <v>642</v>
      </c>
      <c r="D716" s="62">
        <v>541</v>
      </c>
      <c r="E716" s="62" t="s">
        <v>74</v>
      </c>
    </row>
    <row r="717" spans="1:5">
      <c r="A717" s="67">
        <v>1807</v>
      </c>
      <c r="B717" s="67">
        <v>63</v>
      </c>
      <c r="C717" s="62">
        <v>642</v>
      </c>
      <c r="D717" s="62">
        <v>541</v>
      </c>
      <c r="E717" s="62" t="s">
        <v>74</v>
      </c>
    </row>
    <row r="718" spans="1:5">
      <c r="A718" s="67">
        <v>1808</v>
      </c>
      <c r="B718" s="67">
        <v>63</v>
      </c>
      <c r="C718" s="62">
        <v>642</v>
      </c>
      <c r="D718" s="62">
        <v>541</v>
      </c>
      <c r="E718" s="62" t="s">
        <v>74</v>
      </c>
    </row>
    <row r="719" spans="1:5">
      <c r="A719" s="67">
        <v>1809</v>
      </c>
      <c r="B719" s="67">
        <v>63</v>
      </c>
      <c r="C719" s="62">
        <v>642</v>
      </c>
      <c r="D719" s="62">
        <v>541</v>
      </c>
      <c r="E719" s="62" t="s">
        <v>74</v>
      </c>
    </row>
    <row r="720" spans="1:5">
      <c r="A720" s="67">
        <v>1811</v>
      </c>
      <c r="B720" s="67">
        <v>63</v>
      </c>
      <c r="C720" s="62">
        <v>642</v>
      </c>
      <c r="D720" s="62">
        <v>541</v>
      </c>
      <c r="E720" s="62" t="s">
        <v>74</v>
      </c>
    </row>
    <row r="721" spans="1:5">
      <c r="A721" s="67">
        <v>1812</v>
      </c>
      <c r="B721" s="67">
        <v>63</v>
      </c>
      <c r="C721" s="62">
        <v>642</v>
      </c>
      <c r="D721" s="62">
        <v>541</v>
      </c>
      <c r="E721" s="62" t="s">
        <v>74</v>
      </c>
    </row>
    <row r="722" spans="1:5">
      <c r="A722" s="67">
        <v>1813</v>
      </c>
      <c r="B722" s="67">
        <v>63</v>
      </c>
      <c r="C722" s="62">
        <v>642</v>
      </c>
      <c r="D722" s="62">
        <v>541</v>
      </c>
      <c r="E722" s="62" t="s">
        <v>74</v>
      </c>
    </row>
    <row r="723" spans="1:5">
      <c r="A723" s="67">
        <v>1814</v>
      </c>
      <c r="B723" s="67">
        <v>63</v>
      </c>
      <c r="C723" s="62">
        <v>642</v>
      </c>
      <c r="D723" s="62">
        <v>541</v>
      </c>
      <c r="E723" s="62" t="s">
        <v>74</v>
      </c>
    </row>
    <row r="724" spans="1:5">
      <c r="A724" s="67">
        <v>1815</v>
      </c>
      <c r="B724" s="67">
        <v>63</v>
      </c>
      <c r="C724" s="62">
        <v>642</v>
      </c>
      <c r="D724" s="62">
        <v>541</v>
      </c>
      <c r="E724" s="62" t="s">
        <v>74</v>
      </c>
    </row>
    <row r="725" spans="1:5">
      <c r="A725" s="67">
        <v>1816</v>
      </c>
      <c r="B725" s="67">
        <v>63</v>
      </c>
      <c r="C725" s="62">
        <v>642</v>
      </c>
      <c r="D725" s="62">
        <v>541</v>
      </c>
      <c r="E725" s="62" t="s">
        <v>74</v>
      </c>
    </row>
    <row r="726" spans="1:5">
      <c r="A726" s="67">
        <v>1817</v>
      </c>
      <c r="B726" s="67">
        <v>63</v>
      </c>
      <c r="C726" s="62">
        <v>642</v>
      </c>
      <c r="D726" s="62">
        <v>541</v>
      </c>
      <c r="E726" s="62" t="s">
        <v>74</v>
      </c>
    </row>
    <row r="727" spans="1:5">
      <c r="A727" s="67">
        <v>1818</v>
      </c>
      <c r="B727" s="67">
        <v>63</v>
      </c>
      <c r="C727" s="62">
        <v>642</v>
      </c>
      <c r="D727" s="62">
        <v>541</v>
      </c>
      <c r="E727" s="62" t="s">
        <v>74</v>
      </c>
    </row>
    <row r="728" spans="1:5">
      <c r="A728" s="67">
        <v>1819</v>
      </c>
      <c r="B728" s="67">
        <v>63</v>
      </c>
      <c r="C728" s="62">
        <v>642</v>
      </c>
      <c r="D728" s="62">
        <v>541</v>
      </c>
      <c r="E728" s="62" t="s">
        <v>74</v>
      </c>
    </row>
    <row r="729" spans="1:5">
      <c r="A729" s="67">
        <v>1820</v>
      </c>
      <c r="B729" s="67">
        <v>63</v>
      </c>
      <c r="C729" s="62">
        <v>642</v>
      </c>
      <c r="D729" s="62">
        <v>541</v>
      </c>
      <c r="E729" s="62" t="s">
        <v>74</v>
      </c>
    </row>
    <row r="730" spans="1:5">
      <c r="A730" s="67">
        <v>1821</v>
      </c>
      <c r="B730" s="67">
        <v>63</v>
      </c>
      <c r="C730" s="62">
        <v>642</v>
      </c>
      <c r="D730" s="62">
        <v>541</v>
      </c>
      <c r="E730" s="62" t="s">
        <v>74</v>
      </c>
    </row>
    <row r="731" spans="1:5">
      <c r="A731" s="67">
        <v>1822</v>
      </c>
      <c r="B731" s="67">
        <v>63</v>
      </c>
      <c r="C731" s="62">
        <v>642</v>
      </c>
      <c r="D731" s="62">
        <v>541</v>
      </c>
      <c r="E731" s="62" t="s">
        <v>74</v>
      </c>
    </row>
    <row r="732" spans="1:5">
      <c r="A732" s="67">
        <v>1823</v>
      </c>
      <c r="B732" s="67">
        <v>63</v>
      </c>
      <c r="C732" s="62">
        <v>642</v>
      </c>
      <c r="D732" s="62">
        <v>541</v>
      </c>
      <c r="E732" s="62" t="s">
        <v>74</v>
      </c>
    </row>
    <row r="733" spans="1:5">
      <c r="A733" s="67">
        <v>1824</v>
      </c>
      <c r="B733" s="67">
        <v>63</v>
      </c>
      <c r="C733" s="62">
        <v>642</v>
      </c>
      <c r="D733" s="62">
        <v>541</v>
      </c>
      <c r="E733" s="62" t="s">
        <v>74</v>
      </c>
    </row>
    <row r="734" spans="1:5">
      <c r="A734" s="67">
        <v>1825</v>
      </c>
      <c r="B734" s="67">
        <v>63</v>
      </c>
      <c r="C734" s="62">
        <v>642</v>
      </c>
      <c r="D734" s="62">
        <v>541</v>
      </c>
      <c r="E734" s="62" t="s">
        <v>74</v>
      </c>
    </row>
    <row r="735" spans="1:5">
      <c r="A735" s="67">
        <v>1826</v>
      </c>
      <c r="B735" s="67">
        <v>63</v>
      </c>
      <c r="C735" s="62">
        <v>642</v>
      </c>
      <c r="D735" s="62">
        <v>541</v>
      </c>
      <c r="E735" s="62" t="s">
        <v>74</v>
      </c>
    </row>
    <row r="736" spans="1:5">
      <c r="A736" s="67">
        <v>1827</v>
      </c>
      <c r="B736" s="67">
        <v>63</v>
      </c>
      <c r="C736" s="62">
        <v>642</v>
      </c>
      <c r="D736" s="62">
        <v>541</v>
      </c>
      <c r="E736" s="62" t="s">
        <v>74</v>
      </c>
    </row>
    <row r="737" spans="1:5">
      <c r="A737" s="67">
        <v>1828</v>
      </c>
      <c r="B737" s="67">
        <v>63</v>
      </c>
      <c r="C737" s="62">
        <v>642</v>
      </c>
      <c r="D737" s="62">
        <v>541</v>
      </c>
      <c r="E737" s="62" t="s">
        <v>74</v>
      </c>
    </row>
    <row r="738" spans="1:5">
      <c r="A738" s="67">
        <v>1829</v>
      </c>
      <c r="B738" s="67">
        <v>63</v>
      </c>
      <c r="C738" s="62">
        <v>642</v>
      </c>
      <c r="D738" s="62">
        <v>541</v>
      </c>
      <c r="E738" s="62" t="s">
        <v>74</v>
      </c>
    </row>
    <row r="739" spans="1:5">
      <c r="A739" s="67">
        <v>1830</v>
      </c>
      <c r="B739" s="67">
        <v>63</v>
      </c>
      <c r="C739" s="62">
        <v>642</v>
      </c>
      <c r="D739" s="62">
        <v>541</v>
      </c>
      <c r="E739" s="62" t="s">
        <v>74</v>
      </c>
    </row>
    <row r="740" spans="1:5">
      <c r="A740" s="67">
        <v>1831</v>
      </c>
      <c r="B740" s="67">
        <v>63</v>
      </c>
      <c r="C740" s="62">
        <v>642</v>
      </c>
      <c r="D740" s="62">
        <v>541</v>
      </c>
      <c r="E740" s="62" t="s">
        <v>74</v>
      </c>
    </row>
    <row r="741" spans="1:5">
      <c r="A741" s="67">
        <v>1832</v>
      </c>
      <c r="B741" s="67">
        <v>63</v>
      </c>
      <c r="C741" s="62">
        <v>642</v>
      </c>
      <c r="D741" s="62">
        <v>541</v>
      </c>
      <c r="E741" s="62" t="s">
        <v>74</v>
      </c>
    </row>
    <row r="742" spans="1:5">
      <c r="A742" s="67">
        <v>1833</v>
      </c>
      <c r="B742" s="67">
        <v>63</v>
      </c>
      <c r="C742" s="62">
        <v>642</v>
      </c>
      <c r="D742" s="62">
        <v>541</v>
      </c>
      <c r="E742" s="62" t="s">
        <v>74</v>
      </c>
    </row>
    <row r="743" spans="1:5">
      <c r="A743" s="67">
        <v>1834</v>
      </c>
      <c r="B743" s="67">
        <v>63</v>
      </c>
      <c r="C743" s="62">
        <v>642</v>
      </c>
      <c r="D743" s="62">
        <v>541</v>
      </c>
      <c r="E743" s="62" t="s">
        <v>74</v>
      </c>
    </row>
    <row r="744" spans="1:5">
      <c r="A744" s="67">
        <v>1835</v>
      </c>
      <c r="B744" s="67">
        <v>63</v>
      </c>
      <c r="C744" s="62">
        <v>642</v>
      </c>
      <c r="D744" s="62">
        <v>541</v>
      </c>
      <c r="E744" s="62" t="s">
        <v>74</v>
      </c>
    </row>
    <row r="745" spans="1:5">
      <c r="A745" s="67">
        <v>1836</v>
      </c>
      <c r="B745" s="67">
        <v>63</v>
      </c>
      <c r="C745" s="62">
        <v>642</v>
      </c>
      <c r="D745" s="62">
        <v>541</v>
      </c>
      <c r="E745" s="62" t="s">
        <v>74</v>
      </c>
    </row>
    <row r="746" spans="1:5">
      <c r="A746" s="67">
        <v>1837</v>
      </c>
      <c r="B746" s="67">
        <v>63</v>
      </c>
      <c r="C746" s="62">
        <v>642</v>
      </c>
      <c r="D746" s="62">
        <v>541</v>
      </c>
      <c r="E746" s="62" t="s">
        <v>74</v>
      </c>
    </row>
    <row r="747" spans="1:5">
      <c r="A747" s="67">
        <v>1838</v>
      </c>
      <c r="B747" s="67">
        <v>63</v>
      </c>
      <c r="C747" s="62">
        <v>642</v>
      </c>
      <c r="D747" s="62">
        <v>541</v>
      </c>
      <c r="E747" s="62" t="s">
        <v>74</v>
      </c>
    </row>
    <row r="748" spans="1:5">
      <c r="A748" s="67">
        <v>1839</v>
      </c>
      <c r="B748" s="67">
        <v>63</v>
      </c>
      <c r="C748" s="62">
        <v>642</v>
      </c>
      <c r="D748" s="62">
        <v>541</v>
      </c>
      <c r="E748" s="62" t="s">
        <v>74</v>
      </c>
    </row>
    <row r="749" spans="1:5">
      <c r="A749" s="67">
        <v>1842</v>
      </c>
      <c r="B749" s="67">
        <v>63</v>
      </c>
      <c r="C749" s="62">
        <v>642</v>
      </c>
      <c r="D749" s="62">
        <v>541</v>
      </c>
      <c r="E749" s="62" t="s">
        <v>74</v>
      </c>
    </row>
    <row r="750" spans="1:5">
      <c r="A750" s="67">
        <v>1843</v>
      </c>
      <c r="B750" s="67">
        <v>63</v>
      </c>
      <c r="C750" s="62">
        <v>642</v>
      </c>
      <c r="D750" s="62">
        <v>541</v>
      </c>
      <c r="E750" s="62" t="s">
        <v>74</v>
      </c>
    </row>
    <row r="751" spans="1:5">
      <c r="A751" s="67">
        <v>1844</v>
      </c>
      <c r="B751" s="67">
        <v>63</v>
      </c>
      <c r="C751" s="62">
        <v>642</v>
      </c>
      <c r="D751" s="62">
        <v>541</v>
      </c>
      <c r="E751" s="62" t="s">
        <v>74</v>
      </c>
    </row>
    <row r="752" spans="1:5">
      <c r="A752" s="67">
        <v>1845</v>
      </c>
      <c r="B752" s="67">
        <v>63</v>
      </c>
      <c r="C752" s="62">
        <v>642</v>
      </c>
      <c r="D752" s="62">
        <v>541</v>
      </c>
      <c r="E752" s="62" t="s">
        <v>74</v>
      </c>
    </row>
    <row r="753" spans="1:5">
      <c r="A753" s="67">
        <v>1846</v>
      </c>
      <c r="B753" s="67">
        <v>63</v>
      </c>
      <c r="C753" s="62">
        <v>642</v>
      </c>
      <c r="D753" s="62">
        <v>541</v>
      </c>
      <c r="E753" s="62" t="s">
        <v>74</v>
      </c>
    </row>
    <row r="754" spans="1:5">
      <c r="A754" s="67">
        <v>1847</v>
      </c>
      <c r="B754" s="67">
        <v>63</v>
      </c>
      <c r="C754" s="62">
        <v>642</v>
      </c>
      <c r="D754" s="62">
        <v>541</v>
      </c>
      <c r="E754" s="62" t="s">
        <v>74</v>
      </c>
    </row>
    <row r="755" spans="1:5">
      <c r="A755" s="67">
        <v>1848</v>
      </c>
      <c r="B755" s="67">
        <v>63</v>
      </c>
      <c r="C755" s="62">
        <v>642</v>
      </c>
      <c r="D755" s="62">
        <v>541</v>
      </c>
      <c r="E755" s="62" t="s">
        <v>74</v>
      </c>
    </row>
    <row r="756" spans="1:5">
      <c r="A756" s="67">
        <v>1849</v>
      </c>
      <c r="B756" s="67">
        <v>63</v>
      </c>
      <c r="C756" s="62">
        <v>642</v>
      </c>
      <c r="D756" s="62">
        <v>541</v>
      </c>
      <c r="E756" s="62" t="s">
        <v>74</v>
      </c>
    </row>
    <row r="757" spans="1:5">
      <c r="A757" s="67">
        <v>1850</v>
      </c>
      <c r="B757" s="67">
        <v>63</v>
      </c>
      <c r="C757" s="62">
        <v>642</v>
      </c>
      <c r="D757" s="62">
        <v>541</v>
      </c>
      <c r="E757" s="62" t="s">
        <v>74</v>
      </c>
    </row>
    <row r="758" spans="1:5">
      <c r="A758" s="67">
        <v>1851</v>
      </c>
      <c r="B758" s="67">
        <v>63</v>
      </c>
      <c r="C758" s="62">
        <v>642</v>
      </c>
      <c r="D758" s="62">
        <v>541</v>
      </c>
      <c r="E758" s="62" t="s">
        <v>74</v>
      </c>
    </row>
    <row r="759" spans="1:5">
      <c r="A759" s="67">
        <v>1852</v>
      </c>
      <c r="B759" s="67">
        <v>63</v>
      </c>
      <c r="C759" s="62">
        <v>642</v>
      </c>
      <c r="D759" s="62">
        <v>541</v>
      </c>
      <c r="E759" s="62" t="s">
        <v>74</v>
      </c>
    </row>
    <row r="760" spans="1:5">
      <c r="A760" s="67">
        <v>1853</v>
      </c>
      <c r="B760" s="67">
        <v>63</v>
      </c>
      <c r="C760" s="62">
        <v>642</v>
      </c>
      <c r="D760" s="62">
        <v>541</v>
      </c>
      <c r="E760" s="62" t="s">
        <v>74</v>
      </c>
    </row>
    <row r="761" spans="1:5">
      <c r="A761" s="67">
        <v>1854</v>
      </c>
      <c r="B761" s="67">
        <v>63</v>
      </c>
      <c r="C761" s="62">
        <v>642</v>
      </c>
      <c r="D761" s="62">
        <v>541</v>
      </c>
      <c r="E761" s="62" t="s">
        <v>74</v>
      </c>
    </row>
    <row r="762" spans="1:5">
      <c r="A762" s="67">
        <v>1855</v>
      </c>
      <c r="B762" s="67">
        <v>63</v>
      </c>
      <c r="C762" s="62">
        <v>642</v>
      </c>
      <c r="D762" s="62">
        <v>541</v>
      </c>
      <c r="E762" s="62" t="s">
        <v>74</v>
      </c>
    </row>
    <row r="763" spans="1:5">
      <c r="A763" s="67">
        <v>1856</v>
      </c>
      <c r="B763" s="67">
        <v>63</v>
      </c>
      <c r="C763" s="62">
        <v>642</v>
      </c>
      <c r="D763" s="62">
        <v>541</v>
      </c>
      <c r="E763" s="62" t="s">
        <v>74</v>
      </c>
    </row>
    <row r="764" spans="1:5">
      <c r="A764" s="67">
        <v>1857</v>
      </c>
      <c r="B764" s="67">
        <v>63</v>
      </c>
      <c r="C764" s="62">
        <v>642</v>
      </c>
      <c r="D764" s="62">
        <v>541</v>
      </c>
      <c r="E764" s="62" t="s">
        <v>74</v>
      </c>
    </row>
    <row r="765" spans="1:5">
      <c r="A765" s="67">
        <v>1858</v>
      </c>
      <c r="B765" s="67">
        <v>63</v>
      </c>
      <c r="C765" s="62">
        <v>642</v>
      </c>
      <c r="D765" s="62">
        <v>541</v>
      </c>
      <c r="E765" s="62" t="s">
        <v>74</v>
      </c>
    </row>
    <row r="766" spans="1:5">
      <c r="A766" s="67">
        <v>1859</v>
      </c>
      <c r="B766" s="67">
        <v>63</v>
      </c>
      <c r="C766" s="62">
        <v>642</v>
      </c>
      <c r="D766" s="62">
        <v>541</v>
      </c>
      <c r="E766" s="62" t="s">
        <v>74</v>
      </c>
    </row>
    <row r="767" spans="1:5">
      <c r="A767" s="67">
        <v>1860</v>
      </c>
      <c r="B767" s="67">
        <v>63</v>
      </c>
      <c r="C767" s="62">
        <v>642</v>
      </c>
      <c r="D767" s="62">
        <v>541</v>
      </c>
      <c r="E767" s="62" t="s">
        <v>74</v>
      </c>
    </row>
    <row r="768" spans="1:5">
      <c r="A768" s="67">
        <v>1861</v>
      </c>
      <c r="B768" s="67">
        <v>63</v>
      </c>
      <c r="C768" s="62">
        <v>642</v>
      </c>
      <c r="D768" s="62">
        <v>541</v>
      </c>
      <c r="E768" s="62" t="s">
        <v>74</v>
      </c>
    </row>
    <row r="769" spans="1:5">
      <c r="A769" s="67">
        <v>1862</v>
      </c>
      <c r="B769" s="67">
        <v>63</v>
      </c>
      <c r="C769" s="62">
        <v>642</v>
      </c>
      <c r="D769" s="62">
        <v>541</v>
      </c>
      <c r="E769" s="62" t="s">
        <v>74</v>
      </c>
    </row>
    <row r="770" spans="1:5">
      <c r="A770" s="67">
        <v>1863</v>
      </c>
      <c r="B770" s="67">
        <v>63</v>
      </c>
      <c r="C770" s="62">
        <v>642</v>
      </c>
      <c r="D770" s="62">
        <v>541</v>
      </c>
      <c r="E770" s="62" t="s">
        <v>74</v>
      </c>
    </row>
    <row r="771" spans="1:5">
      <c r="A771" s="67">
        <v>1864</v>
      </c>
      <c r="B771" s="67">
        <v>63</v>
      </c>
      <c r="C771" s="62">
        <v>642</v>
      </c>
      <c r="D771" s="62">
        <v>541</v>
      </c>
      <c r="E771" s="62" t="s">
        <v>74</v>
      </c>
    </row>
    <row r="772" spans="1:5">
      <c r="A772" s="67">
        <v>1867</v>
      </c>
      <c r="B772" s="67">
        <v>63</v>
      </c>
      <c r="C772" s="62">
        <v>642</v>
      </c>
      <c r="D772" s="62">
        <v>541</v>
      </c>
      <c r="E772" s="62" t="s">
        <v>74</v>
      </c>
    </row>
    <row r="773" spans="1:5">
      <c r="A773" s="67">
        <v>1868</v>
      </c>
      <c r="B773" s="67">
        <v>63</v>
      </c>
      <c r="C773" s="62">
        <v>642</v>
      </c>
      <c r="D773" s="62">
        <v>541</v>
      </c>
      <c r="E773" s="62" t="s">
        <v>74</v>
      </c>
    </row>
    <row r="774" spans="1:5">
      <c r="A774" s="67">
        <v>1869</v>
      </c>
      <c r="B774" s="67">
        <v>63</v>
      </c>
      <c r="C774" s="62">
        <v>642</v>
      </c>
      <c r="D774" s="62">
        <v>541</v>
      </c>
      <c r="E774" s="62" t="s">
        <v>74</v>
      </c>
    </row>
    <row r="775" spans="1:5">
      <c r="A775" s="67">
        <v>1870</v>
      </c>
      <c r="B775" s="67">
        <v>63</v>
      </c>
      <c r="C775" s="62">
        <v>642</v>
      </c>
      <c r="D775" s="62">
        <v>541</v>
      </c>
      <c r="E775" s="62" t="s">
        <v>74</v>
      </c>
    </row>
    <row r="776" spans="1:5">
      <c r="A776" s="67">
        <v>1871</v>
      </c>
      <c r="B776" s="67">
        <v>63</v>
      </c>
      <c r="C776" s="62">
        <v>642</v>
      </c>
      <c r="D776" s="62">
        <v>541</v>
      </c>
      <c r="E776" s="62" t="s">
        <v>74</v>
      </c>
    </row>
    <row r="777" spans="1:5">
      <c r="A777" s="67">
        <v>1872</v>
      </c>
      <c r="B777" s="67">
        <v>63</v>
      </c>
      <c r="C777" s="62">
        <v>642</v>
      </c>
      <c r="D777" s="62">
        <v>541</v>
      </c>
      <c r="E777" s="62" t="s">
        <v>74</v>
      </c>
    </row>
    <row r="778" spans="1:5">
      <c r="A778" s="67">
        <v>1873</v>
      </c>
      <c r="B778" s="67">
        <v>63</v>
      </c>
      <c r="C778" s="62">
        <v>642</v>
      </c>
      <c r="D778" s="62">
        <v>541</v>
      </c>
      <c r="E778" s="62" t="s">
        <v>74</v>
      </c>
    </row>
    <row r="779" spans="1:5">
      <c r="A779" s="67">
        <v>1874</v>
      </c>
      <c r="B779" s="67">
        <v>63</v>
      </c>
      <c r="C779" s="62">
        <v>642</v>
      </c>
      <c r="D779" s="62">
        <v>541</v>
      </c>
      <c r="E779" s="62" t="s">
        <v>74</v>
      </c>
    </row>
    <row r="780" spans="1:5">
      <c r="A780" s="67">
        <v>1875</v>
      </c>
      <c r="B780" s="67">
        <v>63</v>
      </c>
      <c r="C780" s="62">
        <v>642</v>
      </c>
      <c r="D780" s="62">
        <v>541</v>
      </c>
      <c r="E780" s="62" t="s">
        <v>74</v>
      </c>
    </row>
    <row r="781" spans="1:5">
      <c r="A781" s="67">
        <v>1876</v>
      </c>
      <c r="B781" s="67">
        <v>63</v>
      </c>
      <c r="C781" s="62">
        <v>642</v>
      </c>
      <c r="D781" s="62">
        <v>541</v>
      </c>
      <c r="E781" s="62" t="s">
        <v>74</v>
      </c>
    </row>
    <row r="782" spans="1:5">
      <c r="A782" s="67">
        <v>1877</v>
      </c>
      <c r="B782" s="67">
        <v>63</v>
      </c>
      <c r="C782" s="62">
        <v>642</v>
      </c>
      <c r="D782" s="62">
        <v>541</v>
      </c>
      <c r="E782" s="62" t="s">
        <v>74</v>
      </c>
    </row>
    <row r="783" spans="1:5">
      <c r="A783" s="67">
        <v>1878</v>
      </c>
      <c r="B783" s="67">
        <v>63</v>
      </c>
      <c r="C783" s="62">
        <v>642</v>
      </c>
      <c r="D783" s="62">
        <v>541</v>
      </c>
      <c r="E783" s="62" t="s">
        <v>74</v>
      </c>
    </row>
    <row r="784" spans="1:5">
      <c r="A784" s="67">
        <v>1879</v>
      </c>
      <c r="B784" s="67">
        <v>63</v>
      </c>
      <c r="C784" s="62">
        <v>642</v>
      </c>
      <c r="D784" s="62">
        <v>541</v>
      </c>
      <c r="E784" s="62" t="s">
        <v>74</v>
      </c>
    </row>
    <row r="785" spans="1:5">
      <c r="A785" s="67">
        <v>1880</v>
      </c>
      <c r="B785" s="67">
        <v>63</v>
      </c>
      <c r="C785" s="62">
        <v>642</v>
      </c>
      <c r="D785" s="62">
        <v>541</v>
      </c>
      <c r="E785" s="62" t="s">
        <v>74</v>
      </c>
    </row>
    <row r="786" spans="1:5">
      <c r="A786" s="67">
        <v>1881</v>
      </c>
      <c r="B786" s="67">
        <v>63</v>
      </c>
      <c r="C786" s="62">
        <v>642</v>
      </c>
      <c r="D786" s="62">
        <v>541</v>
      </c>
      <c r="E786" s="62" t="s">
        <v>74</v>
      </c>
    </row>
    <row r="787" spans="1:5">
      <c r="A787" s="67">
        <v>1882</v>
      </c>
      <c r="B787" s="67">
        <v>63</v>
      </c>
      <c r="C787" s="62">
        <v>642</v>
      </c>
      <c r="D787" s="62">
        <v>541</v>
      </c>
      <c r="E787" s="62" t="s">
        <v>74</v>
      </c>
    </row>
    <row r="788" spans="1:5">
      <c r="A788" s="67">
        <v>1883</v>
      </c>
      <c r="B788" s="67">
        <v>63</v>
      </c>
      <c r="C788" s="62">
        <v>642</v>
      </c>
      <c r="D788" s="62">
        <v>541</v>
      </c>
      <c r="E788" s="62" t="s">
        <v>74</v>
      </c>
    </row>
    <row r="789" spans="1:5">
      <c r="A789" s="67">
        <v>1884</v>
      </c>
      <c r="B789" s="67">
        <v>63</v>
      </c>
      <c r="C789" s="62">
        <v>642</v>
      </c>
      <c r="D789" s="62">
        <v>541</v>
      </c>
      <c r="E789" s="62" t="s">
        <v>74</v>
      </c>
    </row>
    <row r="790" spans="1:5">
      <c r="A790" s="67">
        <v>1885</v>
      </c>
      <c r="B790" s="67">
        <v>63</v>
      </c>
      <c r="C790" s="62">
        <v>642</v>
      </c>
      <c r="D790" s="62">
        <v>541</v>
      </c>
      <c r="E790" s="62" t="s">
        <v>74</v>
      </c>
    </row>
    <row r="791" spans="1:5">
      <c r="A791" s="67">
        <v>1886</v>
      </c>
      <c r="B791" s="67">
        <v>63</v>
      </c>
      <c r="C791" s="62">
        <v>642</v>
      </c>
      <c r="D791" s="62">
        <v>541</v>
      </c>
      <c r="E791" s="62" t="s">
        <v>74</v>
      </c>
    </row>
    <row r="792" spans="1:5">
      <c r="A792" s="67">
        <v>1887</v>
      </c>
      <c r="B792" s="67">
        <v>63</v>
      </c>
      <c r="C792" s="62">
        <v>642</v>
      </c>
      <c r="D792" s="62">
        <v>541</v>
      </c>
      <c r="E792" s="62" t="s">
        <v>74</v>
      </c>
    </row>
    <row r="793" spans="1:5">
      <c r="A793" s="67">
        <v>1888</v>
      </c>
      <c r="B793" s="67">
        <v>63</v>
      </c>
      <c r="C793" s="62">
        <v>642</v>
      </c>
      <c r="D793" s="62">
        <v>541</v>
      </c>
      <c r="E793" s="62" t="s">
        <v>74</v>
      </c>
    </row>
    <row r="794" spans="1:5">
      <c r="A794" s="67">
        <v>1890</v>
      </c>
      <c r="B794" s="67">
        <v>63</v>
      </c>
      <c r="C794" s="62">
        <v>642</v>
      </c>
      <c r="D794" s="62">
        <v>541</v>
      </c>
      <c r="E794" s="62" t="s">
        <v>74</v>
      </c>
    </row>
    <row r="795" spans="1:5">
      <c r="A795" s="67">
        <v>1891</v>
      </c>
      <c r="B795" s="67">
        <v>63</v>
      </c>
      <c r="C795" s="62">
        <v>642</v>
      </c>
      <c r="D795" s="62">
        <v>541</v>
      </c>
      <c r="E795" s="62" t="s">
        <v>74</v>
      </c>
    </row>
    <row r="796" spans="1:5">
      <c r="A796" s="67">
        <v>1894</v>
      </c>
      <c r="B796" s="67">
        <v>63</v>
      </c>
      <c r="C796" s="62">
        <v>642</v>
      </c>
      <c r="D796" s="62">
        <v>541</v>
      </c>
      <c r="E796" s="62" t="s">
        <v>74</v>
      </c>
    </row>
    <row r="797" spans="1:5">
      <c r="A797" s="67">
        <v>1895</v>
      </c>
      <c r="B797" s="67">
        <v>63</v>
      </c>
      <c r="C797" s="62">
        <v>642</v>
      </c>
      <c r="D797" s="62">
        <v>541</v>
      </c>
      <c r="E797" s="62" t="s">
        <v>74</v>
      </c>
    </row>
    <row r="798" spans="1:5">
      <c r="A798" s="67">
        <v>1896</v>
      </c>
      <c r="B798" s="67">
        <v>63</v>
      </c>
      <c r="C798" s="62">
        <v>642</v>
      </c>
      <c r="D798" s="62">
        <v>541</v>
      </c>
      <c r="E798" s="62" t="s">
        <v>74</v>
      </c>
    </row>
    <row r="799" spans="1:5">
      <c r="A799" s="67">
        <v>1897</v>
      </c>
      <c r="B799" s="67">
        <v>63</v>
      </c>
      <c r="C799" s="62">
        <v>642</v>
      </c>
      <c r="D799" s="62">
        <v>541</v>
      </c>
      <c r="E799" s="62" t="s">
        <v>74</v>
      </c>
    </row>
    <row r="800" spans="1:5">
      <c r="A800" s="67">
        <v>1898</v>
      </c>
      <c r="B800" s="67">
        <v>63</v>
      </c>
      <c r="C800" s="62">
        <v>642</v>
      </c>
      <c r="D800" s="62">
        <v>541</v>
      </c>
      <c r="E800" s="62" t="s">
        <v>74</v>
      </c>
    </row>
    <row r="801" spans="1:5">
      <c r="A801" s="67">
        <v>1900</v>
      </c>
      <c r="B801" s="67">
        <v>63</v>
      </c>
      <c r="C801" s="62">
        <v>642</v>
      </c>
      <c r="D801" s="62">
        <v>541</v>
      </c>
      <c r="E801" s="62" t="s">
        <v>74</v>
      </c>
    </row>
    <row r="802" spans="1:5">
      <c r="A802" s="67">
        <v>1902</v>
      </c>
      <c r="B802" s="67">
        <v>63</v>
      </c>
      <c r="C802" s="62">
        <v>642</v>
      </c>
      <c r="D802" s="62">
        <v>541</v>
      </c>
      <c r="E802" s="62" t="s">
        <v>74</v>
      </c>
    </row>
    <row r="803" spans="1:5">
      <c r="A803" s="67">
        <v>1903</v>
      </c>
      <c r="B803" s="67">
        <v>63</v>
      </c>
      <c r="C803" s="62">
        <v>642</v>
      </c>
      <c r="D803" s="62">
        <v>541</v>
      </c>
      <c r="E803" s="62" t="s">
        <v>74</v>
      </c>
    </row>
    <row r="804" spans="1:5">
      <c r="A804" s="67">
        <v>1920</v>
      </c>
      <c r="B804" s="67">
        <v>63</v>
      </c>
      <c r="C804" s="62">
        <v>642</v>
      </c>
      <c r="D804" s="62">
        <v>541</v>
      </c>
      <c r="E804" s="62" t="s">
        <v>74</v>
      </c>
    </row>
    <row r="805" spans="1:5">
      <c r="A805" s="67">
        <v>2000</v>
      </c>
      <c r="B805" s="67">
        <v>63</v>
      </c>
      <c r="C805" s="62">
        <v>642</v>
      </c>
      <c r="D805" s="62">
        <v>541</v>
      </c>
      <c r="E805" s="62" t="s">
        <v>74</v>
      </c>
    </row>
    <row r="806" spans="1:5">
      <c r="A806" s="67">
        <v>2001</v>
      </c>
      <c r="B806" s="67">
        <v>63</v>
      </c>
      <c r="C806" s="62">
        <v>642</v>
      </c>
      <c r="D806" s="62">
        <v>541</v>
      </c>
      <c r="E806" s="62" t="s">
        <v>74</v>
      </c>
    </row>
    <row r="807" spans="1:5">
      <c r="A807" s="67">
        <v>2004</v>
      </c>
      <c r="B807" s="67">
        <v>63</v>
      </c>
      <c r="C807" s="62">
        <v>642</v>
      </c>
      <c r="D807" s="62">
        <v>541</v>
      </c>
      <c r="E807" s="62" t="s">
        <v>74</v>
      </c>
    </row>
    <row r="808" spans="1:5">
      <c r="A808" s="67">
        <v>2005</v>
      </c>
      <c r="B808" s="67">
        <v>63</v>
      </c>
      <c r="C808" s="62">
        <v>642</v>
      </c>
      <c r="D808" s="62">
        <v>541</v>
      </c>
      <c r="E808" s="62" t="s">
        <v>74</v>
      </c>
    </row>
    <row r="809" spans="1:5">
      <c r="A809" s="67">
        <v>2006</v>
      </c>
      <c r="B809" s="67">
        <v>63</v>
      </c>
      <c r="C809" s="62">
        <v>642</v>
      </c>
      <c r="D809" s="62">
        <v>541</v>
      </c>
      <c r="E809" s="62" t="s">
        <v>74</v>
      </c>
    </row>
    <row r="810" spans="1:5">
      <c r="A810" s="67">
        <v>2007</v>
      </c>
      <c r="B810" s="67">
        <v>63</v>
      </c>
      <c r="C810" s="62">
        <v>642</v>
      </c>
      <c r="D810" s="62">
        <v>541</v>
      </c>
      <c r="E810" s="62" t="s">
        <v>74</v>
      </c>
    </row>
    <row r="811" spans="1:5">
      <c r="A811" s="67">
        <v>2008</v>
      </c>
      <c r="B811" s="67">
        <v>63</v>
      </c>
      <c r="C811" s="62">
        <v>642</v>
      </c>
      <c r="D811" s="62">
        <v>541</v>
      </c>
      <c r="E811" s="62" t="s">
        <v>74</v>
      </c>
    </row>
    <row r="812" spans="1:5">
      <c r="A812" s="67">
        <v>2009</v>
      </c>
      <c r="B812" s="67">
        <v>63</v>
      </c>
      <c r="C812" s="62">
        <v>642</v>
      </c>
      <c r="D812" s="62">
        <v>541</v>
      </c>
      <c r="E812" s="62" t="s">
        <v>74</v>
      </c>
    </row>
    <row r="813" spans="1:5">
      <c r="A813" s="67">
        <v>2010</v>
      </c>
      <c r="B813" s="67">
        <v>63</v>
      </c>
      <c r="C813" s="62">
        <v>642</v>
      </c>
      <c r="D813" s="62">
        <v>541</v>
      </c>
      <c r="E813" s="62" t="s">
        <v>74</v>
      </c>
    </row>
    <row r="814" spans="1:5">
      <c r="A814" s="67">
        <v>2011</v>
      </c>
      <c r="B814" s="67">
        <v>63</v>
      </c>
      <c r="C814" s="62">
        <v>642</v>
      </c>
      <c r="D814" s="62">
        <v>541</v>
      </c>
      <c r="E814" s="62" t="s">
        <v>74</v>
      </c>
    </row>
    <row r="815" spans="1:5">
      <c r="A815" s="67">
        <v>2012</v>
      </c>
      <c r="B815" s="67">
        <v>63</v>
      </c>
      <c r="C815" s="62">
        <v>642</v>
      </c>
      <c r="D815" s="62">
        <v>541</v>
      </c>
      <c r="E815" s="62" t="s">
        <v>74</v>
      </c>
    </row>
    <row r="816" spans="1:5">
      <c r="A816" s="67">
        <v>2013</v>
      </c>
      <c r="B816" s="67">
        <v>63</v>
      </c>
      <c r="C816" s="62">
        <v>642</v>
      </c>
      <c r="D816" s="62">
        <v>541</v>
      </c>
      <c r="E816" s="62" t="s">
        <v>74</v>
      </c>
    </row>
    <row r="817" spans="1:5">
      <c r="A817" s="67">
        <v>2014</v>
      </c>
      <c r="B817" s="67">
        <v>63</v>
      </c>
      <c r="C817" s="62">
        <v>642</v>
      </c>
      <c r="D817" s="62">
        <v>541</v>
      </c>
      <c r="E817" s="62" t="s">
        <v>74</v>
      </c>
    </row>
    <row r="818" spans="1:5">
      <c r="A818" s="67">
        <v>2015</v>
      </c>
      <c r="B818" s="67">
        <v>63</v>
      </c>
      <c r="C818" s="62">
        <v>642</v>
      </c>
      <c r="D818" s="62">
        <v>541</v>
      </c>
      <c r="E818" s="62" t="s">
        <v>74</v>
      </c>
    </row>
    <row r="819" spans="1:5">
      <c r="A819" s="67">
        <v>2016</v>
      </c>
      <c r="B819" s="67">
        <v>63</v>
      </c>
      <c r="C819" s="62">
        <v>642</v>
      </c>
      <c r="D819" s="62">
        <v>541</v>
      </c>
      <c r="E819" s="62" t="s">
        <v>74</v>
      </c>
    </row>
    <row r="820" spans="1:5">
      <c r="A820" s="67">
        <v>2017</v>
      </c>
      <c r="B820" s="67">
        <v>63</v>
      </c>
      <c r="C820" s="62">
        <v>642</v>
      </c>
      <c r="D820" s="62">
        <v>541</v>
      </c>
      <c r="E820" s="62" t="s">
        <v>74</v>
      </c>
    </row>
    <row r="821" spans="1:5">
      <c r="A821" s="67">
        <v>2018</v>
      </c>
      <c r="B821" s="67">
        <v>63</v>
      </c>
      <c r="C821" s="62">
        <v>642</v>
      </c>
      <c r="D821" s="62">
        <v>541</v>
      </c>
      <c r="E821" s="62" t="s">
        <v>74</v>
      </c>
    </row>
    <row r="822" spans="1:5">
      <c r="A822" s="67">
        <v>2019</v>
      </c>
      <c r="B822" s="67">
        <v>63</v>
      </c>
      <c r="C822" s="62">
        <v>642</v>
      </c>
      <c r="D822" s="62">
        <v>541</v>
      </c>
      <c r="E822" s="62" t="s">
        <v>74</v>
      </c>
    </row>
    <row r="823" spans="1:5">
      <c r="A823" s="67">
        <v>2020</v>
      </c>
      <c r="B823" s="67">
        <v>63</v>
      </c>
      <c r="C823" s="62">
        <v>642</v>
      </c>
      <c r="D823" s="62">
        <v>541</v>
      </c>
      <c r="E823" s="62" t="s">
        <v>74</v>
      </c>
    </row>
    <row r="824" spans="1:5">
      <c r="A824" s="67">
        <v>2021</v>
      </c>
      <c r="B824" s="67">
        <v>63</v>
      </c>
      <c r="C824" s="62">
        <v>642</v>
      </c>
      <c r="D824" s="62">
        <v>541</v>
      </c>
      <c r="E824" s="62" t="s">
        <v>74</v>
      </c>
    </row>
    <row r="825" spans="1:5">
      <c r="A825" s="67">
        <v>2022</v>
      </c>
      <c r="B825" s="67">
        <v>63</v>
      </c>
      <c r="C825" s="62">
        <v>642</v>
      </c>
      <c r="D825" s="62">
        <v>541</v>
      </c>
      <c r="E825" s="62" t="s">
        <v>74</v>
      </c>
    </row>
    <row r="826" spans="1:5">
      <c r="A826" s="67">
        <v>2023</v>
      </c>
      <c r="B826" s="67">
        <v>63</v>
      </c>
      <c r="C826" s="62">
        <v>642</v>
      </c>
      <c r="D826" s="62">
        <v>541</v>
      </c>
      <c r="E826" s="62" t="s">
        <v>74</v>
      </c>
    </row>
    <row r="827" spans="1:5">
      <c r="A827" s="67">
        <v>2024</v>
      </c>
      <c r="B827" s="67">
        <v>63</v>
      </c>
      <c r="C827" s="62">
        <v>642</v>
      </c>
      <c r="D827" s="62">
        <v>541</v>
      </c>
      <c r="E827" s="62" t="s">
        <v>74</v>
      </c>
    </row>
    <row r="828" spans="1:5">
      <c r="A828" s="67">
        <v>2025</v>
      </c>
      <c r="B828" s="67">
        <v>63</v>
      </c>
      <c r="C828" s="62">
        <v>642</v>
      </c>
      <c r="D828" s="62">
        <v>541</v>
      </c>
      <c r="E828" s="62" t="s">
        <v>74</v>
      </c>
    </row>
    <row r="829" spans="1:5">
      <c r="A829" s="67">
        <v>2026</v>
      </c>
      <c r="B829" s="67">
        <v>63</v>
      </c>
      <c r="C829" s="62">
        <v>642</v>
      </c>
      <c r="D829" s="62">
        <v>541</v>
      </c>
      <c r="E829" s="62" t="s">
        <v>74</v>
      </c>
    </row>
    <row r="830" spans="1:5">
      <c r="A830" s="67">
        <v>2027</v>
      </c>
      <c r="B830" s="67">
        <v>63</v>
      </c>
      <c r="C830" s="62">
        <v>642</v>
      </c>
      <c r="D830" s="62">
        <v>541</v>
      </c>
      <c r="E830" s="62" t="s">
        <v>74</v>
      </c>
    </row>
    <row r="831" spans="1:5">
      <c r="A831" s="67">
        <v>2028</v>
      </c>
      <c r="B831" s="67">
        <v>63</v>
      </c>
      <c r="C831" s="62">
        <v>642</v>
      </c>
      <c r="D831" s="62">
        <v>541</v>
      </c>
      <c r="E831" s="62" t="s">
        <v>74</v>
      </c>
    </row>
    <row r="832" spans="1:5">
      <c r="A832" s="67">
        <v>2029</v>
      </c>
      <c r="B832" s="67">
        <v>63</v>
      </c>
      <c r="C832" s="62">
        <v>642</v>
      </c>
      <c r="D832" s="62">
        <v>541</v>
      </c>
      <c r="E832" s="62" t="s">
        <v>74</v>
      </c>
    </row>
    <row r="833" spans="1:5">
      <c r="A833" s="67">
        <v>2030</v>
      </c>
      <c r="B833" s="67">
        <v>63</v>
      </c>
      <c r="C833" s="62">
        <v>642</v>
      </c>
      <c r="D833" s="62">
        <v>541</v>
      </c>
      <c r="E833" s="62" t="s">
        <v>74</v>
      </c>
    </row>
    <row r="834" spans="1:5">
      <c r="A834" s="67">
        <v>2031</v>
      </c>
      <c r="B834" s="67">
        <v>63</v>
      </c>
      <c r="C834" s="62">
        <v>642</v>
      </c>
      <c r="D834" s="62">
        <v>541</v>
      </c>
      <c r="E834" s="62" t="s">
        <v>74</v>
      </c>
    </row>
    <row r="835" spans="1:5">
      <c r="A835" s="67">
        <v>2032</v>
      </c>
      <c r="B835" s="67">
        <v>63</v>
      </c>
      <c r="C835" s="62">
        <v>642</v>
      </c>
      <c r="D835" s="62">
        <v>541</v>
      </c>
      <c r="E835" s="62" t="s">
        <v>74</v>
      </c>
    </row>
    <row r="836" spans="1:5">
      <c r="A836" s="67">
        <v>2033</v>
      </c>
      <c r="B836" s="67">
        <v>63</v>
      </c>
      <c r="C836" s="62">
        <v>642</v>
      </c>
      <c r="D836" s="62">
        <v>541</v>
      </c>
      <c r="E836" s="62" t="s">
        <v>74</v>
      </c>
    </row>
    <row r="837" spans="1:5">
      <c r="A837" s="67">
        <v>2034</v>
      </c>
      <c r="B837" s="67">
        <v>63</v>
      </c>
      <c r="C837" s="62">
        <v>642</v>
      </c>
      <c r="D837" s="62">
        <v>541</v>
      </c>
      <c r="E837" s="62" t="s">
        <v>74</v>
      </c>
    </row>
    <row r="838" spans="1:5">
      <c r="A838" s="67">
        <v>2035</v>
      </c>
      <c r="B838" s="67">
        <v>63</v>
      </c>
      <c r="C838" s="62">
        <v>642</v>
      </c>
      <c r="D838" s="62">
        <v>541</v>
      </c>
      <c r="E838" s="62" t="s">
        <v>74</v>
      </c>
    </row>
    <row r="839" spans="1:5">
      <c r="A839" s="67">
        <v>2036</v>
      </c>
      <c r="B839" s="67">
        <v>63</v>
      </c>
      <c r="C839" s="62">
        <v>642</v>
      </c>
      <c r="D839" s="62">
        <v>541</v>
      </c>
      <c r="E839" s="62" t="s">
        <v>74</v>
      </c>
    </row>
    <row r="840" spans="1:5">
      <c r="A840" s="67">
        <v>2037</v>
      </c>
      <c r="B840" s="67">
        <v>63</v>
      </c>
      <c r="C840" s="62">
        <v>642</v>
      </c>
      <c r="D840" s="62">
        <v>541</v>
      </c>
      <c r="E840" s="62" t="s">
        <v>74</v>
      </c>
    </row>
    <row r="841" spans="1:5">
      <c r="A841" s="67">
        <v>2038</v>
      </c>
      <c r="B841" s="67">
        <v>63</v>
      </c>
      <c r="C841" s="62">
        <v>642</v>
      </c>
      <c r="D841" s="62">
        <v>541</v>
      </c>
      <c r="E841" s="62" t="s">
        <v>74</v>
      </c>
    </row>
    <row r="842" spans="1:5">
      <c r="A842" s="67">
        <v>2039</v>
      </c>
      <c r="B842" s="67">
        <v>63</v>
      </c>
      <c r="C842" s="62">
        <v>642</v>
      </c>
      <c r="D842" s="62">
        <v>541</v>
      </c>
      <c r="E842" s="62" t="s">
        <v>74</v>
      </c>
    </row>
    <row r="843" spans="1:5">
      <c r="A843" s="67">
        <v>2040</v>
      </c>
      <c r="B843" s="67">
        <v>63</v>
      </c>
      <c r="C843" s="62">
        <v>642</v>
      </c>
      <c r="D843" s="62">
        <v>541</v>
      </c>
      <c r="E843" s="62" t="s">
        <v>74</v>
      </c>
    </row>
    <row r="844" spans="1:5">
      <c r="A844" s="67">
        <v>2041</v>
      </c>
      <c r="B844" s="67">
        <v>63</v>
      </c>
      <c r="C844" s="62">
        <v>642</v>
      </c>
      <c r="D844" s="62">
        <v>541</v>
      </c>
      <c r="E844" s="62" t="s">
        <v>74</v>
      </c>
    </row>
    <row r="845" spans="1:5">
      <c r="A845" s="67">
        <v>2042</v>
      </c>
      <c r="B845" s="67">
        <v>63</v>
      </c>
      <c r="C845" s="62">
        <v>642</v>
      </c>
      <c r="D845" s="62">
        <v>541</v>
      </c>
      <c r="E845" s="62" t="s">
        <v>74</v>
      </c>
    </row>
    <row r="846" spans="1:5">
      <c r="A846" s="67">
        <v>2043</v>
      </c>
      <c r="B846" s="67">
        <v>63</v>
      </c>
      <c r="C846" s="62">
        <v>642</v>
      </c>
      <c r="D846" s="62">
        <v>541</v>
      </c>
      <c r="E846" s="62" t="s">
        <v>74</v>
      </c>
    </row>
    <row r="847" spans="1:5">
      <c r="A847" s="67">
        <v>2044</v>
      </c>
      <c r="B847" s="67">
        <v>63</v>
      </c>
      <c r="C847" s="62">
        <v>642</v>
      </c>
      <c r="D847" s="62">
        <v>541</v>
      </c>
      <c r="E847" s="62" t="s">
        <v>74</v>
      </c>
    </row>
    <row r="848" spans="1:5">
      <c r="A848" s="67">
        <v>2045</v>
      </c>
      <c r="B848" s="67">
        <v>63</v>
      </c>
      <c r="C848" s="62">
        <v>642</v>
      </c>
      <c r="D848" s="62">
        <v>541</v>
      </c>
      <c r="E848" s="62" t="s">
        <v>74</v>
      </c>
    </row>
    <row r="849" spans="1:5">
      <c r="A849" s="67">
        <v>2046</v>
      </c>
      <c r="B849" s="67">
        <v>63</v>
      </c>
      <c r="C849" s="62">
        <v>642</v>
      </c>
      <c r="D849" s="62">
        <v>541</v>
      </c>
      <c r="E849" s="62" t="s">
        <v>74</v>
      </c>
    </row>
    <row r="850" spans="1:5">
      <c r="A850" s="67">
        <v>2047</v>
      </c>
      <c r="B850" s="67">
        <v>63</v>
      </c>
      <c r="C850" s="62">
        <v>642</v>
      </c>
      <c r="D850" s="62">
        <v>541</v>
      </c>
      <c r="E850" s="62" t="s">
        <v>74</v>
      </c>
    </row>
    <row r="851" spans="1:5">
      <c r="A851" s="67">
        <v>2048</v>
      </c>
      <c r="B851" s="67">
        <v>63</v>
      </c>
      <c r="C851" s="62">
        <v>642</v>
      </c>
      <c r="D851" s="62">
        <v>541</v>
      </c>
      <c r="E851" s="62" t="s">
        <v>74</v>
      </c>
    </row>
    <row r="852" spans="1:5">
      <c r="A852" s="67">
        <v>2049</v>
      </c>
      <c r="B852" s="67">
        <v>63</v>
      </c>
      <c r="C852" s="62">
        <v>642</v>
      </c>
      <c r="D852" s="62">
        <v>541</v>
      </c>
      <c r="E852" s="62" t="s">
        <v>74</v>
      </c>
    </row>
    <row r="853" spans="1:5">
      <c r="A853" s="67">
        <v>2050</v>
      </c>
      <c r="B853" s="67">
        <v>63</v>
      </c>
      <c r="C853" s="62">
        <v>642</v>
      </c>
      <c r="D853" s="62">
        <v>541</v>
      </c>
      <c r="E853" s="62" t="s">
        <v>74</v>
      </c>
    </row>
    <row r="854" spans="1:5">
      <c r="A854" s="67">
        <v>2051</v>
      </c>
      <c r="B854" s="67">
        <v>63</v>
      </c>
      <c r="C854" s="62">
        <v>642</v>
      </c>
      <c r="D854" s="62">
        <v>541</v>
      </c>
      <c r="E854" s="62" t="s">
        <v>74</v>
      </c>
    </row>
    <row r="855" spans="1:5">
      <c r="A855" s="67">
        <v>2052</v>
      </c>
      <c r="B855" s="67">
        <v>63</v>
      </c>
      <c r="C855" s="62">
        <v>642</v>
      </c>
      <c r="D855" s="62">
        <v>541</v>
      </c>
      <c r="E855" s="62" t="s">
        <v>74</v>
      </c>
    </row>
    <row r="856" spans="1:5">
      <c r="A856" s="67">
        <v>2055</v>
      </c>
      <c r="B856" s="67">
        <v>63</v>
      </c>
      <c r="C856" s="62">
        <v>642</v>
      </c>
      <c r="D856" s="62">
        <v>541</v>
      </c>
      <c r="E856" s="62" t="s">
        <v>74</v>
      </c>
    </row>
    <row r="857" spans="1:5">
      <c r="A857" s="67">
        <v>2056</v>
      </c>
      <c r="B857" s="67">
        <v>63</v>
      </c>
      <c r="C857" s="62">
        <v>642</v>
      </c>
      <c r="D857" s="62">
        <v>541</v>
      </c>
      <c r="E857" s="62" t="s">
        <v>74</v>
      </c>
    </row>
    <row r="858" spans="1:5">
      <c r="A858" s="67">
        <v>2057</v>
      </c>
      <c r="B858" s="67">
        <v>63</v>
      </c>
      <c r="C858" s="62">
        <v>642</v>
      </c>
      <c r="D858" s="62">
        <v>541</v>
      </c>
      <c r="E858" s="62" t="s">
        <v>74</v>
      </c>
    </row>
    <row r="859" spans="1:5">
      <c r="A859" s="67">
        <v>2058</v>
      </c>
      <c r="B859" s="67">
        <v>63</v>
      </c>
      <c r="C859" s="62">
        <v>642</v>
      </c>
      <c r="D859" s="62">
        <v>541</v>
      </c>
      <c r="E859" s="62" t="s">
        <v>74</v>
      </c>
    </row>
    <row r="860" spans="1:5">
      <c r="A860" s="67">
        <v>2059</v>
      </c>
      <c r="B860" s="67">
        <v>63</v>
      </c>
      <c r="C860" s="62">
        <v>642</v>
      </c>
      <c r="D860" s="62">
        <v>541</v>
      </c>
      <c r="E860" s="62" t="s">
        <v>74</v>
      </c>
    </row>
    <row r="861" spans="1:5">
      <c r="A861" s="67">
        <v>2060</v>
      </c>
      <c r="B861" s="67">
        <v>63</v>
      </c>
      <c r="C861" s="62">
        <v>642</v>
      </c>
      <c r="D861" s="62">
        <v>541</v>
      </c>
      <c r="E861" s="62" t="s">
        <v>74</v>
      </c>
    </row>
    <row r="862" spans="1:5">
      <c r="A862" s="67">
        <v>2061</v>
      </c>
      <c r="B862" s="67">
        <v>63</v>
      </c>
      <c r="C862" s="62">
        <v>642</v>
      </c>
      <c r="D862" s="62">
        <v>541</v>
      </c>
      <c r="E862" s="62" t="s">
        <v>74</v>
      </c>
    </row>
    <row r="863" spans="1:5">
      <c r="A863" s="67">
        <v>2062</v>
      </c>
      <c r="B863" s="67">
        <v>63</v>
      </c>
      <c r="C863" s="62">
        <v>642</v>
      </c>
      <c r="D863" s="62">
        <v>541</v>
      </c>
      <c r="E863" s="62" t="s">
        <v>74</v>
      </c>
    </row>
    <row r="864" spans="1:5">
      <c r="A864" s="67">
        <v>2063</v>
      </c>
      <c r="B864" s="67">
        <v>63</v>
      </c>
      <c r="C864" s="62">
        <v>642</v>
      </c>
      <c r="D864" s="62">
        <v>541</v>
      </c>
      <c r="E864" s="62" t="s">
        <v>74</v>
      </c>
    </row>
    <row r="865" spans="1:5">
      <c r="A865" s="67">
        <v>2064</v>
      </c>
      <c r="B865" s="67">
        <v>63</v>
      </c>
      <c r="C865" s="62">
        <v>642</v>
      </c>
      <c r="D865" s="62">
        <v>541</v>
      </c>
      <c r="E865" s="62" t="s">
        <v>74</v>
      </c>
    </row>
    <row r="866" spans="1:5">
      <c r="A866" s="67">
        <v>2065</v>
      </c>
      <c r="B866" s="67">
        <v>63</v>
      </c>
      <c r="C866" s="62">
        <v>642</v>
      </c>
      <c r="D866" s="62">
        <v>541</v>
      </c>
      <c r="E866" s="62" t="s">
        <v>74</v>
      </c>
    </row>
    <row r="867" spans="1:5">
      <c r="A867" s="67">
        <v>2066</v>
      </c>
      <c r="B867" s="67">
        <v>63</v>
      </c>
      <c r="C867" s="62">
        <v>642</v>
      </c>
      <c r="D867" s="62">
        <v>541</v>
      </c>
      <c r="E867" s="62" t="s">
        <v>74</v>
      </c>
    </row>
    <row r="868" spans="1:5">
      <c r="A868" s="67">
        <v>2067</v>
      </c>
      <c r="B868" s="67">
        <v>63</v>
      </c>
      <c r="C868" s="62">
        <v>642</v>
      </c>
      <c r="D868" s="62">
        <v>541</v>
      </c>
      <c r="E868" s="62" t="s">
        <v>74</v>
      </c>
    </row>
    <row r="869" spans="1:5">
      <c r="A869" s="67">
        <v>2068</v>
      </c>
      <c r="B869" s="67">
        <v>63</v>
      </c>
      <c r="C869" s="62">
        <v>642</v>
      </c>
      <c r="D869" s="62">
        <v>541</v>
      </c>
      <c r="E869" s="62" t="s">
        <v>74</v>
      </c>
    </row>
    <row r="870" spans="1:5">
      <c r="A870" s="67">
        <v>2069</v>
      </c>
      <c r="B870" s="67">
        <v>63</v>
      </c>
      <c r="C870" s="62">
        <v>642</v>
      </c>
      <c r="D870" s="62">
        <v>541</v>
      </c>
      <c r="E870" s="62" t="s">
        <v>74</v>
      </c>
    </row>
    <row r="871" spans="1:5">
      <c r="A871" s="67">
        <v>2070</v>
      </c>
      <c r="B871" s="67">
        <v>63</v>
      </c>
      <c r="C871" s="62">
        <v>642</v>
      </c>
      <c r="D871" s="62">
        <v>541</v>
      </c>
      <c r="E871" s="62" t="s">
        <v>74</v>
      </c>
    </row>
    <row r="872" spans="1:5">
      <c r="A872" s="67">
        <v>2071</v>
      </c>
      <c r="B872" s="67">
        <v>63</v>
      </c>
      <c r="C872" s="62">
        <v>642</v>
      </c>
      <c r="D872" s="62">
        <v>541</v>
      </c>
      <c r="E872" s="62" t="s">
        <v>74</v>
      </c>
    </row>
    <row r="873" spans="1:5">
      <c r="A873" s="67">
        <v>2072</v>
      </c>
      <c r="B873" s="67">
        <v>63</v>
      </c>
      <c r="C873" s="62">
        <v>642</v>
      </c>
      <c r="D873" s="62">
        <v>541</v>
      </c>
      <c r="E873" s="62" t="s">
        <v>74</v>
      </c>
    </row>
    <row r="874" spans="1:5">
      <c r="A874" s="67">
        <v>2073</v>
      </c>
      <c r="B874" s="67">
        <v>63</v>
      </c>
      <c r="C874" s="62">
        <v>642</v>
      </c>
      <c r="D874" s="62">
        <v>541</v>
      </c>
      <c r="E874" s="62" t="s">
        <v>74</v>
      </c>
    </row>
    <row r="875" spans="1:5">
      <c r="A875" s="67">
        <v>2074</v>
      </c>
      <c r="B875" s="67">
        <v>63</v>
      </c>
      <c r="C875" s="62">
        <v>642</v>
      </c>
      <c r="D875" s="62">
        <v>541</v>
      </c>
      <c r="E875" s="62" t="s">
        <v>74</v>
      </c>
    </row>
    <row r="876" spans="1:5">
      <c r="A876" s="67">
        <v>2075</v>
      </c>
      <c r="B876" s="67">
        <v>63</v>
      </c>
      <c r="C876" s="62">
        <v>642</v>
      </c>
      <c r="D876" s="62">
        <v>541</v>
      </c>
      <c r="E876" s="62" t="s">
        <v>74</v>
      </c>
    </row>
    <row r="877" spans="1:5">
      <c r="A877" s="67">
        <v>2076</v>
      </c>
      <c r="B877" s="67">
        <v>63</v>
      </c>
      <c r="C877" s="62">
        <v>642</v>
      </c>
      <c r="D877" s="62">
        <v>541</v>
      </c>
      <c r="E877" s="62" t="s">
        <v>74</v>
      </c>
    </row>
    <row r="878" spans="1:5">
      <c r="A878" s="67">
        <v>2077</v>
      </c>
      <c r="B878" s="67">
        <v>63</v>
      </c>
      <c r="C878" s="62">
        <v>642</v>
      </c>
      <c r="D878" s="62">
        <v>541</v>
      </c>
      <c r="E878" s="62" t="s">
        <v>74</v>
      </c>
    </row>
    <row r="879" spans="1:5">
      <c r="A879" s="67">
        <v>2079</v>
      </c>
      <c r="B879" s="67">
        <v>63</v>
      </c>
      <c r="C879" s="62">
        <v>642</v>
      </c>
      <c r="D879" s="62">
        <v>541</v>
      </c>
      <c r="E879" s="62" t="s">
        <v>74</v>
      </c>
    </row>
    <row r="880" spans="1:5">
      <c r="A880" s="67">
        <v>2080</v>
      </c>
      <c r="B880" s="67">
        <v>63</v>
      </c>
      <c r="C880" s="62">
        <v>642</v>
      </c>
      <c r="D880" s="62">
        <v>541</v>
      </c>
      <c r="E880" s="62" t="s">
        <v>74</v>
      </c>
    </row>
    <row r="881" spans="1:5">
      <c r="A881" s="67">
        <v>2081</v>
      </c>
      <c r="B881" s="67">
        <v>63</v>
      </c>
      <c r="C881" s="62">
        <v>642</v>
      </c>
      <c r="D881" s="62">
        <v>541</v>
      </c>
      <c r="E881" s="62" t="s">
        <v>74</v>
      </c>
    </row>
    <row r="882" spans="1:5">
      <c r="A882" s="67">
        <v>2082</v>
      </c>
      <c r="B882" s="67">
        <v>63</v>
      </c>
      <c r="C882" s="62">
        <v>642</v>
      </c>
      <c r="D882" s="62">
        <v>541</v>
      </c>
      <c r="E882" s="62" t="s">
        <v>74</v>
      </c>
    </row>
    <row r="883" spans="1:5">
      <c r="A883" s="67">
        <v>2083</v>
      </c>
      <c r="B883" s="67">
        <v>63</v>
      </c>
      <c r="C883" s="62">
        <v>642</v>
      </c>
      <c r="D883" s="62">
        <v>541</v>
      </c>
      <c r="E883" s="62" t="s">
        <v>74</v>
      </c>
    </row>
    <row r="884" spans="1:5">
      <c r="A884" s="67">
        <v>2084</v>
      </c>
      <c r="B884" s="67">
        <v>63</v>
      </c>
      <c r="C884" s="62">
        <v>642</v>
      </c>
      <c r="D884" s="62">
        <v>541</v>
      </c>
      <c r="E884" s="62" t="s">
        <v>74</v>
      </c>
    </row>
    <row r="885" spans="1:5">
      <c r="A885" s="67">
        <v>2085</v>
      </c>
      <c r="B885" s="67">
        <v>63</v>
      </c>
      <c r="C885" s="62">
        <v>642</v>
      </c>
      <c r="D885" s="62">
        <v>541</v>
      </c>
      <c r="E885" s="62" t="s">
        <v>74</v>
      </c>
    </row>
    <row r="886" spans="1:5">
      <c r="A886" s="67">
        <v>2086</v>
      </c>
      <c r="B886" s="67">
        <v>63</v>
      </c>
      <c r="C886" s="62">
        <v>642</v>
      </c>
      <c r="D886" s="62">
        <v>541</v>
      </c>
      <c r="E886" s="62" t="s">
        <v>74</v>
      </c>
    </row>
    <row r="887" spans="1:5">
      <c r="A887" s="67">
        <v>2087</v>
      </c>
      <c r="B887" s="67">
        <v>63</v>
      </c>
      <c r="C887" s="62">
        <v>642</v>
      </c>
      <c r="D887" s="62">
        <v>541</v>
      </c>
      <c r="E887" s="62" t="s">
        <v>74</v>
      </c>
    </row>
    <row r="888" spans="1:5">
      <c r="A888" s="67">
        <v>2088</v>
      </c>
      <c r="B888" s="67">
        <v>63</v>
      </c>
      <c r="C888" s="62">
        <v>642</v>
      </c>
      <c r="D888" s="62">
        <v>541</v>
      </c>
      <c r="E888" s="62" t="s">
        <v>74</v>
      </c>
    </row>
    <row r="889" spans="1:5">
      <c r="A889" s="67">
        <v>2089</v>
      </c>
      <c r="B889" s="67">
        <v>63</v>
      </c>
      <c r="C889" s="62">
        <v>642</v>
      </c>
      <c r="D889" s="62">
        <v>541</v>
      </c>
      <c r="E889" s="62" t="s">
        <v>74</v>
      </c>
    </row>
    <row r="890" spans="1:5">
      <c r="A890" s="67">
        <v>2090</v>
      </c>
      <c r="B890" s="67">
        <v>63</v>
      </c>
      <c r="C890" s="62">
        <v>642</v>
      </c>
      <c r="D890" s="62">
        <v>541</v>
      </c>
      <c r="E890" s="62" t="s">
        <v>74</v>
      </c>
    </row>
    <row r="891" spans="1:5">
      <c r="A891" s="67">
        <v>2091</v>
      </c>
      <c r="B891" s="67">
        <v>63</v>
      </c>
      <c r="C891" s="62">
        <v>642</v>
      </c>
      <c r="D891" s="62">
        <v>541</v>
      </c>
      <c r="E891" s="62" t="s">
        <v>74</v>
      </c>
    </row>
    <row r="892" spans="1:5">
      <c r="A892" s="67">
        <v>2092</v>
      </c>
      <c r="B892" s="67">
        <v>63</v>
      </c>
      <c r="C892" s="62">
        <v>642</v>
      </c>
      <c r="D892" s="62">
        <v>541</v>
      </c>
      <c r="E892" s="62" t="s">
        <v>74</v>
      </c>
    </row>
    <row r="893" spans="1:5">
      <c r="A893" s="67">
        <v>2093</v>
      </c>
      <c r="B893" s="67">
        <v>63</v>
      </c>
      <c r="C893" s="62">
        <v>642</v>
      </c>
      <c r="D893" s="62">
        <v>541</v>
      </c>
      <c r="E893" s="62" t="s">
        <v>74</v>
      </c>
    </row>
    <row r="894" spans="1:5">
      <c r="A894" s="67">
        <v>2094</v>
      </c>
      <c r="B894" s="67">
        <v>63</v>
      </c>
      <c r="C894" s="62">
        <v>642</v>
      </c>
      <c r="D894" s="62">
        <v>541</v>
      </c>
      <c r="E894" s="62" t="s">
        <v>74</v>
      </c>
    </row>
    <row r="895" spans="1:5">
      <c r="A895" s="67">
        <v>2095</v>
      </c>
      <c r="B895" s="67">
        <v>63</v>
      </c>
      <c r="C895" s="62">
        <v>642</v>
      </c>
      <c r="D895" s="62">
        <v>541</v>
      </c>
      <c r="E895" s="62" t="s">
        <v>74</v>
      </c>
    </row>
    <row r="896" spans="1:5">
      <c r="A896" s="67">
        <v>2096</v>
      </c>
      <c r="B896" s="67">
        <v>63</v>
      </c>
      <c r="C896" s="62">
        <v>642</v>
      </c>
      <c r="D896" s="62">
        <v>541</v>
      </c>
      <c r="E896" s="62" t="s">
        <v>74</v>
      </c>
    </row>
    <row r="897" spans="1:5">
      <c r="A897" s="67">
        <v>2097</v>
      </c>
      <c r="B897" s="67">
        <v>63</v>
      </c>
      <c r="C897" s="62">
        <v>642</v>
      </c>
      <c r="D897" s="62">
        <v>541</v>
      </c>
      <c r="E897" s="62" t="s">
        <v>74</v>
      </c>
    </row>
    <row r="898" spans="1:5">
      <c r="A898" s="67">
        <v>2099</v>
      </c>
      <c r="B898" s="67">
        <v>63</v>
      </c>
      <c r="C898" s="62">
        <v>642</v>
      </c>
      <c r="D898" s="62">
        <v>541</v>
      </c>
      <c r="E898" s="62" t="s">
        <v>74</v>
      </c>
    </row>
    <row r="899" spans="1:5">
      <c r="A899" s="67">
        <v>2100</v>
      </c>
      <c r="B899" s="67">
        <v>63</v>
      </c>
      <c r="C899" s="62">
        <v>642</v>
      </c>
      <c r="D899" s="62">
        <v>541</v>
      </c>
      <c r="E899" s="62" t="s">
        <v>74</v>
      </c>
    </row>
    <row r="900" spans="1:5">
      <c r="A900" s="67">
        <v>2101</v>
      </c>
      <c r="B900" s="67">
        <v>63</v>
      </c>
      <c r="C900" s="62">
        <v>642</v>
      </c>
      <c r="D900" s="62">
        <v>541</v>
      </c>
      <c r="E900" s="62" t="s">
        <v>74</v>
      </c>
    </row>
    <row r="901" spans="1:5">
      <c r="A901" s="67">
        <v>2102</v>
      </c>
      <c r="B901" s="67">
        <v>63</v>
      </c>
      <c r="C901" s="62">
        <v>642</v>
      </c>
      <c r="D901" s="62">
        <v>541</v>
      </c>
      <c r="E901" s="62" t="s">
        <v>74</v>
      </c>
    </row>
    <row r="902" spans="1:5">
      <c r="A902" s="67">
        <v>2103</v>
      </c>
      <c r="B902" s="67">
        <v>63</v>
      </c>
      <c r="C902" s="62">
        <v>642</v>
      </c>
      <c r="D902" s="62">
        <v>541</v>
      </c>
      <c r="E902" s="62" t="s">
        <v>74</v>
      </c>
    </row>
    <row r="903" spans="1:5">
      <c r="A903" s="67">
        <v>2104</v>
      </c>
      <c r="B903" s="67">
        <v>63</v>
      </c>
      <c r="C903" s="62">
        <v>642</v>
      </c>
      <c r="D903" s="62">
        <v>541</v>
      </c>
      <c r="E903" s="62" t="s">
        <v>74</v>
      </c>
    </row>
    <row r="904" spans="1:5">
      <c r="A904" s="67">
        <v>2105</v>
      </c>
      <c r="B904" s="67">
        <v>63</v>
      </c>
      <c r="C904" s="62">
        <v>642</v>
      </c>
      <c r="D904" s="62">
        <v>541</v>
      </c>
      <c r="E904" s="62" t="s">
        <v>74</v>
      </c>
    </row>
    <row r="905" spans="1:5">
      <c r="A905" s="67">
        <v>2106</v>
      </c>
      <c r="B905" s="67">
        <v>63</v>
      </c>
      <c r="C905" s="62">
        <v>642</v>
      </c>
      <c r="D905" s="62">
        <v>541</v>
      </c>
      <c r="E905" s="62" t="s">
        <v>74</v>
      </c>
    </row>
    <row r="906" spans="1:5">
      <c r="A906" s="67">
        <v>2107</v>
      </c>
      <c r="B906" s="67">
        <v>63</v>
      </c>
      <c r="C906" s="62">
        <v>642</v>
      </c>
      <c r="D906" s="62">
        <v>541</v>
      </c>
      <c r="E906" s="62" t="s">
        <v>74</v>
      </c>
    </row>
    <row r="907" spans="1:5">
      <c r="A907" s="67">
        <v>2108</v>
      </c>
      <c r="B907" s="67">
        <v>63</v>
      </c>
      <c r="C907" s="62">
        <v>642</v>
      </c>
      <c r="D907" s="62">
        <v>541</v>
      </c>
      <c r="E907" s="62" t="s">
        <v>74</v>
      </c>
    </row>
    <row r="908" spans="1:5">
      <c r="A908" s="67">
        <v>2109</v>
      </c>
      <c r="B908" s="67">
        <v>63</v>
      </c>
      <c r="C908" s="62">
        <v>642</v>
      </c>
      <c r="D908" s="62">
        <v>541</v>
      </c>
      <c r="E908" s="62" t="s">
        <v>74</v>
      </c>
    </row>
    <row r="909" spans="1:5">
      <c r="A909" s="67">
        <v>2110</v>
      </c>
      <c r="B909" s="67">
        <v>63</v>
      </c>
      <c r="C909" s="62">
        <v>642</v>
      </c>
      <c r="D909" s="62">
        <v>541</v>
      </c>
      <c r="E909" s="62" t="s">
        <v>74</v>
      </c>
    </row>
    <row r="910" spans="1:5">
      <c r="A910" s="67">
        <v>2111</v>
      </c>
      <c r="B910" s="67">
        <v>63</v>
      </c>
      <c r="C910" s="62">
        <v>642</v>
      </c>
      <c r="D910" s="62">
        <v>541</v>
      </c>
      <c r="E910" s="62" t="s">
        <v>74</v>
      </c>
    </row>
    <row r="911" spans="1:5">
      <c r="A911" s="67">
        <v>2112</v>
      </c>
      <c r="B911" s="67">
        <v>63</v>
      </c>
      <c r="C911" s="62">
        <v>642</v>
      </c>
      <c r="D911" s="62">
        <v>541</v>
      </c>
      <c r="E911" s="62" t="s">
        <v>74</v>
      </c>
    </row>
    <row r="912" spans="1:5">
      <c r="A912" s="67">
        <v>2113</v>
      </c>
      <c r="B912" s="67">
        <v>63</v>
      </c>
      <c r="C912" s="62">
        <v>642</v>
      </c>
      <c r="D912" s="62">
        <v>541</v>
      </c>
      <c r="E912" s="62" t="s">
        <v>74</v>
      </c>
    </row>
    <row r="913" spans="1:5">
      <c r="A913" s="67">
        <v>2114</v>
      </c>
      <c r="B913" s="67">
        <v>63</v>
      </c>
      <c r="C913" s="62">
        <v>642</v>
      </c>
      <c r="D913" s="62">
        <v>541</v>
      </c>
      <c r="E913" s="62" t="s">
        <v>74</v>
      </c>
    </row>
    <row r="914" spans="1:5">
      <c r="A914" s="67">
        <v>2115</v>
      </c>
      <c r="B914" s="67">
        <v>63</v>
      </c>
      <c r="C914" s="62">
        <v>642</v>
      </c>
      <c r="D914" s="62">
        <v>541</v>
      </c>
      <c r="E914" s="62" t="s">
        <v>74</v>
      </c>
    </row>
    <row r="915" spans="1:5">
      <c r="A915" s="67">
        <v>2116</v>
      </c>
      <c r="B915" s="67">
        <v>63</v>
      </c>
      <c r="C915" s="62">
        <v>642</v>
      </c>
      <c r="D915" s="62">
        <v>541</v>
      </c>
      <c r="E915" s="62" t="s">
        <v>74</v>
      </c>
    </row>
    <row r="916" spans="1:5">
      <c r="A916" s="67">
        <v>2117</v>
      </c>
      <c r="B916" s="67">
        <v>63</v>
      </c>
      <c r="C916" s="62">
        <v>642</v>
      </c>
      <c r="D916" s="62">
        <v>541</v>
      </c>
      <c r="E916" s="62" t="s">
        <v>74</v>
      </c>
    </row>
    <row r="917" spans="1:5">
      <c r="A917" s="67">
        <v>2118</v>
      </c>
      <c r="B917" s="67">
        <v>63</v>
      </c>
      <c r="C917" s="62">
        <v>642</v>
      </c>
      <c r="D917" s="62">
        <v>541</v>
      </c>
      <c r="E917" s="62" t="s">
        <v>74</v>
      </c>
    </row>
    <row r="918" spans="1:5">
      <c r="A918" s="67">
        <v>2119</v>
      </c>
      <c r="B918" s="67">
        <v>63</v>
      </c>
      <c r="C918" s="62">
        <v>642</v>
      </c>
      <c r="D918" s="62">
        <v>541</v>
      </c>
      <c r="E918" s="62" t="s">
        <v>74</v>
      </c>
    </row>
    <row r="919" spans="1:5">
      <c r="A919" s="67">
        <v>2120</v>
      </c>
      <c r="B919" s="67">
        <v>63</v>
      </c>
      <c r="C919" s="62">
        <v>642</v>
      </c>
      <c r="D919" s="62">
        <v>541</v>
      </c>
      <c r="E919" s="62" t="s">
        <v>74</v>
      </c>
    </row>
    <row r="920" spans="1:5">
      <c r="A920" s="67">
        <v>2121</v>
      </c>
      <c r="B920" s="67">
        <v>63</v>
      </c>
      <c r="C920" s="62">
        <v>642</v>
      </c>
      <c r="D920" s="62">
        <v>541</v>
      </c>
      <c r="E920" s="62" t="s">
        <v>74</v>
      </c>
    </row>
    <row r="921" spans="1:5">
      <c r="A921" s="67">
        <v>2122</v>
      </c>
      <c r="B921" s="67">
        <v>63</v>
      </c>
      <c r="C921" s="62">
        <v>642</v>
      </c>
      <c r="D921" s="62">
        <v>541</v>
      </c>
      <c r="E921" s="62" t="s">
        <v>74</v>
      </c>
    </row>
    <row r="922" spans="1:5">
      <c r="A922" s="67">
        <v>2123</v>
      </c>
      <c r="B922" s="67">
        <v>63</v>
      </c>
      <c r="C922" s="62">
        <v>642</v>
      </c>
      <c r="D922" s="62">
        <v>541</v>
      </c>
      <c r="E922" s="62" t="s">
        <v>74</v>
      </c>
    </row>
    <row r="923" spans="1:5">
      <c r="A923" s="67">
        <v>2124</v>
      </c>
      <c r="B923" s="67">
        <v>63</v>
      </c>
      <c r="C923" s="62">
        <v>642</v>
      </c>
      <c r="D923" s="62">
        <v>541</v>
      </c>
      <c r="E923" s="62" t="s">
        <v>74</v>
      </c>
    </row>
    <row r="924" spans="1:5">
      <c r="A924" s="67">
        <v>2125</v>
      </c>
      <c r="B924" s="67">
        <v>63</v>
      </c>
      <c r="C924" s="62">
        <v>642</v>
      </c>
      <c r="D924" s="62">
        <v>541</v>
      </c>
      <c r="E924" s="62" t="s">
        <v>74</v>
      </c>
    </row>
    <row r="925" spans="1:5">
      <c r="A925" s="67">
        <v>2126</v>
      </c>
      <c r="B925" s="67">
        <v>63</v>
      </c>
      <c r="C925" s="62">
        <v>642</v>
      </c>
      <c r="D925" s="62">
        <v>541</v>
      </c>
      <c r="E925" s="62" t="s">
        <v>74</v>
      </c>
    </row>
    <row r="926" spans="1:5">
      <c r="A926" s="67">
        <v>2127</v>
      </c>
      <c r="B926" s="67">
        <v>63</v>
      </c>
      <c r="C926" s="62">
        <v>642</v>
      </c>
      <c r="D926" s="62">
        <v>541</v>
      </c>
      <c r="E926" s="62" t="s">
        <v>74</v>
      </c>
    </row>
    <row r="927" spans="1:5">
      <c r="A927" s="67">
        <v>2128</v>
      </c>
      <c r="B927" s="67">
        <v>63</v>
      </c>
      <c r="C927" s="62">
        <v>642</v>
      </c>
      <c r="D927" s="62">
        <v>541</v>
      </c>
      <c r="E927" s="62" t="s">
        <v>74</v>
      </c>
    </row>
    <row r="928" spans="1:5">
      <c r="A928" s="67">
        <v>2129</v>
      </c>
      <c r="B928" s="67">
        <v>63</v>
      </c>
      <c r="C928" s="62">
        <v>642</v>
      </c>
      <c r="D928" s="62">
        <v>541</v>
      </c>
      <c r="E928" s="62" t="s">
        <v>74</v>
      </c>
    </row>
    <row r="929" spans="1:5">
      <c r="A929" s="67">
        <v>2130</v>
      </c>
      <c r="B929" s="67">
        <v>63</v>
      </c>
      <c r="C929" s="62">
        <v>642</v>
      </c>
      <c r="D929" s="62">
        <v>541</v>
      </c>
      <c r="E929" s="62" t="s">
        <v>74</v>
      </c>
    </row>
    <row r="930" spans="1:5">
      <c r="A930" s="67">
        <v>2131</v>
      </c>
      <c r="B930" s="67">
        <v>63</v>
      </c>
      <c r="C930" s="62">
        <v>642</v>
      </c>
      <c r="D930" s="62">
        <v>541</v>
      </c>
      <c r="E930" s="62" t="s">
        <v>74</v>
      </c>
    </row>
    <row r="931" spans="1:5">
      <c r="A931" s="67">
        <v>2132</v>
      </c>
      <c r="B931" s="67">
        <v>63</v>
      </c>
      <c r="C931" s="62">
        <v>642</v>
      </c>
      <c r="D931" s="62">
        <v>541</v>
      </c>
      <c r="E931" s="62" t="s">
        <v>74</v>
      </c>
    </row>
    <row r="932" spans="1:5">
      <c r="A932" s="67">
        <v>2133</v>
      </c>
      <c r="B932" s="67">
        <v>63</v>
      </c>
      <c r="C932" s="62">
        <v>642</v>
      </c>
      <c r="D932" s="62">
        <v>541</v>
      </c>
      <c r="E932" s="62" t="s">
        <v>74</v>
      </c>
    </row>
    <row r="933" spans="1:5">
      <c r="A933" s="67">
        <v>2134</v>
      </c>
      <c r="B933" s="67">
        <v>63</v>
      </c>
      <c r="C933" s="62">
        <v>642</v>
      </c>
      <c r="D933" s="62">
        <v>541</v>
      </c>
      <c r="E933" s="62" t="s">
        <v>74</v>
      </c>
    </row>
    <row r="934" spans="1:5">
      <c r="A934" s="67">
        <v>2135</v>
      </c>
      <c r="B934" s="67">
        <v>63</v>
      </c>
      <c r="C934" s="62">
        <v>642</v>
      </c>
      <c r="D934" s="62">
        <v>541</v>
      </c>
      <c r="E934" s="62" t="s">
        <v>74</v>
      </c>
    </row>
    <row r="935" spans="1:5">
      <c r="A935" s="67">
        <v>2136</v>
      </c>
      <c r="B935" s="67">
        <v>63</v>
      </c>
      <c r="C935" s="62">
        <v>642</v>
      </c>
      <c r="D935" s="62">
        <v>541</v>
      </c>
      <c r="E935" s="62" t="s">
        <v>74</v>
      </c>
    </row>
    <row r="936" spans="1:5">
      <c r="A936" s="67">
        <v>2137</v>
      </c>
      <c r="B936" s="67">
        <v>63</v>
      </c>
      <c r="C936" s="62">
        <v>642</v>
      </c>
      <c r="D936" s="62">
        <v>541</v>
      </c>
      <c r="E936" s="62" t="s">
        <v>74</v>
      </c>
    </row>
    <row r="937" spans="1:5">
      <c r="A937" s="67">
        <v>2138</v>
      </c>
      <c r="B937" s="67">
        <v>63</v>
      </c>
      <c r="C937" s="62">
        <v>642</v>
      </c>
      <c r="D937" s="62">
        <v>541</v>
      </c>
      <c r="E937" s="62" t="s">
        <v>74</v>
      </c>
    </row>
    <row r="938" spans="1:5">
      <c r="A938" s="67">
        <v>2139</v>
      </c>
      <c r="B938" s="67">
        <v>63</v>
      </c>
      <c r="C938" s="62">
        <v>642</v>
      </c>
      <c r="D938" s="62">
        <v>541</v>
      </c>
      <c r="E938" s="62" t="s">
        <v>74</v>
      </c>
    </row>
    <row r="939" spans="1:5">
      <c r="A939" s="67">
        <v>2140</v>
      </c>
      <c r="B939" s="67">
        <v>63</v>
      </c>
      <c r="C939" s="62">
        <v>642</v>
      </c>
      <c r="D939" s="62">
        <v>541</v>
      </c>
      <c r="E939" s="62" t="s">
        <v>74</v>
      </c>
    </row>
    <row r="940" spans="1:5">
      <c r="A940" s="67">
        <v>2141</v>
      </c>
      <c r="B940" s="67">
        <v>63</v>
      </c>
      <c r="C940" s="62">
        <v>642</v>
      </c>
      <c r="D940" s="62">
        <v>541</v>
      </c>
      <c r="E940" s="62" t="s">
        <v>74</v>
      </c>
    </row>
    <row r="941" spans="1:5">
      <c r="A941" s="67">
        <v>2142</v>
      </c>
      <c r="B941" s="67">
        <v>63</v>
      </c>
      <c r="C941" s="62">
        <v>642</v>
      </c>
      <c r="D941" s="62">
        <v>541</v>
      </c>
      <c r="E941" s="62" t="s">
        <v>74</v>
      </c>
    </row>
    <row r="942" spans="1:5">
      <c r="A942" s="67">
        <v>2143</v>
      </c>
      <c r="B942" s="67">
        <v>63</v>
      </c>
      <c r="C942" s="62">
        <v>642</v>
      </c>
      <c r="D942" s="62">
        <v>541</v>
      </c>
      <c r="E942" s="62" t="s">
        <v>74</v>
      </c>
    </row>
    <row r="943" spans="1:5">
      <c r="A943" s="67">
        <v>2144</v>
      </c>
      <c r="B943" s="67">
        <v>63</v>
      </c>
      <c r="C943" s="62">
        <v>642</v>
      </c>
      <c r="D943" s="62">
        <v>541</v>
      </c>
      <c r="E943" s="62" t="s">
        <v>74</v>
      </c>
    </row>
    <row r="944" spans="1:5">
      <c r="A944" s="67">
        <v>2145</v>
      </c>
      <c r="B944" s="67">
        <v>63</v>
      </c>
      <c r="C944" s="62">
        <v>642</v>
      </c>
      <c r="D944" s="62">
        <v>541</v>
      </c>
      <c r="E944" s="62" t="s">
        <v>74</v>
      </c>
    </row>
    <row r="945" spans="1:5">
      <c r="A945" s="67">
        <v>2146</v>
      </c>
      <c r="B945" s="67">
        <v>63</v>
      </c>
      <c r="C945" s="62">
        <v>642</v>
      </c>
      <c r="D945" s="62">
        <v>541</v>
      </c>
      <c r="E945" s="62" t="s">
        <v>74</v>
      </c>
    </row>
    <row r="946" spans="1:5">
      <c r="A946" s="67">
        <v>2147</v>
      </c>
      <c r="B946" s="67">
        <v>63</v>
      </c>
      <c r="C946" s="62">
        <v>642</v>
      </c>
      <c r="D946" s="62">
        <v>541</v>
      </c>
      <c r="E946" s="62" t="s">
        <v>74</v>
      </c>
    </row>
    <row r="947" spans="1:5">
      <c r="A947" s="67">
        <v>2148</v>
      </c>
      <c r="B947" s="67">
        <v>63</v>
      </c>
      <c r="C947" s="62">
        <v>642</v>
      </c>
      <c r="D947" s="62">
        <v>541</v>
      </c>
      <c r="E947" s="62" t="s">
        <v>74</v>
      </c>
    </row>
    <row r="948" spans="1:5">
      <c r="A948" s="67">
        <v>2150</v>
      </c>
      <c r="B948" s="67">
        <v>63</v>
      </c>
      <c r="C948" s="62">
        <v>642</v>
      </c>
      <c r="D948" s="62">
        <v>541</v>
      </c>
      <c r="E948" s="62" t="s">
        <v>74</v>
      </c>
    </row>
    <row r="949" spans="1:5">
      <c r="A949" s="67">
        <v>2151</v>
      </c>
      <c r="B949" s="67">
        <v>63</v>
      </c>
      <c r="C949" s="62">
        <v>642</v>
      </c>
      <c r="D949" s="62">
        <v>541</v>
      </c>
      <c r="E949" s="62" t="s">
        <v>74</v>
      </c>
    </row>
    <row r="950" spans="1:5">
      <c r="A950" s="67">
        <v>2152</v>
      </c>
      <c r="B950" s="67">
        <v>63</v>
      </c>
      <c r="C950" s="62">
        <v>642</v>
      </c>
      <c r="D950" s="62">
        <v>541</v>
      </c>
      <c r="E950" s="62" t="s">
        <v>74</v>
      </c>
    </row>
    <row r="951" spans="1:5">
      <c r="A951" s="67">
        <v>2153</v>
      </c>
      <c r="B951" s="67">
        <v>63</v>
      </c>
      <c r="C951" s="62">
        <v>642</v>
      </c>
      <c r="D951" s="62">
        <v>541</v>
      </c>
      <c r="E951" s="62" t="s">
        <v>74</v>
      </c>
    </row>
    <row r="952" spans="1:5">
      <c r="A952" s="67">
        <v>2154</v>
      </c>
      <c r="B952" s="67">
        <v>63</v>
      </c>
      <c r="C952" s="62">
        <v>642</v>
      </c>
      <c r="D952" s="62">
        <v>541</v>
      </c>
      <c r="E952" s="62" t="s">
        <v>74</v>
      </c>
    </row>
    <row r="953" spans="1:5">
      <c r="A953" s="67">
        <v>2155</v>
      </c>
      <c r="B953" s="67">
        <v>63</v>
      </c>
      <c r="C953" s="62">
        <v>642</v>
      </c>
      <c r="D953" s="62">
        <v>541</v>
      </c>
      <c r="E953" s="62" t="s">
        <v>74</v>
      </c>
    </row>
    <row r="954" spans="1:5">
      <c r="A954" s="67">
        <v>2156</v>
      </c>
      <c r="B954" s="67">
        <v>63</v>
      </c>
      <c r="C954" s="62">
        <v>642</v>
      </c>
      <c r="D954" s="62">
        <v>541</v>
      </c>
      <c r="E954" s="62" t="s">
        <v>74</v>
      </c>
    </row>
    <row r="955" spans="1:5">
      <c r="A955" s="67">
        <v>2157</v>
      </c>
      <c r="B955" s="67">
        <v>63</v>
      </c>
      <c r="C955" s="62">
        <v>642</v>
      </c>
      <c r="D955" s="62">
        <v>541</v>
      </c>
      <c r="E955" s="62" t="s">
        <v>74</v>
      </c>
    </row>
    <row r="956" spans="1:5">
      <c r="A956" s="67">
        <v>2158</v>
      </c>
      <c r="B956" s="67">
        <v>63</v>
      </c>
      <c r="C956" s="62">
        <v>642</v>
      </c>
      <c r="D956" s="62">
        <v>541</v>
      </c>
      <c r="E956" s="62" t="s">
        <v>74</v>
      </c>
    </row>
    <row r="957" spans="1:5">
      <c r="A957" s="67">
        <v>2159</v>
      </c>
      <c r="B957" s="67">
        <v>63</v>
      </c>
      <c r="C957" s="62">
        <v>642</v>
      </c>
      <c r="D957" s="62">
        <v>541</v>
      </c>
      <c r="E957" s="62" t="s">
        <v>74</v>
      </c>
    </row>
    <row r="958" spans="1:5">
      <c r="A958" s="67">
        <v>2160</v>
      </c>
      <c r="B958" s="67">
        <v>63</v>
      </c>
      <c r="C958" s="62">
        <v>642</v>
      </c>
      <c r="D958" s="62">
        <v>541</v>
      </c>
      <c r="E958" s="62" t="s">
        <v>74</v>
      </c>
    </row>
    <row r="959" spans="1:5">
      <c r="A959" s="67">
        <v>2161</v>
      </c>
      <c r="B959" s="67">
        <v>63</v>
      </c>
      <c r="C959" s="62">
        <v>642</v>
      </c>
      <c r="D959" s="62">
        <v>541</v>
      </c>
      <c r="E959" s="62" t="s">
        <v>74</v>
      </c>
    </row>
    <row r="960" spans="1:5">
      <c r="A960" s="67">
        <v>2162</v>
      </c>
      <c r="B960" s="67">
        <v>63</v>
      </c>
      <c r="C960" s="62">
        <v>642</v>
      </c>
      <c r="D960" s="62">
        <v>541</v>
      </c>
      <c r="E960" s="62" t="s">
        <v>74</v>
      </c>
    </row>
    <row r="961" spans="1:5">
      <c r="A961" s="67">
        <v>2163</v>
      </c>
      <c r="B961" s="67">
        <v>63</v>
      </c>
      <c r="C961" s="62">
        <v>642</v>
      </c>
      <c r="D961" s="62">
        <v>541</v>
      </c>
      <c r="E961" s="62" t="s">
        <v>74</v>
      </c>
    </row>
    <row r="962" spans="1:5">
      <c r="A962" s="67">
        <v>2164</v>
      </c>
      <c r="B962" s="67">
        <v>63</v>
      </c>
      <c r="C962" s="62">
        <v>642</v>
      </c>
      <c r="D962" s="62">
        <v>541</v>
      </c>
      <c r="E962" s="62" t="s">
        <v>74</v>
      </c>
    </row>
    <row r="963" spans="1:5">
      <c r="A963" s="67">
        <v>2165</v>
      </c>
      <c r="B963" s="67">
        <v>63</v>
      </c>
      <c r="C963" s="62">
        <v>642</v>
      </c>
      <c r="D963" s="62">
        <v>541</v>
      </c>
      <c r="E963" s="62" t="s">
        <v>74</v>
      </c>
    </row>
    <row r="964" spans="1:5">
      <c r="A964" s="67">
        <v>2166</v>
      </c>
      <c r="B964" s="67">
        <v>63</v>
      </c>
      <c r="C964" s="62">
        <v>642</v>
      </c>
      <c r="D964" s="62">
        <v>541</v>
      </c>
      <c r="E964" s="62" t="s">
        <v>74</v>
      </c>
    </row>
    <row r="965" spans="1:5">
      <c r="A965" s="67">
        <v>2167</v>
      </c>
      <c r="B965" s="67">
        <v>63</v>
      </c>
      <c r="C965" s="62">
        <v>642</v>
      </c>
      <c r="D965" s="62">
        <v>541</v>
      </c>
      <c r="E965" s="62" t="s">
        <v>74</v>
      </c>
    </row>
    <row r="966" spans="1:5">
      <c r="A966" s="67">
        <v>2168</v>
      </c>
      <c r="B966" s="67">
        <v>63</v>
      </c>
      <c r="C966" s="62">
        <v>642</v>
      </c>
      <c r="D966" s="62">
        <v>541</v>
      </c>
      <c r="E966" s="62" t="s">
        <v>74</v>
      </c>
    </row>
    <row r="967" spans="1:5">
      <c r="A967" s="67">
        <v>2169</v>
      </c>
      <c r="B967" s="67">
        <v>63</v>
      </c>
      <c r="C967" s="62">
        <v>642</v>
      </c>
      <c r="D967" s="62">
        <v>541</v>
      </c>
      <c r="E967" s="62" t="s">
        <v>74</v>
      </c>
    </row>
    <row r="968" spans="1:5">
      <c r="A968" s="67">
        <v>2170</v>
      </c>
      <c r="B968" s="67">
        <v>63</v>
      </c>
      <c r="C968" s="62">
        <v>642</v>
      </c>
      <c r="D968" s="62">
        <v>541</v>
      </c>
      <c r="E968" s="62" t="s">
        <v>74</v>
      </c>
    </row>
    <row r="969" spans="1:5">
      <c r="A969" s="67">
        <v>2171</v>
      </c>
      <c r="B969" s="67">
        <v>63</v>
      </c>
      <c r="C969" s="62">
        <v>642</v>
      </c>
      <c r="D969" s="62">
        <v>541</v>
      </c>
      <c r="E969" s="62" t="s">
        <v>74</v>
      </c>
    </row>
    <row r="970" spans="1:5">
      <c r="A970" s="67">
        <v>2173</v>
      </c>
      <c r="B970" s="67">
        <v>63</v>
      </c>
      <c r="C970" s="62">
        <v>642</v>
      </c>
      <c r="D970" s="62">
        <v>541</v>
      </c>
      <c r="E970" s="62" t="s">
        <v>74</v>
      </c>
    </row>
    <row r="971" spans="1:5">
      <c r="A971" s="67">
        <v>2174</v>
      </c>
      <c r="B971" s="67">
        <v>63</v>
      </c>
      <c r="C971" s="62">
        <v>642</v>
      </c>
      <c r="D971" s="62">
        <v>541</v>
      </c>
      <c r="E971" s="62" t="s">
        <v>74</v>
      </c>
    </row>
    <row r="972" spans="1:5">
      <c r="A972" s="67">
        <v>2176</v>
      </c>
      <c r="B972" s="67">
        <v>63</v>
      </c>
      <c r="C972" s="62">
        <v>642</v>
      </c>
      <c r="D972" s="62">
        <v>541</v>
      </c>
      <c r="E972" s="62" t="s">
        <v>74</v>
      </c>
    </row>
    <row r="973" spans="1:5">
      <c r="A973" s="67">
        <v>2177</v>
      </c>
      <c r="B973" s="67">
        <v>63</v>
      </c>
      <c r="C973" s="62">
        <v>642</v>
      </c>
      <c r="D973" s="62">
        <v>541</v>
      </c>
      <c r="E973" s="62" t="s">
        <v>74</v>
      </c>
    </row>
    <row r="974" spans="1:5">
      <c r="A974" s="67">
        <v>2190</v>
      </c>
      <c r="B974" s="67">
        <v>63</v>
      </c>
      <c r="C974" s="62">
        <v>642</v>
      </c>
      <c r="D974" s="62">
        <v>541</v>
      </c>
      <c r="E974" s="62" t="s">
        <v>74</v>
      </c>
    </row>
    <row r="975" spans="1:5">
      <c r="A975" s="67">
        <v>2191</v>
      </c>
      <c r="B975" s="67">
        <v>63</v>
      </c>
      <c r="C975" s="62">
        <v>642</v>
      </c>
      <c r="D975" s="62">
        <v>541</v>
      </c>
      <c r="E975" s="62" t="s">
        <v>74</v>
      </c>
    </row>
    <row r="976" spans="1:5">
      <c r="A976" s="67">
        <v>2192</v>
      </c>
      <c r="B976" s="67">
        <v>63</v>
      </c>
      <c r="C976" s="62">
        <v>642</v>
      </c>
      <c r="D976" s="62">
        <v>541</v>
      </c>
      <c r="E976" s="62" t="s">
        <v>74</v>
      </c>
    </row>
    <row r="977" spans="1:5">
      <c r="A977" s="67">
        <v>2193</v>
      </c>
      <c r="B977" s="67">
        <v>63</v>
      </c>
      <c r="C977" s="62">
        <v>642</v>
      </c>
      <c r="D977" s="62">
        <v>541</v>
      </c>
      <c r="E977" s="62" t="s">
        <v>74</v>
      </c>
    </row>
    <row r="978" spans="1:5">
      <c r="A978" s="67">
        <v>2194</v>
      </c>
      <c r="B978" s="67">
        <v>63</v>
      </c>
      <c r="C978" s="62">
        <v>642</v>
      </c>
      <c r="D978" s="62">
        <v>541</v>
      </c>
      <c r="E978" s="62" t="s">
        <v>74</v>
      </c>
    </row>
    <row r="979" spans="1:5">
      <c r="A979" s="67">
        <v>2195</v>
      </c>
      <c r="B979" s="67">
        <v>63</v>
      </c>
      <c r="C979" s="62">
        <v>642</v>
      </c>
      <c r="D979" s="62">
        <v>541</v>
      </c>
      <c r="E979" s="62" t="s">
        <v>74</v>
      </c>
    </row>
    <row r="980" spans="1:5">
      <c r="A980" s="67">
        <v>2196</v>
      </c>
      <c r="B980" s="67">
        <v>63</v>
      </c>
      <c r="C980" s="62">
        <v>642</v>
      </c>
      <c r="D980" s="62">
        <v>541</v>
      </c>
      <c r="E980" s="62" t="s">
        <v>74</v>
      </c>
    </row>
    <row r="981" spans="1:5">
      <c r="A981" s="67">
        <v>2197</v>
      </c>
      <c r="B981" s="67">
        <v>63</v>
      </c>
      <c r="C981" s="62">
        <v>642</v>
      </c>
      <c r="D981" s="62">
        <v>541</v>
      </c>
      <c r="E981" s="62" t="s">
        <v>74</v>
      </c>
    </row>
    <row r="982" spans="1:5">
      <c r="A982" s="67">
        <v>2198</v>
      </c>
      <c r="B982" s="67">
        <v>63</v>
      </c>
      <c r="C982" s="62">
        <v>642</v>
      </c>
      <c r="D982" s="62">
        <v>541</v>
      </c>
      <c r="E982" s="62" t="s">
        <v>74</v>
      </c>
    </row>
    <row r="983" spans="1:5">
      <c r="A983" s="67">
        <v>2199</v>
      </c>
      <c r="B983" s="67">
        <v>63</v>
      </c>
      <c r="C983" s="62">
        <v>642</v>
      </c>
      <c r="D983" s="62">
        <v>541</v>
      </c>
      <c r="E983" s="62" t="s">
        <v>74</v>
      </c>
    </row>
    <row r="984" spans="1:5">
      <c r="A984" s="67">
        <v>2200</v>
      </c>
      <c r="B984" s="67">
        <v>63</v>
      </c>
      <c r="C984" s="62">
        <v>642</v>
      </c>
      <c r="D984" s="62">
        <v>541</v>
      </c>
      <c r="E984" s="62" t="s">
        <v>74</v>
      </c>
    </row>
    <row r="985" spans="1:5">
      <c r="A985" s="67">
        <v>2201</v>
      </c>
      <c r="B985" s="67">
        <v>63</v>
      </c>
      <c r="C985" s="62">
        <v>642</v>
      </c>
      <c r="D985" s="62">
        <v>541</v>
      </c>
      <c r="E985" s="62" t="s">
        <v>74</v>
      </c>
    </row>
    <row r="986" spans="1:5">
      <c r="A986" s="67">
        <v>2202</v>
      </c>
      <c r="B986" s="67">
        <v>63</v>
      </c>
      <c r="C986" s="62">
        <v>642</v>
      </c>
      <c r="D986" s="62">
        <v>541</v>
      </c>
      <c r="E986" s="62" t="s">
        <v>74</v>
      </c>
    </row>
    <row r="987" spans="1:5">
      <c r="A987" s="67">
        <v>2203</v>
      </c>
      <c r="B987" s="67">
        <v>63</v>
      </c>
      <c r="C987" s="62">
        <v>642</v>
      </c>
      <c r="D987" s="62">
        <v>541</v>
      </c>
      <c r="E987" s="62" t="s">
        <v>74</v>
      </c>
    </row>
    <row r="988" spans="1:5">
      <c r="A988" s="67">
        <v>2204</v>
      </c>
      <c r="B988" s="67">
        <v>63</v>
      </c>
      <c r="C988" s="62">
        <v>642</v>
      </c>
      <c r="D988" s="62">
        <v>541</v>
      </c>
      <c r="E988" s="62" t="s">
        <v>74</v>
      </c>
    </row>
    <row r="989" spans="1:5">
      <c r="A989" s="67">
        <v>2205</v>
      </c>
      <c r="B989" s="67">
        <v>63</v>
      </c>
      <c r="C989" s="62">
        <v>642</v>
      </c>
      <c r="D989" s="62">
        <v>541</v>
      </c>
      <c r="E989" s="62" t="s">
        <v>74</v>
      </c>
    </row>
    <row r="990" spans="1:5">
      <c r="A990" s="67">
        <v>2206</v>
      </c>
      <c r="B990" s="67">
        <v>63</v>
      </c>
      <c r="C990" s="62">
        <v>642</v>
      </c>
      <c r="D990" s="62">
        <v>541</v>
      </c>
      <c r="E990" s="62" t="s">
        <v>74</v>
      </c>
    </row>
    <row r="991" spans="1:5">
      <c r="A991" s="67">
        <v>2207</v>
      </c>
      <c r="B991" s="67">
        <v>63</v>
      </c>
      <c r="C991" s="62">
        <v>642</v>
      </c>
      <c r="D991" s="62">
        <v>541</v>
      </c>
      <c r="E991" s="62" t="s">
        <v>74</v>
      </c>
    </row>
    <row r="992" spans="1:5">
      <c r="A992" s="67">
        <v>2208</v>
      </c>
      <c r="B992" s="67">
        <v>63</v>
      </c>
      <c r="C992" s="62">
        <v>642</v>
      </c>
      <c r="D992" s="62">
        <v>541</v>
      </c>
      <c r="E992" s="62" t="s">
        <v>74</v>
      </c>
    </row>
    <row r="993" spans="1:5">
      <c r="A993" s="67">
        <v>2209</v>
      </c>
      <c r="B993" s="67">
        <v>63</v>
      </c>
      <c r="C993" s="62">
        <v>642</v>
      </c>
      <c r="D993" s="62">
        <v>541</v>
      </c>
      <c r="E993" s="62" t="s">
        <v>74</v>
      </c>
    </row>
    <row r="994" spans="1:5">
      <c r="A994" s="67">
        <v>2210</v>
      </c>
      <c r="B994" s="67">
        <v>63</v>
      </c>
      <c r="C994" s="62">
        <v>642</v>
      </c>
      <c r="D994" s="62">
        <v>541</v>
      </c>
      <c r="E994" s="62" t="s">
        <v>74</v>
      </c>
    </row>
    <row r="995" spans="1:5">
      <c r="A995" s="67">
        <v>2211</v>
      </c>
      <c r="B995" s="67">
        <v>63</v>
      </c>
      <c r="C995" s="62">
        <v>642</v>
      </c>
      <c r="D995" s="62">
        <v>541</v>
      </c>
      <c r="E995" s="62" t="s">
        <v>74</v>
      </c>
    </row>
    <row r="996" spans="1:5">
      <c r="A996" s="67">
        <v>2212</v>
      </c>
      <c r="B996" s="67">
        <v>63</v>
      </c>
      <c r="C996" s="62">
        <v>642</v>
      </c>
      <c r="D996" s="62">
        <v>541</v>
      </c>
      <c r="E996" s="62" t="s">
        <v>74</v>
      </c>
    </row>
    <row r="997" spans="1:5">
      <c r="A997" s="67">
        <v>2213</v>
      </c>
      <c r="B997" s="67">
        <v>63</v>
      </c>
      <c r="C997" s="62">
        <v>642</v>
      </c>
      <c r="D997" s="62">
        <v>541</v>
      </c>
      <c r="E997" s="62" t="s">
        <v>74</v>
      </c>
    </row>
    <row r="998" spans="1:5">
      <c r="A998" s="67">
        <v>2214</v>
      </c>
      <c r="B998" s="67">
        <v>63</v>
      </c>
      <c r="C998" s="62">
        <v>642</v>
      </c>
      <c r="D998" s="62">
        <v>541</v>
      </c>
      <c r="E998" s="62" t="s">
        <v>74</v>
      </c>
    </row>
    <row r="999" spans="1:5">
      <c r="A999" s="67">
        <v>2215</v>
      </c>
      <c r="B999" s="67">
        <v>63</v>
      </c>
      <c r="C999" s="62">
        <v>642</v>
      </c>
      <c r="D999" s="62">
        <v>541</v>
      </c>
      <c r="E999" s="62" t="s">
        <v>74</v>
      </c>
    </row>
    <row r="1000" spans="1:5">
      <c r="A1000" s="67">
        <v>2216</v>
      </c>
      <c r="B1000" s="67">
        <v>63</v>
      </c>
      <c r="C1000" s="62">
        <v>642</v>
      </c>
      <c r="D1000" s="62">
        <v>541</v>
      </c>
      <c r="E1000" s="62" t="s">
        <v>74</v>
      </c>
    </row>
    <row r="1001" spans="1:5">
      <c r="A1001" s="67">
        <v>2217</v>
      </c>
      <c r="B1001" s="67">
        <v>63</v>
      </c>
      <c r="C1001" s="62">
        <v>642</v>
      </c>
      <c r="D1001" s="62">
        <v>541</v>
      </c>
      <c r="E1001" s="62" t="s">
        <v>74</v>
      </c>
    </row>
    <row r="1002" spans="1:5">
      <c r="A1002" s="67">
        <v>2218</v>
      </c>
      <c r="B1002" s="67">
        <v>63</v>
      </c>
      <c r="C1002" s="62">
        <v>642</v>
      </c>
      <c r="D1002" s="62">
        <v>541</v>
      </c>
      <c r="E1002" s="62" t="s">
        <v>74</v>
      </c>
    </row>
    <row r="1003" spans="1:5">
      <c r="A1003" s="67">
        <v>2219</v>
      </c>
      <c r="B1003" s="67">
        <v>63</v>
      </c>
      <c r="C1003" s="62">
        <v>642</v>
      </c>
      <c r="D1003" s="62">
        <v>541</v>
      </c>
      <c r="E1003" s="62" t="s">
        <v>74</v>
      </c>
    </row>
    <row r="1004" spans="1:5">
      <c r="A1004" s="67">
        <v>2220</v>
      </c>
      <c r="B1004" s="67">
        <v>63</v>
      </c>
      <c r="C1004" s="62">
        <v>642</v>
      </c>
      <c r="D1004" s="62">
        <v>541</v>
      </c>
      <c r="E1004" s="62" t="s">
        <v>74</v>
      </c>
    </row>
    <row r="1005" spans="1:5">
      <c r="A1005" s="67">
        <v>2221</v>
      </c>
      <c r="B1005" s="67">
        <v>63</v>
      </c>
      <c r="C1005" s="62">
        <v>642</v>
      </c>
      <c r="D1005" s="62">
        <v>541</v>
      </c>
      <c r="E1005" s="62" t="s">
        <v>74</v>
      </c>
    </row>
    <row r="1006" spans="1:5">
      <c r="A1006" s="67">
        <v>2222</v>
      </c>
      <c r="B1006" s="67">
        <v>63</v>
      </c>
      <c r="C1006" s="62">
        <v>642</v>
      </c>
      <c r="D1006" s="62">
        <v>541</v>
      </c>
      <c r="E1006" s="62" t="s">
        <v>74</v>
      </c>
    </row>
    <row r="1007" spans="1:5">
      <c r="A1007" s="67">
        <v>2223</v>
      </c>
      <c r="B1007" s="67">
        <v>63</v>
      </c>
      <c r="C1007" s="62">
        <v>642</v>
      </c>
      <c r="D1007" s="62">
        <v>541</v>
      </c>
      <c r="E1007" s="62" t="s">
        <v>74</v>
      </c>
    </row>
    <row r="1008" spans="1:5">
      <c r="A1008" s="67">
        <v>2224</v>
      </c>
      <c r="B1008" s="67">
        <v>63</v>
      </c>
      <c r="C1008" s="62">
        <v>642</v>
      </c>
      <c r="D1008" s="62">
        <v>541</v>
      </c>
      <c r="E1008" s="62" t="s">
        <v>74</v>
      </c>
    </row>
    <row r="1009" spans="1:5">
      <c r="A1009" s="67">
        <v>2225</v>
      </c>
      <c r="B1009" s="67">
        <v>63</v>
      </c>
      <c r="C1009" s="62">
        <v>642</v>
      </c>
      <c r="D1009" s="62">
        <v>541</v>
      </c>
      <c r="E1009" s="62" t="s">
        <v>74</v>
      </c>
    </row>
    <row r="1010" spans="1:5">
      <c r="A1010" s="67">
        <v>2226</v>
      </c>
      <c r="B1010" s="67">
        <v>63</v>
      </c>
      <c r="C1010" s="62">
        <v>642</v>
      </c>
      <c r="D1010" s="62">
        <v>541</v>
      </c>
      <c r="E1010" s="62" t="s">
        <v>74</v>
      </c>
    </row>
    <row r="1011" spans="1:5">
      <c r="A1011" s="67">
        <v>2227</v>
      </c>
      <c r="B1011" s="67">
        <v>63</v>
      </c>
      <c r="C1011" s="62">
        <v>642</v>
      </c>
      <c r="D1011" s="62">
        <v>541</v>
      </c>
      <c r="E1011" s="62" t="s">
        <v>74</v>
      </c>
    </row>
    <row r="1012" spans="1:5">
      <c r="A1012" s="67">
        <v>2228</v>
      </c>
      <c r="B1012" s="67">
        <v>63</v>
      </c>
      <c r="C1012" s="62">
        <v>642</v>
      </c>
      <c r="D1012" s="62">
        <v>541</v>
      </c>
      <c r="E1012" s="62" t="s">
        <v>74</v>
      </c>
    </row>
    <row r="1013" spans="1:5">
      <c r="A1013" s="67">
        <v>2229</v>
      </c>
      <c r="B1013" s="67">
        <v>63</v>
      </c>
      <c r="C1013" s="62">
        <v>642</v>
      </c>
      <c r="D1013" s="62">
        <v>541</v>
      </c>
      <c r="E1013" s="62" t="s">
        <v>74</v>
      </c>
    </row>
    <row r="1014" spans="1:5">
      <c r="A1014" s="67">
        <v>2230</v>
      </c>
      <c r="B1014" s="67">
        <v>63</v>
      </c>
      <c r="C1014" s="62">
        <v>642</v>
      </c>
      <c r="D1014" s="62">
        <v>541</v>
      </c>
      <c r="E1014" s="62" t="s">
        <v>74</v>
      </c>
    </row>
    <row r="1015" spans="1:5">
      <c r="A1015" s="67">
        <v>2231</v>
      </c>
      <c r="B1015" s="67">
        <v>63</v>
      </c>
      <c r="C1015" s="62">
        <v>642</v>
      </c>
      <c r="D1015" s="62">
        <v>541</v>
      </c>
      <c r="E1015" s="62" t="s">
        <v>74</v>
      </c>
    </row>
    <row r="1016" spans="1:5">
      <c r="A1016" s="67">
        <v>2232</v>
      </c>
      <c r="B1016" s="67">
        <v>63</v>
      </c>
      <c r="C1016" s="62">
        <v>642</v>
      </c>
      <c r="D1016" s="62">
        <v>541</v>
      </c>
      <c r="E1016" s="62" t="s">
        <v>74</v>
      </c>
    </row>
    <row r="1017" spans="1:5">
      <c r="A1017" s="67">
        <v>2233</v>
      </c>
      <c r="B1017" s="67">
        <v>63</v>
      </c>
      <c r="C1017" s="62">
        <v>642</v>
      </c>
      <c r="D1017" s="62">
        <v>541</v>
      </c>
      <c r="E1017" s="62" t="s">
        <v>74</v>
      </c>
    </row>
    <row r="1018" spans="1:5">
      <c r="A1018" s="67">
        <v>2234</v>
      </c>
      <c r="B1018" s="67">
        <v>63</v>
      </c>
      <c r="C1018" s="62">
        <v>642</v>
      </c>
      <c r="D1018" s="62">
        <v>541</v>
      </c>
      <c r="E1018" s="62" t="s">
        <v>74</v>
      </c>
    </row>
    <row r="1019" spans="1:5">
      <c r="A1019" s="67">
        <v>2250</v>
      </c>
      <c r="B1019" s="67">
        <v>61</v>
      </c>
      <c r="C1019" s="62">
        <v>616</v>
      </c>
      <c r="D1019" s="62">
        <v>653</v>
      </c>
      <c r="E1019" s="62" t="s">
        <v>74</v>
      </c>
    </row>
    <row r="1020" spans="1:5">
      <c r="A1020" s="67">
        <v>2251</v>
      </c>
      <c r="B1020" s="67">
        <v>61</v>
      </c>
      <c r="C1020" s="62">
        <v>616</v>
      </c>
      <c r="D1020" s="62">
        <v>653</v>
      </c>
      <c r="E1020" s="62" t="s">
        <v>74</v>
      </c>
    </row>
    <row r="1021" spans="1:5">
      <c r="A1021" s="67">
        <v>2252</v>
      </c>
      <c r="B1021" s="67">
        <v>61</v>
      </c>
      <c r="C1021" s="62">
        <v>616</v>
      </c>
      <c r="D1021" s="62">
        <v>653</v>
      </c>
      <c r="E1021" s="62" t="s">
        <v>74</v>
      </c>
    </row>
    <row r="1022" spans="1:5">
      <c r="A1022" s="67">
        <v>2256</v>
      </c>
      <c r="B1022" s="67">
        <v>61</v>
      </c>
      <c r="C1022" s="62">
        <v>616</v>
      </c>
      <c r="D1022" s="62">
        <v>653</v>
      </c>
      <c r="E1022" s="62" t="s">
        <v>74</v>
      </c>
    </row>
    <row r="1023" spans="1:5">
      <c r="A1023" s="67">
        <v>2257</v>
      </c>
      <c r="B1023" s="67">
        <v>61</v>
      </c>
      <c r="C1023" s="62">
        <v>616</v>
      </c>
      <c r="D1023" s="62">
        <v>653</v>
      </c>
      <c r="E1023" s="62" t="s">
        <v>74</v>
      </c>
    </row>
    <row r="1024" spans="1:5">
      <c r="A1024" s="67">
        <v>2258</v>
      </c>
      <c r="B1024" s="67">
        <v>61</v>
      </c>
      <c r="C1024" s="62">
        <v>616</v>
      </c>
      <c r="D1024" s="62">
        <v>653</v>
      </c>
      <c r="E1024" s="62" t="s">
        <v>74</v>
      </c>
    </row>
    <row r="1025" spans="1:5">
      <c r="A1025" s="67">
        <v>2259</v>
      </c>
      <c r="B1025" s="67">
        <v>61</v>
      </c>
      <c r="C1025" s="62">
        <v>616</v>
      </c>
      <c r="D1025" s="62">
        <v>653</v>
      </c>
      <c r="E1025" s="62" t="s">
        <v>74</v>
      </c>
    </row>
    <row r="1026" spans="1:5">
      <c r="A1026" s="67">
        <v>2260</v>
      </c>
      <c r="B1026" s="67">
        <v>61</v>
      </c>
      <c r="C1026" s="62">
        <v>616</v>
      </c>
      <c r="D1026" s="62">
        <v>653</v>
      </c>
      <c r="E1026" s="62" t="s">
        <v>74</v>
      </c>
    </row>
    <row r="1027" spans="1:5">
      <c r="A1027" s="67">
        <v>2261</v>
      </c>
      <c r="B1027" s="67">
        <v>61</v>
      </c>
      <c r="C1027" s="62">
        <v>616</v>
      </c>
      <c r="D1027" s="62">
        <v>653</v>
      </c>
      <c r="E1027" s="62" t="s">
        <v>74</v>
      </c>
    </row>
    <row r="1028" spans="1:5">
      <c r="A1028" s="67">
        <v>2262</v>
      </c>
      <c r="B1028" s="67">
        <v>61</v>
      </c>
      <c r="C1028" s="62">
        <v>616</v>
      </c>
      <c r="D1028" s="62">
        <v>653</v>
      </c>
      <c r="E1028" s="62" t="s">
        <v>74</v>
      </c>
    </row>
    <row r="1029" spans="1:5">
      <c r="A1029" s="67">
        <v>2263</v>
      </c>
      <c r="B1029" s="67">
        <v>61</v>
      </c>
      <c r="C1029" s="62">
        <v>616</v>
      </c>
      <c r="D1029" s="62">
        <v>653</v>
      </c>
      <c r="E1029" s="62" t="s">
        <v>74</v>
      </c>
    </row>
    <row r="1030" spans="1:5">
      <c r="A1030" s="67">
        <v>2264</v>
      </c>
      <c r="B1030" s="67">
        <v>61</v>
      </c>
      <c r="C1030" s="62">
        <v>616</v>
      </c>
      <c r="D1030" s="62">
        <v>653</v>
      </c>
      <c r="E1030" s="62" t="s">
        <v>74</v>
      </c>
    </row>
    <row r="1031" spans="1:5">
      <c r="A1031" s="67">
        <v>2265</v>
      </c>
      <c r="B1031" s="67">
        <v>61</v>
      </c>
      <c r="C1031" s="62">
        <v>616</v>
      </c>
      <c r="D1031" s="62">
        <v>653</v>
      </c>
      <c r="E1031" s="62" t="s">
        <v>74</v>
      </c>
    </row>
    <row r="1032" spans="1:5">
      <c r="A1032" s="67">
        <v>2267</v>
      </c>
      <c r="B1032" s="67">
        <v>61</v>
      </c>
      <c r="C1032" s="62">
        <v>616</v>
      </c>
      <c r="D1032" s="62">
        <v>653</v>
      </c>
      <c r="E1032" s="62" t="s">
        <v>74</v>
      </c>
    </row>
    <row r="1033" spans="1:5">
      <c r="A1033" s="67">
        <v>2278</v>
      </c>
      <c r="B1033" s="67">
        <v>61</v>
      </c>
      <c r="C1033" s="62">
        <v>616</v>
      </c>
      <c r="D1033" s="62">
        <v>653</v>
      </c>
      <c r="E1033" s="62" t="s">
        <v>74</v>
      </c>
    </row>
    <row r="1034" spans="1:5">
      <c r="A1034" s="67">
        <v>2280</v>
      </c>
      <c r="B1034" s="67">
        <v>61</v>
      </c>
      <c r="C1034" s="62">
        <v>616</v>
      </c>
      <c r="D1034" s="62">
        <v>653</v>
      </c>
      <c r="E1034" s="62" t="s">
        <v>74</v>
      </c>
    </row>
    <row r="1035" spans="1:5">
      <c r="A1035" s="67">
        <v>2281</v>
      </c>
      <c r="B1035" s="67">
        <v>61</v>
      </c>
      <c r="C1035" s="62">
        <v>616</v>
      </c>
      <c r="D1035" s="62">
        <v>653</v>
      </c>
      <c r="E1035" s="62" t="s">
        <v>74</v>
      </c>
    </row>
    <row r="1036" spans="1:5">
      <c r="A1036" s="67">
        <v>2282</v>
      </c>
      <c r="B1036" s="67">
        <v>61</v>
      </c>
      <c r="C1036" s="62">
        <v>616</v>
      </c>
      <c r="D1036" s="62">
        <v>653</v>
      </c>
      <c r="E1036" s="62" t="s">
        <v>74</v>
      </c>
    </row>
    <row r="1037" spans="1:5">
      <c r="A1037" s="67">
        <v>2283</v>
      </c>
      <c r="B1037" s="67">
        <v>61</v>
      </c>
      <c r="C1037" s="62">
        <v>616</v>
      </c>
      <c r="D1037" s="62">
        <v>653</v>
      </c>
      <c r="E1037" s="62" t="s">
        <v>74</v>
      </c>
    </row>
    <row r="1038" spans="1:5">
      <c r="A1038" s="67">
        <v>2284</v>
      </c>
      <c r="B1038" s="67">
        <v>61</v>
      </c>
      <c r="C1038" s="62">
        <v>616</v>
      </c>
      <c r="D1038" s="62">
        <v>653</v>
      </c>
      <c r="E1038" s="62" t="s">
        <v>74</v>
      </c>
    </row>
    <row r="1039" spans="1:5">
      <c r="A1039" s="67">
        <v>2285</v>
      </c>
      <c r="B1039" s="67">
        <v>61</v>
      </c>
      <c r="C1039" s="62">
        <v>616</v>
      </c>
      <c r="D1039" s="62">
        <v>653</v>
      </c>
      <c r="E1039" s="62" t="s">
        <v>74</v>
      </c>
    </row>
    <row r="1040" spans="1:5">
      <c r="A1040" s="67">
        <v>2286</v>
      </c>
      <c r="B1040" s="67">
        <v>61</v>
      </c>
      <c r="C1040" s="62">
        <v>616</v>
      </c>
      <c r="D1040" s="62">
        <v>653</v>
      </c>
      <c r="E1040" s="62" t="s">
        <v>74</v>
      </c>
    </row>
    <row r="1041" spans="1:5">
      <c r="A1041" s="67">
        <v>2287</v>
      </c>
      <c r="B1041" s="67">
        <v>61</v>
      </c>
      <c r="C1041" s="62">
        <v>616</v>
      </c>
      <c r="D1041" s="62">
        <v>653</v>
      </c>
      <c r="E1041" s="62" t="s">
        <v>74</v>
      </c>
    </row>
    <row r="1042" spans="1:5">
      <c r="A1042" s="67">
        <v>2289</v>
      </c>
      <c r="B1042" s="67">
        <v>61</v>
      </c>
      <c r="C1042" s="62">
        <v>616</v>
      </c>
      <c r="D1042" s="62">
        <v>653</v>
      </c>
      <c r="E1042" s="62" t="s">
        <v>74</v>
      </c>
    </row>
    <row r="1043" spans="1:5">
      <c r="A1043" s="67">
        <v>2290</v>
      </c>
      <c r="B1043" s="67">
        <v>61</v>
      </c>
      <c r="C1043" s="62">
        <v>616</v>
      </c>
      <c r="D1043" s="62">
        <v>653</v>
      </c>
      <c r="E1043" s="62" t="s">
        <v>74</v>
      </c>
    </row>
    <row r="1044" spans="1:5">
      <c r="A1044" s="67">
        <v>2291</v>
      </c>
      <c r="B1044" s="67">
        <v>61</v>
      </c>
      <c r="C1044" s="62">
        <v>616</v>
      </c>
      <c r="D1044" s="62">
        <v>653</v>
      </c>
      <c r="E1044" s="62" t="s">
        <v>74</v>
      </c>
    </row>
    <row r="1045" spans="1:5">
      <c r="A1045" s="67">
        <v>2292</v>
      </c>
      <c r="B1045" s="67">
        <v>61</v>
      </c>
      <c r="C1045" s="62">
        <v>616</v>
      </c>
      <c r="D1045" s="62">
        <v>653</v>
      </c>
      <c r="E1045" s="62" t="s">
        <v>74</v>
      </c>
    </row>
    <row r="1046" spans="1:5">
      <c r="A1046" s="67">
        <v>2293</v>
      </c>
      <c r="B1046" s="67">
        <v>61</v>
      </c>
      <c r="C1046" s="62">
        <v>616</v>
      </c>
      <c r="D1046" s="62">
        <v>653</v>
      </c>
      <c r="E1046" s="62" t="s">
        <v>74</v>
      </c>
    </row>
    <row r="1047" spans="1:5">
      <c r="A1047" s="67">
        <v>2294</v>
      </c>
      <c r="B1047" s="67">
        <v>61</v>
      </c>
      <c r="C1047" s="62">
        <v>616</v>
      </c>
      <c r="D1047" s="62">
        <v>653</v>
      </c>
      <c r="E1047" s="62" t="s">
        <v>74</v>
      </c>
    </row>
    <row r="1048" spans="1:5">
      <c r="A1048" s="67">
        <v>2295</v>
      </c>
      <c r="B1048" s="67">
        <v>61</v>
      </c>
      <c r="C1048" s="62">
        <v>616</v>
      </c>
      <c r="D1048" s="62">
        <v>653</v>
      </c>
      <c r="E1048" s="62" t="s">
        <v>74</v>
      </c>
    </row>
    <row r="1049" spans="1:5">
      <c r="A1049" s="67">
        <v>2296</v>
      </c>
      <c r="B1049" s="67">
        <v>61</v>
      </c>
      <c r="C1049" s="62">
        <v>616</v>
      </c>
      <c r="D1049" s="62">
        <v>653</v>
      </c>
      <c r="E1049" s="62" t="s">
        <v>74</v>
      </c>
    </row>
    <row r="1050" spans="1:5">
      <c r="A1050" s="67">
        <v>2297</v>
      </c>
      <c r="B1050" s="67">
        <v>61</v>
      </c>
      <c r="C1050" s="62">
        <v>616</v>
      </c>
      <c r="D1050" s="62">
        <v>653</v>
      </c>
      <c r="E1050" s="62" t="s">
        <v>74</v>
      </c>
    </row>
    <row r="1051" spans="1:5">
      <c r="A1051" s="67">
        <v>2298</v>
      </c>
      <c r="B1051" s="67">
        <v>61</v>
      </c>
      <c r="C1051" s="62">
        <v>616</v>
      </c>
      <c r="D1051" s="62">
        <v>653</v>
      </c>
      <c r="E1051" s="62" t="s">
        <v>74</v>
      </c>
    </row>
    <row r="1052" spans="1:5">
      <c r="A1052" s="67">
        <v>2299</v>
      </c>
      <c r="B1052" s="67">
        <v>61</v>
      </c>
      <c r="C1052" s="62">
        <v>616</v>
      </c>
      <c r="D1052" s="62">
        <v>653</v>
      </c>
      <c r="E1052" s="62" t="s">
        <v>74</v>
      </c>
    </row>
    <row r="1053" spans="1:5">
      <c r="A1053" s="67">
        <v>2300</v>
      </c>
      <c r="B1053" s="67">
        <v>61</v>
      </c>
      <c r="C1053" s="62">
        <v>616</v>
      </c>
      <c r="D1053" s="62">
        <v>653</v>
      </c>
      <c r="E1053" s="62" t="s">
        <v>74</v>
      </c>
    </row>
    <row r="1054" spans="1:5">
      <c r="A1054" s="67">
        <v>2302</v>
      </c>
      <c r="B1054" s="67">
        <v>61</v>
      </c>
      <c r="C1054" s="62">
        <v>616</v>
      </c>
      <c r="D1054" s="62">
        <v>653</v>
      </c>
      <c r="E1054" s="62" t="s">
        <v>74</v>
      </c>
    </row>
    <row r="1055" spans="1:5">
      <c r="A1055" s="67">
        <v>2303</v>
      </c>
      <c r="B1055" s="67">
        <v>61</v>
      </c>
      <c r="C1055" s="62">
        <v>616</v>
      </c>
      <c r="D1055" s="62">
        <v>653</v>
      </c>
      <c r="E1055" s="62" t="s">
        <v>74</v>
      </c>
    </row>
    <row r="1056" spans="1:5">
      <c r="A1056" s="67">
        <v>2304</v>
      </c>
      <c r="B1056" s="67">
        <v>61</v>
      </c>
      <c r="C1056" s="62">
        <v>616</v>
      </c>
      <c r="D1056" s="62">
        <v>653</v>
      </c>
      <c r="E1056" s="62" t="s">
        <v>74</v>
      </c>
    </row>
    <row r="1057" spans="1:5">
      <c r="A1057" s="67">
        <v>2305</v>
      </c>
      <c r="B1057" s="67">
        <v>61</v>
      </c>
      <c r="C1057" s="62">
        <v>616</v>
      </c>
      <c r="D1057" s="62">
        <v>653</v>
      </c>
      <c r="E1057" s="62" t="s">
        <v>74</v>
      </c>
    </row>
    <row r="1058" spans="1:5">
      <c r="A1058" s="67">
        <v>2306</v>
      </c>
      <c r="B1058" s="67">
        <v>61</v>
      </c>
      <c r="C1058" s="62">
        <v>616</v>
      </c>
      <c r="D1058" s="62">
        <v>653</v>
      </c>
      <c r="E1058" s="62" t="s">
        <v>74</v>
      </c>
    </row>
    <row r="1059" spans="1:5">
      <c r="A1059" s="67">
        <v>2307</v>
      </c>
      <c r="B1059" s="67">
        <v>61</v>
      </c>
      <c r="C1059" s="62">
        <v>616</v>
      </c>
      <c r="D1059" s="62">
        <v>653</v>
      </c>
      <c r="E1059" s="62" t="s">
        <v>74</v>
      </c>
    </row>
    <row r="1060" spans="1:5">
      <c r="A1060" s="67">
        <v>2308</v>
      </c>
      <c r="B1060" s="67">
        <v>61</v>
      </c>
      <c r="C1060" s="62">
        <v>616</v>
      </c>
      <c r="D1060" s="62">
        <v>653</v>
      </c>
      <c r="E1060" s="62" t="s">
        <v>74</v>
      </c>
    </row>
    <row r="1061" spans="1:5">
      <c r="A1061" s="67">
        <v>2309</v>
      </c>
      <c r="B1061" s="67">
        <v>61</v>
      </c>
      <c r="C1061" s="62">
        <v>616</v>
      </c>
      <c r="D1061" s="62">
        <v>653</v>
      </c>
      <c r="E1061" s="62" t="s">
        <v>74</v>
      </c>
    </row>
    <row r="1062" spans="1:5">
      <c r="A1062" s="67">
        <v>2310</v>
      </c>
      <c r="B1062" s="67">
        <v>61</v>
      </c>
      <c r="C1062" s="62">
        <v>616</v>
      </c>
      <c r="D1062" s="62">
        <v>653</v>
      </c>
      <c r="E1062" s="62" t="s">
        <v>74</v>
      </c>
    </row>
    <row r="1063" spans="1:5">
      <c r="A1063" s="67">
        <v>2311</v>
      </c>
      <c r="B1063" s="67">
        <v>61</v>
      </c>
      <c r="C1063" s="62">
        <v>616</v>
      </c>
      <c r="D1063" s="62">
        <v>653</v>
      </c>
      <c r="E1063" s="62" t="s">
        <v>74</v>
      </c>
    </row>
    <row r="1064" spans="1:5">
      <c r="A1064" s="67">
        <v>2312</v>
      </c>
      <c r="B1064" s="67">
        <v>61</v>
      </c>
      <c r="C1064" s="62">
        <v>616</v>
      </c>
      <c r="D1064" s="62">
        <v>653</v>
      </c>
      <c r="E1064" s="62" t="s">
        <v>74</v>
      </c>
    </row>
    <row r="1065" spans="1:5">
      <c r="A1065" s="67">
        <v>2314</v>
      </c>
      <c r="B1065" s="67">
        <v>61</v>
      </c>
      <c r="C1065" s="62">
        <v>616</v>
      </c>
      <c r="D1065" s="62">
        <v>653</v>
      </c>
      <c r="E1065" s="62" t="s">
        <v>74</v>
      </c>
    </row>
    <row r="1066" spans="1:5">
      <c r="A1066" s="67">
        <v>2315</v>
      </c>
      <c r="B1066" s="67">
        <v>61</v>
      </c>
      <c r="C1066" s="62">
        <v>616</v>
      </c>
      <c r="D1066" s="62">
        <v>653</v>
      </c>
      <c r="E1066" s="62" t="s">
        <v>74</v>
      </c>
    </row>
    <row r="1067" spans="1:5">
      <c r="A1067" s="67">
        <v>2316</v>
      </c>
      <c r="B1067" s="67">
        <v>61</v>
      </c>
      <c r="C1067" s="62">
        <v>616</v>
      </c>
      <c r="D1067" s="62">
        <v>653</v>
      </c>
      <c r="E1067" s="62" t="s">
        <v>74</v>
      </c>
    </row>
    <row r="1068" spans="1:5">
      <c r="A1068" s="67">
        <v>2317</v>
      </c>
      <c r="B1068" s="67">
        <v>61</v>
      </c>
      <c r="C1068" s="62">
        <v>616</v>
      </c>
      <c r="D1068" s="62">
        <v>653</v>
      </c>
      <c r="E1068" s="62" t="s">
        <v>74</v>
      </c>
    </row>
    <row r="1069" spans="1:5">
      <c r="A1069" s="67">
        <v>2318</v>
      </c>
      <c r="B1069" s="67">
        <v>61</v>
      </c>
      <c r="C1069" s="62">
        <v>616</v>
      </c>
      <c r="D1069" s="62">
        <v>653</v>
      </c>
      <c r="E1069" s="62" t="s">
        <v>74</v>
      </c>
    </row>
    <row r="1070" spans="1:5">
      <c r="A1070" s="67">
        <v>2319</v>
      </c>
      <c r="B1070" s="67">
        <v>61</v>
      </c>
      <c r="C1070" s="62">
        <v>616</v>
      </c>
      <c r="D1070" s="62">
        <v>653</v>
      </c>
      <c r="E1070" s="62" t="s">
        <v>74</v>
      </c>
    </row>
    <row r="1071" spans="1:5">
      <c r="A1071" s="67">
        <v>2320</v>
      </c>
      <c r="B1071" s="67">
        <v>61</v>
      </c>
      <c r="C1071" s="62">
        <v>616</v>
      </c>
      <c r="D1071" s="62">
        <v>653</v>
      </c>
      <c r="E1071" s="62" t="s">
        <v>74</v>
      </c>
    </row>
    <row r="1072" spans="1:5">
      <c r="A1072" s="67">
        <v>2321</v>
      </c>
      <c r="B1072" s="67">
        <v>61</v>
      </c>
      <c r="C1072" s="62">
        <v>616</v>
      </c>
      <c r="D1072" s="62">
        <v>653</v>
      </c>
      <c r="E1072" s="62" t="s">
        <v>74</v>
      </c>
    </row>
    <row r="1073" spans="1:5">
      <c r="A1073" s="67">
        <v>2322</v>
      </c>
      <c r="B1073" s="67">
        <v>61</v>
      </c>
      <c r="C1073" s="62">
        <v>616</v>
      </c>
      <c r="D1073" s="62">
        <v>653</v>
      </c>
      <c r="E1073" s="62" t="s">
        <v>74</v>
      </c>
    </row>
    <row r="1074" spans="1:5">
      <c r="A1074" s="67">
        <v>2323</v>
      </c>
      <c r="B1074" s="67">
        <v>61</v>
      </c>
      <c r="C1074" s="62">
        <v>616</v>
      </c>
      <c r="D1074" s="62">
        <v>653</v>
      </c>
      <c r="E1074" s="62" t="s">
        <v>74</v>
      </c>
    </row>
    <row r="1075" spans="1:5">
      <c r="A1075" s="67">
        <v>2324</v>
      </c>
      <c r="B1075" s="67">
        <v>61</v>
      </c>
      <c r="C1075" s="62">
        <v>616</v>
      </c>
      <c r="D1075" s="62">
        <v>653</v>
      </c>
      <c r="E1075" s="62" t="s">
        <v>74</v>
      </c>
    </row>
    <row r="1076" spans="1:5">
      <c r="A1076" s="67">
        <v>2325</v>
      </c>
      <c r="B1076" s="67">
        <v>61</v>
      </c>
      <c r="C1076" s="62">
        <v>616</v>
      </c>
      <c r="D1076" s="62">
        <v>653</v>
      </c>
      <c r="E1076" s="62" t="s">
        <v>74</v>
      </c>
    </row>
    <row r="1077" spans="1:5">
      <c r="A1077" s="67">
        <v>2326</v>
      </c>
      <c r="B1077" s="67">
        <v>61</v>
      </c>
      <c r="C1077" s="62">
        <v>616</v>
      </c>
      <c r="D1077" s="62">
        <v>653</v>
      </c>
      <c r="E1077" s="62" t="s">
        <v>74</v>
      </c>
    </row>
    <row r="1078" spans="1:5">
      <c r="A1078" s="67">
        <v>2327</v>
      </c>
      <c r="B1078" s="67">
        <v>61</v>
      </c>
      <c r="C1078" s="62">
        <v>616</v>
      </c>
      <c r="D1078" s="62">
        <v>653</v>
      </c>
      <c r="E1078" s="62" t="s">
        <v>74</v>
      </c>
    </row>
    <row r="1079" spans="1:5">
      <c r="A1079" s="67">
        <v>2328</v>
      </c>
      <c r="B1079" s="67">
        <v>61</v>
      </c>
      <c r="C1079" s="62">
        <v>616</v>
      </c>
      <c r="D1079" s="62">
        <v>653</v>
      </c>
      <c r="E1079" s="62" t="s">
        <v>74</v>
      </c>
    </row>
    <row r="1080" spans="1:5">
      <c r="A1080" s="67">
        <v>2329</v>
      </c>
      <c r="B1080" s="67">
        <v>61</v>
      </c>
      <c r="C1080" s="62">
        <v>616</v>
      </c>
      <c r="D1080" s="62">
        <v>653</v>
      </c>
      <c r="E1080" s="62" t="s">
        <v>74</v>
      </c>
    </row>
    <row r="1081" spans="1:5">
      <c r="A1081" s="67">
        <v>2330</v>
      </c>
      <c r="B1081" s="67">
        <v>61</v>
      </c>
      <c r="C1081" s="62">
        <v>616</v>
      </c>
      <c r="D1081" s="62">
        <v>653</v>
      </c>
      <c r="E1081" s="62" t="s">
        <v>74</v>
      </c>
    </row>
    <row r="1082" spans="1:5">
      <c r="A1082" s="67">
        <v>2331</v>
      </c>
      <c r="B1082" s="67">
        <v>61</v>
      </c>
      <c r="C1082" s="62">
        <v>616</v>
      </c>
      <c r="D1082" s="62">
        <v>653</v>
      </c>
      <c r="E1082" s="62" t="s">
        <v>74</v>
      </c>
    </row>
    <row r="1083" spans="1:5">
      <c r="A1083" s="67">
        <v>2333</v>
      </c>
      <c r="B1083" s="67">
        <v>61</v>
      </c>
      <c r="C1083" s="62">
        <v>616</v>
      </c>
      <c r="D1083" s="62">
        <v>653</v>
      </c>
      <c r="E1083" s="62" t="s">
        <v>74</v>
      </c>
    </row>
    <row r="1084" spans="1:5">
      <c r="A1084" s="67">
        <v>2334</v>
      </c>
      <c r="B1084" s="67">
        <v>61</v>
      </c>
      <c r="C1084" s="62">
        <v>616</v>
      </c>
      <c r="D1084" s="62">
        <v>653</v>
      </c>
      <c r="E1084" s="62" t="s">
        <v>74</v>
      </c>
    </row>
    <row r="1085" spans="1:5">
      <c r="A1085" s="67">
        <v>2335</v>
      </c>
      <c r="B1085" s="67">
        <v>61</v>
      </c>
      <c r="C1085" s="62">
        <v>616</v>
      </c>
      <c r="D1085" s="62">
        <v>653</v>
      </c>
      <c r="E1085" s="62" t="s">
        <v>74</v>
      </c>
    </row>
    <row r="1086" spans="1:5">
      <c r="A1086" s="67">
        <v>2336</v>
      </c>
      <c r="B1086" s="67">
        <v>61</v>
      </c>
      <c r="C1086" s="62">
        <v>616</v>
      </c>
      <c r="D1086" s="62">
        <v>653</v>
      </c>
      <c r="E1086" s="62" t="s">
        <v>74</v>
      </c>
    </row>
    <row r="1087" spans="1:5">
      <c r="A1087" s="67">
        <v>2337</v>
      </c>
      <c r="B1087" s="67">
        <v>61</v>
      </c>
      <c r="C1087" s="62">
        <v>616</v>
      </c>
      <c r="D1087" s="62">
        <v>653</v>
      </c>
      <c r="E1087" s="62" t="s">
        <v>74</v>
      </c>
    </row>
    <row r="1088" spans="1:5">
      <c r="A1088" s="67">
        <v>2338</v>
      </c>
      <c r="B1088" s="67">
        <v>61</v>
      </c>
      <c r="C1088" s="62">
        <v>616</v>
      </c>
      <c r="D1088" s="62">
        <v>653</v>
      </c>
      <c r="E1088" s="62" t="s">
        <v>74</v>
      </c>
    </row>
    <row r="1089" spans="1:5">
      <c r="A1089" s="67">
        <v>2339</v>
      </c>
      <c r="B1089" s="67">
        <v>61</v>
      </c>
      <c r="C1089" s="62">
        <v>616</v>
      </c>
      <c r="D1089" s="62">
        <v>653</v>
      </c>
      <c r="E1089" s="62" t="s">
        <v>74</v>
      </c>
    </row>
    <row r="1090" spans="1:5">
      <c r="A1090" s="67">
        <v>2340</v>
      </c>
      <c r="B1090" s="67">
        <v>55</v>
      </c>
      <c r="C1090" s="62">
        <v>944</v>
      </c>
      <c r="D1090" s="62">
        <v>470</v>
      </c>
      <c r="E1090" s="62" t="s">
        <v>74</v>
      </c>
    </row>
    <row r="1091" spans="1:5">
      <c r="A1091" s="67">
        <v>2341</v>
      </c>
      <c r="B1091" s="67">
        <v>55</v>
      </c>
      <c r="C1091" s="62">
        <v>944</v>
      </c>
      <c r="D1091" s="62">
        <v>470</v>
      </c>
      <c r="E1091" s="62" t="s">
        <v>74</v>
      </c>
    </row>
    <row r="1092" spans="1:5">
      <c r="A1092" s="67">
        <v>2342</v>
      </c>
      <c r="B1092" s="67">
        <v>55</v>
      </c>
      <c r="C1092" s="62">
        <v>944</v>
      </c>
      <c r="D1092" s="62">
        <v>470</v>
      </c>
      <c r="E1092" s="62" t="s">
        <v>74</v>
      </c>
    </row>
    <row r="1093" spans="1:5">
      <c r="A1093" s="67">
        <v>2343</v>
      </c>
      <c r="B1093" s="67">
        <v>55</v>
      </c>
      <c r="C1093" s="62">
        <v>944</v>
      </c>
      <c r="D1093" s="62">
        <v>470</v>
      </c>
      <c r="E1093" s="62" t="s">
        <v>74</v>
      </c>
    </row>
    <row r="1094" spans="1:5">
      <c r="A1094" s="67">
        <v>2344</v>
      </c>
      <c r="B1094" s="67">
        <v>55</v>
      </c>
      <c r="C1094" s="62">
        <v>944</v>
      </c>
      <c r="D1094" s="62">
        <v>470</v>
      </c>
      <c r="E1094" s="62" t="s">
        <v>74</v>
      </c>
    </row>
    <row r="1095" spans="1:5">
      <c r="A1095" s="67">
        <v>2345</v>
      </c>
      <c r="B1095" s="67">
        <v>55</v>
      </c>
      <c r="C1095" s="62">
        <v>944</v>
      </c>
      <c r="D1095" s="62">
        <v>470</v>
      </c>
      <c r="E1095" s="62" t="s">
        <v>74</v>
      </c>
    </row>
    <row r="1096" spans="1:5">
      <c r="A1096" s="67">
        <v>2346</v>
      </c>
      <c r="B1096" s="67">
        <v>55</v>
      </c>
      <c r="C1096" s="62">
        <v>944</v>
      </c>
      <c r="D1096" s="62">
        <v>470</v>
      </c>
      <c r="E1096" s="62" t="s">
        <v>74</v>
      </c>
    </row>
    <row r="1097" spans="1:5">
      <c r="A1097" s="67">
        <v>2347</v>
      </c>
      <c r="B1097" s="67">
        <v>55</v>
      </c>
      <c r="C1097" s="62">
        <v>944</v>
      </c>
      <c r="D1097" s="62">
        <v>470</v>
      </c>
      <c r="E1097" s="62" t="s">
        <v>74</v>
      </c>
    </row>
    <row r="1098" spans="1:5">
      <c r="A1098" s="67">
        <v>2348</v>
      </c>
      <c r="B1098" s="67">
        <v>55</v>
      </c>
      <c r="C1098" s="62">
        <v>944</v>
      </c>
      <c r="D1098" s="62">
        <v>470</v>
      </c>
      <c r="E1098" s="62" t="s">
        <v>74</v>
      </c>
    </row>
    <row r="1099" spans="1:5">
      <c r="A1099" s="67">
        <v>2350</v>
      </c>
      <c r="B1099" s="67">
        <v>59</v>
      </c>
      <c r="C1099" s="62">
        <v>1769</v>
      </c>
      <c r="D1099" s="62">
        <v>206</v>
      </c>
      <c r="E1099" s="62" t="s">
        <v>74</v>
      </c>
    </row>
    <row r="1100" spans="1:5">
      <c r="A1100" s="67">
        <v>2351</v>
      </c>
      <c r="B1100" s="67">
        <v>59</v>
      </c>
      <c r="C1100" s="62">
        <v>1769</v>
      </c>
      <c r="D1100" s="62">
        <v>206</v>
      </c>
      <c r="E1100" s="62" t="s">
        <v>74</v>
      </c>
    </row>
    <row r="1101" spans="1:5">
      <c r="A1101" s="67">
        <v>2352</v>
      </c>
      <c r="B1101" s="67">
        <v>55</v>
      </c>
      <c r="C1101" s="62">
        <v>944</v>
      </c>
      <c r="D1101" s="62">
        <v>470</v>
      </c>
      <c r="E1101" s="62" t="s">
        <v>74</v>
      </c>
    </row>
    <row r="1102" spans="1:5">
      <c r="A1102" s="67">
        <v>2353</v>
      </c>
      <c r="B1102" s="67">
        <v>55</v>
      </c>
      <c r="C1102" s="62">
        <v>944</v>
      </c>
      <c r="D1102" s="62">
        <v>470</v>
      </c>
      <c r="E1102" s="62" t="s">
        <v>74</v>
      </c>
    </row>
    <row r="1103" spans="1:5">
      <c r="A1103" s="67">
        <v>2354</v>
      </c>
      <c r="B1103" s="67">
        <v>59</v>
      </c>
      <c r="C1103" s="62">
        <v>1769</v>
      </c>
      <c r="D1103" s="62">
        <v>206</v>
      </c>
      <c r="E1103" s="62" t="s">
        <v>74</v>
      </c>
    </row>
    <row r="1104" spans="1:5">
      <c r="A1104" s="67">
        <v>2355</v>
      </c>
      <c r="B1104" s="67">
        <v>55</v>
      </c>
      <c r="C1104" s="62">
        <v>944</v>
      </c>
      <c r="D1104" s="62">
        <v>470</v>
      </c>
      <c r="E1104" s="62" t="s">
        <v>74</v>
      </c>
    </row>
    <row r="1105" spans="1:5">
      <c r="A1105" s="67">
        <v>2356</v>
      </c>
      <c r="B1105" s="67">
        <v>56</v>
      </c>
      <c r="C1105" s="62">
        <v>1164</v>
      </c>
      <c r="D1105" s="62">
        <v>283</v>
      </c>
      <c r="E1105" s="62" t="s">
        <v>74</v>
      </c>
    </row>
    <row r="1106" spans="1:5">
      <c r="A1106" s="67">
        <v>2357</v>
      </c>
      <c r="B1106" s="67">
        <v>56</v>
      </c>
      <c r="C1106" s="62">
        <v>1164</v>
      </c>
      <c r="D1106" s="62">
        <v>283</v>
      </c>
      <c r="E1106" s="62" t="s">
        <v>74</v>
      </c>
    </row>
    <row r="1107" spans="1:5">
      <c r="A1107" s="67">
        <v>2358</v>
      </c>
      <c r="B1107" s="67">
        <v>59</v>
      </c>
      <c r="C1107" s="62">
        <v>1769</v>
      </c>
      <c r="D1107" s="62">
        <v>206</v>
      </c>
      <c r="E1107" s="62" t="s">
        <v>74</v>
      </c>
    </row>
    <row r="1108" spans="1:5">
      <c r="A1108" s="67">
        <v>2359</v>
      </c>
      <c r="B1108" s="67">
        <v>59</v>
      </c>
      <c r="C1108" s="62">
        <v>1769</v>
      </c>
      <c r="D1108" s="62">
        <v>206</v>
      </c>
      <c r="E1108" s="62" t="s">
        <v>74</v>
      </c>
    </row>
    <row r="1109" spans="1:5">
      <c r="A1109" s="67">
        <v>2360</v>
      </c>
      <c r="B1109" s="67">
        <v>59</v>
      </c>
      <c r="C1109" s="62">
        <v>1769</v>
      </c>
      <c r="D1109" s="62">
        <v>206</v>
      </c>
      <c r="E1109" s="62" t="s">
        <v>74</v>
      </c>
    </row>
    <row r="1110" spans="1:5">
      <c r="A1110" s="67">
        <v>2361</v>
      </c>
      <c r="B1110" s="67">
        <v>55</v>
      </c>
      <c r="C1110" s="62">
        <v>944</v>
      </c>
      <c r="D1110" s="62">
        <v>470</v>
      </c>
      <c r="E1110" s="62" t="s">
        <v>74</v>
      </c>
    </row>
    <row r="1111" spans="1:5">
      <c r="A1111" s="67">
        <v>2365</v>
      </c>
      <c r="B1111" s="67">
        <v>59</v>
      </c>
      <c r="C1111" s="62">
        <v>1769</v>
      </c>
      <c r="D1111" s="62">
        <v>206</v>
      </c>
      <c r="E1111" s="62" t="s">
        <v>74</v>
      </c>
    </row>
    <row r="1112" spans="1:5">
      <c r="A1112" s="67">
        <v>2369</v>
      </c>
      <c r="B1112" s="67">
        <v>59</v>
      </c>
      <c r="C1112" s="62">
        <v>1769</v>
      </c>
      <c r="D1112" s="62">
        <v>206</v>
      </c>
      <c r="E1112" s="62" t="s">
        <v>74</v>
      </c>
    </row>
    <row r="1113" spans="1:5">
      <c r="A1113" s="67">
        <v>2370</v>
      </c>
      <c r="B1113" s="67">
        <v>59</v>
      </c>
      <c r="C1113" s="62">
        <v>1769</v>
      </c>
      <c r="D1113" s="62">
        <v>206</v>
      </c>
      <c r="E1113" s="62" t="s">
        <v>74</v>
      </c>
    </row>
    <row r="1114" spans="1:5">
      <c r="A1114" s="67">
        <v>2371</v>
      </c>
      <c r="B1114" s="67">
        <v>59</v>
      </c>
      <c r="C1114" s="62">
        <v>1769</v>
      </c>
      <c r="D1114" s="62">
        <v>206</v>
      </c>
      <c r="E1114" s="62" t="s">
        <v>74</v>
      </c>
    </row>
    <row r="1115" spans="1:5">
      <c r="A1115" s="67">
        <v>2372</v>
      </c>
      <c r="B1115" s="67">
        <v>59</v>
      </c>
      <c r="C1115" s="62">
        <v>1769</v>
      </c>
      <c r="D1115" s="62">
        <v>206</v>
      </c>
      <c r="E1115" s="62" t="s">
        <v>74</v>
      </c>
    </row>
    <row r="1116" spans="1:5">
      <c r="A1116" s="67">
        <v>2379</v>
      </c>
      <c r="B1116" s="67">
        <v>55</v>
      </c>
      <c r="C1116" s="62">
        <v>944</v>
      </c>
      <c r="D1116" s="62">
        <v>470</v>
      </c>
      <c r="E1116" s="62" t="s">
        <v>74</v>
      </c>
    </row>
    <row r="1117" spans="1:5">
      <c r="A1117" s="67">
        <v>2380</v>
      </c>
      <c r="B1117" s="67">
        <v>55</v>
      </c>
      <c r="C1117" s="62">
        <v>944</v>
      </c>
      <c r="D1117" s="62">
        <v>470</v>
      </c>
      <c r="E1117" s="62" t="s">
        <v>74</v>
      </c>
    </row>
    <row r="1118" spans="1:5">
      <c r="A1118" s="67">
        <v>2381</v>
      </c>
      <c r="B1118" s="67">
        <v>55</v>
      </c>
      <c r="C1118" s="62">
        <v>944</v>
      </c>
      <c r="D1118" s="62">
        <v>470</v>
      </c>
      <c r="E1118" s="62" t="s">
        <v>74</v>
      </c>
    </row>
    <row r="1119" spans="1:5">
      <c r="A1119" s="67">
        <v>2382</v>
      </c>
      <c r="B1119" s="67">
        <v>55</v>
      </c>
      <c r="C1119" s="62">
        <v>944</v>
      </c>
      <c r="D1119" s="62">
        <v>470</v>
      </c>
      <c r="E1119" s="62" t="s">
        <v>74</v>
      </c>
    </row>
    <row r="1120" spans="1:5">
      <c r="A1120" s="67">
        <v>2386</v>
      </c>
      <c r="B1120" s="67">
        <v>55</v>
      </c>
      <c r="C1120" s="62">
        <v>944</v>
      </c>
      <c r="D1120" s="62">
        <v>470</v>
      </c>
      <c r="E1120" s="62" t="s">
        <v>74</v>
      </c>
    </row>
    <row r="1121" spans="1:5">
      <c r="A1121" s="67">
        <v>2387</v>
      </c>
      <c r="B1121" s="67">
        <v>55</v>
      </c>
      <c r="C1121" s="62">
        <v>944</v>
      </c>
      <c r="D1121" s="62">
        <v>470</v>
      </c>
      <c r="E1121" s="62" t="s">
        <v>74</v>
      </c>
    </row>
    <row r="1122" spans="1:5">
      <c r="A1122" s="67">
        <v>2388</v>
      </c>
      <c r="B1122" s="67">
        <v>55</v>
      </c>
      <c r="C1122" s="62">
        <v>944</v>
      </c>
      <c r="D1122" s="62">
        <v>470</v>
      </c>
      <c r="E1122" s="62" t="s">
        <v>74</v>
      </c>
    </row>
    <row r="1123" spans="1:5">
      <c r="A1123" s="67">
        <v>2390</v>
      </c>
      <c r="B1123" s="67">
        <v>55</v>
      </c>
      <c r="C1123" s="62">
        <v>944</v>
      </c>
      <c r="D1123" s="62">
        <v>470</v>
      </c>
      <c r="E1123" s="62" t="s">
        <v>74</v>
      </c>
    </row>
    <row r="1124" spans="1:5">
      <c r="A1124" s="67">
        <v>2395</v>
      </c>
      <c r="B1124" s="67">
        <v>56</v>
      </c>
      <c r="C1124" s="62">
        <v>1164</v>
      </c>
      <c r="D1124" s="62">
        <v>283</v>
      </c>
      <c r="E1124" s="62" t="s">
        <v>74</v>
      </c>
    </row>
    <row r="1125" spans="1:5">
      <c r="A1125" s="67">
        <v>2396</v>
      </c>
      <c r="B1125" s="67">
        <v>55</v>
      </c>
      <c r="C1125" s="62">
        <v>944</v>
      </c>
      <c r="D1125" s="62">
        <v>470</v>
      </c>
      <c r="E1125" s="62" t="s">
        <v>74</v>
      </c>
    </row>
    <row r="1126" spans="1:5">
      <c r="A1126" s="67">
        <v>2397</v>
      </c>
      <c r="B1126" s="67">
        <v>55</v>
      </c>
      <c r="C1126" s="62">
        <v>944</v>
      </c>
      <c r="D1126" s="62">
        <v>470</v>
      </c>
      <c r="E1126" s="62" t="s">
        <v>74</v>
      </c>
    </row>
    <row r="1127" spans="1:5">
      <c r="A1127" s="67">
        <v>2398</v>
      </c>
      <c r="B1127" s="67">
        <v>55</v>
      </c>
      <c r="C1127" s="62">
        <v>944</v>
      </c>
      <c r="D1127" s="62">
        <v>470</v>
      </c>
      <c r="E1127" s="62" t="s">
        <v>74</v>
      </c>
    </row>
    <row r="1128" spans="1:5">
      <c r="A1128" s="67">
        <v>2399</v>
      </c>
      <c r="B1128" s="67">
        <v>55</v>
      </c>
      <c r="C1128" s="62">
        <v>944</v>
      </c>
      <c r="D1128" s="62">
        <v>470</v>
      </c>
      <c r="E1128" s="62" t="s">
        <v>74</v>
      </c>
    </row>
    <row r="1129" spans="1:5">
      <c r="A1129" s="67">
        <v>2400</v>
      </c>
      <c r="B1129" s="67">
        <v>55</v>
      </c>
      <c r="C1129" s="62">
        <v>944</v>
      </c>
      <c r="D1129" s="62">
        <v>470</v>
      </c>
      <c r="E1129" s="62" t="s">
        <v>74</v>
      </c>
    </row>
    <row r="1130" spans="1:5">
      <c r="A1130" s="67">
        <v>2401</v>
      </c>
      <c r="B1130" s="67">
        <v>55</v>
      </c>
      <c r="C1130" s="62">
        <v>944</v>
      </c>
      <c r="D1130" s="62">
        <v>470</v>
      </c>
      <c r="E1130" s="62" t="s">
        <v>74</v>
      </c>
    </row>
    <row r="1131" spans="1:5">
      <c r="A1131" s="67">
        <v>2402</v>
      </c>
      <c r="B1131" s="67">
        <v>55</v>
      </c>
      <c r="C1131" s="62">
        <v>944</v>
      </c>
      <c r="D1131" s="62">
        <v>470</v>
      </c>
      <c r="E1131" s="62" t="s">
        <v>74</v>
      </c>
    </row>
    <row r="1132" spans="1:5">
      <c r="A1132" s="67">
        <v>2403</v>
      </c>
      <c r="B1132" s="67">
        <v>55</v>
      </c>
      <c r="C1132" s="62">
        <v>944</v>
      </c>
      <c r="D1132" s="62">
        <v>470</v>
      </c>
      <c r="E1132" s="62" t="s">
        <v>74</v>
      </c>
    </row>
    <row r="1133" spans="1:5">
      <c r="A1133" s="67">
        <v>2404</v>
      </c>
      <c r="B1133" s="67">
        <v>55</v>
      </c>
      <c r="C1133" s="62">
        <v>944</v>
      </c>
      <c r="D1133" s="62">
        <v>470</v>
      </c>
      <c r="E1133" s="62" t="s">
        <v>74</v>
      </c>
    </row>
    <row r="1134" spans="1:5">
      <c r="A1134" s="67">
        <v>2405</v>
      </c>
      <c r="B1134" s="67">
        <v>55</v>
      </c>
      <c r="C1134" s="62">
        <v>944</v>
      </c>
      <c r="D1134" s="62">
        <v>470</v>
      </c>
      <c r="E1134" s="62" t="s">
        <v>74</v>
      </c>
    </row>
    <row r="1135" spans="1:5">
      <c r="A1135" s="67">
        <v>2406</v>
      </c>
      <c r="B1135" s="67">
        <v>55</v>
      </c>
      <c r="C1135" s="62">
        <v>944</v>
      </c>
      <c r="D1135" s="62">
        <v>470</v>
      </c>
      <c r="E1135" s="62" t="s">
        <v>74</v>
      </c>
    </row>
    <row r="1136" spans="1:5">
      <c r="A1136" s="67">
        <v>2408</v>
      </c>
      <c r="B1136" s="67">
        <v>55</v>
      </c>
      <c r="C1136" s="62">
        <v>944</v>
      </c>
      <c r="D1136" s="62">
        <v>470</v>
      </c>
      <c r="E1136" s="62" t="s">
        <v>74</v>
      </c>
    </row>
    <row r="1137" spans="1:5">
      <c r="A1137" s="67">
        <v>2409</v>
      </c>
      <c r="B1137" s="67">
        <v>55</v>
      </c>
      <c r="C1137" s="62">
        <v>944</v>
      </c>
      <c r="D1137" s="62">
        <v>470</v>
      </c>
      <c r="E1137" s="62" t="s">
        <v>74</v>
      </c>
    </row>
    <row r="1138" spans="1:5">
      <c r="A1138" s="67">
        <v>2410</v>
      </c>
      <c r="B1138" s="67">
        <v>55</v>
      </c>
      <c r="C1138" s="62">
        <v>944</v>
      </c>
      <c r="D1138" s="62">
        <v>470</v>
      </c>
      <c r="E1138" s="62" t="s">
        <v>74</v>
      </c>
    </row>
    <row r="1139" spans="1:5">
      <c r="A1139" s="67">
        <v>2411</v>
      </c>
      <c r="B1139" s="67">
        <v>55</v>
      </c>
      <c r="C1139" s="62">
        <v>944</v>
      </c>
      <c r="D1139" s="62">
        <v>470</v>
      </c>
      <c r="E1139" s="62" t="s">
        <v>74</v>
      </c>
    </row>
    <row r="1140" spans="1:5">
      <c r="A1140" s="67">
        <v>2415</v>
      </c>
      <c r="B1140" s="67">
        <v>61</v>
      </c>
      <c r="C1140" s="62">
        <v>616</v>
      </c>
      <c r="D1140" s="62">
        <v>653</v>
      </c>
      <c r="E1140" s="62" t="s">
        <v>74</v>
      </c>
    </row>
    <row r="1141" spans="1:5">
      <c r="A1141" s="67">
        <v>2420</v>
      </c>
      <c r="B1141" s="67">
        <v>61</v>
      </c>
      <c r="C1141" s="62">
        <v>616</v>
      </c>
      <c r="D1141" s="62">
        <v>653</v>
      </c>
      <c r="E1141" s="62" t="s">
        <v>74</v>
      </c>
    </row>
    <row r="1142" spans="1:5">
      <c r="A1142" s="67">
        <v>2421</v>
      </c>
      <c r="B1142" s="67">
        <v>61</v>
      </c>
      <c r="C1142" s="62">
        <v>616</v>
      </c>
      <c r="D1142" s="62">
        <v>653</v>
      </c>
      <c r="E1142" s="62" t="s">
        <v>74</v>
      </c>
    </row>
    <row r="1143" spans="1:5">
      <c r="A1143" s="67">
        <v>2422</v>
      </c>
      <c r="B1143" s="67">
        <v>60</v>
      </c>
      <c r="C1143" s="62">
        <v>596</v>
      </c>
      <c r="D1143" s="62">
        <v>853</v>
      </c>
      <c r="E1143" s="62" t="s">
        <v>74</v>
      </c>
    </row>
    <row r="1144" spans="1:5">
      <c r="A1144" s="67">
        <v>2423</v>
      </c>
      <c r="B1144" s="67">
        <v>60</v>
      </c>
      <c r="C1144" s="62">
        <v>596</v>
      </c>
      <c r="D1144" s="62">
        <v>853</v>
      </c>
      <c r="E1144" s="62" t="s">
        <v>74</v>
      </c>
    </row>
    <row r="1145" spans="1:5">
      <c r="A1145" s="67">
        <v>2424</v>
      </c>
      <c r="B1145" s="67">
        <v>60</v>
      </c>
      <c r="C1145" s="62">
        <v>596</v>
      </c>
      <c r="D1145" s="62">
        <v>853</v>
      </c>
      <c r="E1145" s="62" t="s">
        <v>74</v>
      </c>
    </row>
    <row r="1146" spans="1:5">
      <c r="A1146" s="67">
        <v>2425</v>
      </c>
      <c r="B1146" s="67">
        <v>61</v>
      </c>
      <c r="C1146" s="62">
        <v>616</v>
      </c>
      <c r="D1146" s="62">
        <v>653</v>
      </c>
      <c r="E1146" s="62" t="s">
        <v>74</v>
      </c>
    </row>
    <row r="1147" spans="1:5">
      <c r="A1147" s="67">
        <v>2426</v>
      </c>
      <c r="B1147" s="67">
        <v>60</v>
      </c>
      <c r="C1147" s="62">
        <v>596</v>
      </c>
      <c r="D1147" s="62">
        <v>853</v>
      </c>
      <c r="E1147" s="62" t="s">
        <v>74</v>
      </c>
    </row>
    <row r="1148" spans="1:5">
      <c r="A1148" s="67">
        <v>2427</v>
      </c>
      <c r="B1148" s="67">
        <v>60</v>
      </c>
      <c r="C1148" s="62">
        <v>596</v>
      </c>
      <c r="D1148" s="62">
        <v>853</v>
      </c>
      <c r="E1148" s="62" t="s">
        <v>74</v>
      </c>
    </row>
    <row r="1149" spans="1:5">
      <c r="A1149" s="67">
        <v>2428</v>
      </c>
      <c r="B1149" s="67">
        <v>60</v>
      </c>
      <c r="C1149" s="62">
        <v>596</v>
      </c>
      <c r="D1149" s="62">
        <v>853</v>
      </c>
      <c r="E1149" s="62" t="s">
        <v>74</v>
      </c>
    </row>
    <row r="1150" spans="1:5">
      <c r="A1150" s="67">
        <v>2429</v>
      </c>
      <c r="B1150" s="67">
        <v>60</v>
      </c>
      <c r="C1150" s="62">
        <v>596</v>
      </c>
      <c r="D1150" s="62">
        <v>853</v>
      </c>
      <c r="E1150" s="62" t="s">
        <v>74</v>
      </c>
    </row>
    <row r="1151" spans="1:5">
      <c r="A1151" s="67">
        <v>2430</v>
      </c>
      <c r="B1151" s="67">
        <v>60</v>
      </c>
      <c r="C1151" s="62">
        <v>596</v>
      </c>
      <c r="D1151" s="62">
        <v>853</v>
      </c>
      <c r="E1151" s="62" t="s">
        <v>74</v>
      </c>
    </row>
    <row r="1152" spans="1:5">
      <c r="A1152" s="67">
        <v>2431</v>
      </c>
      <c r="B1152" s="67">
        <v>60</v>
      </c>
      <c r="C1152" s="62">
        <v>596</v>
      </c>
      <c r="D1152" s="62">
        <v>853</v>
      </c>
      <c r="E1152" s="62" t="s">
        <v>74</v>
      </c>
    </row>
    <row r="1153" spans="1:5">
      <c r="A1153" s="67">
        <v>2439</v>
      </c>
      <c r="B1153" s="67">
        <v>60</v>
      </c>
      <c r="C1153" s="62">
        <v>596</v>
      </c>
      <c r="D1153" s="62">
        <v>853</v>
      </c>
      <c r="E1153" s="62" t="s">
        <v>74</v>
      </c>
    </row>
    <row r="1154" spans="1:5">
      <c r="A1154" s="67">
        <v>2440</v>
      </c>
      <c r="B1154" s="67">
        <v>60</v>
      </c>
      <c r="C1154" s="62">
        <v>596</v>
      </c>
      <c r="D1154" s="62">
        <v>853</v>
      </c>
      <c r="E1154" s="62" t="s">
        <v>74</v>
      </c>
    </row>
    <row r="1155" spans="1:5">
      <c r="A1155" s="67">
        <v>2441</v>
      </c>
      <c r="B1155" s="67">
        <v>60</v>
      </c>
      <c r="C1155" s="62">
        <v>596</v>
      </c>
      <c r="D1155" s="62">
        <v>853</v>
      </c>
      <c r="E1155" s="62" t="s">
        <v>74</v>
      </c>
    </row>
    <row r="1156" spans="1:5">
      <c r="A1156" s="67">
        <v>2442</v>
      </c>
      <c r="B1156" s="67">
        <v>60</v>
      </c>
      <c r="C1156" s="62">
        <v>596</v>
      </c>
      <c r="D1156" s="62">
        <v>853</v>
      </c>
      <c r="E1156" s="62" t="s">
        <v>74</v>
      </c>
    </row>
    <row r="1157" spans="1:5">
      <c r="A1157" s="67">
        <v>2443</v>
      </c>
      <c r="B1157" s="67">
        <v>60</v>
      </c>
      <c r="C1157" s="62">
        <v>596</v>
      </c>
      <c r="D1157" s="62">
        <v>853</v>
      </c>
      <c r="E1157" s="62" t="s">
        <v>74</v>
      </c>
    </row>
    <row r="1158" spans="1:5">
      <c r="A1158" s="67">
        <v>2444</v>
      </c>
      <c r="B1158" s="67">
        <v>60</v>
      </c>
      <c r="C1158" s="62">
        <v>596</v>
      </c>
      <c r="D1158" s="62">
        <v>853</v>
      </c>
      <c r="E1158" s="62" t="s">
        <v>74</v>
      </c>
    </row>
    <row r="1159" spans="1:5">
      <c r="A1159" s="67">
        <v>2445</v>
      </c>
      <c r="B1159" s="67">
        <v>60</v>
      </c>
      <c r="C1159" s="62">
        <v>596</v>
      </c>
      <c r="D1159" s="62">
        <v>853</v>
      </c>
      <c r="E1159" s="62" t="s">
        <v>74</v>
      </c>
    </row>
    <row r="1160" spans="1:5">
      <c r="A1160" s="67">
        <v>2446</v>
      </c>
      <c r="B1160" s="67">
        <v>60</v>
      </c>
      <c r="C1160" s="62">
        <v>596</v>
      </c>
      <c r="D1160" s="62">
        <v>853</v>
      </c>
      <c r="E1160" s="62" t="s">
        <v>74</v>
      </c>
    </row>
    <row r="1161" spans="1:5">
      <c r="A1161" s="67">
        <v>2447</v>
      </c>
      <c r="B1161" s="67">
        <v>60</v>
      </c>
      <c r="C1161" s="62">
        <v>596</v>
      </c>
      <c r="D1161" s="62">
        <v>853</v>
      </c>
      <c r="E1161" s="62" t="s">
        <v>74</v>
      </c>
    </row>
    <row r="1162" spans="1:5">
      <c r="A1162" s="67">
        <v>2448</v>
      </c>
      <c r="B1162" s="67">
        <v>60</v>
      </c>
      <c r="C1162" s="62">
        <v>596</v>
      </c>
      <c r="D1162" s="62">
        <v>853</v>
      </c>
      <c r="E1162" s="62" t="s">
        <v>74</v>
      </c>
    </row>
    <row r="1163" spans="1:5">
      <c r="A1163" s="67">
        <v>2449</v>
      </c>
      <c r="B1163" s="67">
        <v>60</v>
      </c>
      <c r="C1163" s="62">
        <v>596</v>
      </c>
      <c r="D1163" s="62">
        <v>853</v>
      </c>
      <c r="E1163" s="62" t="s">
        <v>74</v>
      </c>
    </row>
    <row r="1164" spans="1:5">
      <c r="A1164" s="67">
        <v>2450</v>
      </c>
      <c r="B1164" s="67">
        <v>60</v>
      </c>
      <c r="C1164" s="62">
        <v>596</v>
      </c>
      <c r="D1164" s="62">
        <v>853</v>
      </c>
      <c r="E1164" s="62" t="s">
        <v>74</v>
      </c>
    </row>
    <row r="1165" spans="1:5">
      <c r="A1165" s="67">
        <v>2452</v>
      </c>
      <c r="B1165" s="67">
        <v>60</v>
      </c>
      <c r="C1165" s="62">
        <v>596</v>
      </c>
      <c r="D1165" s="62">
        <v>853</v>
      </c>
      <c r="E1165" s="62" t="s">
        <v>74</v>
      </c>
    </row>
    <row r="1166" spans="1:5">
      <c r="A1166" s="67">
        <v>2453</v>
      </c>
      <c r="B1166" s="67">
        <v>60</v>
      </c>
      <c r="C1166" s="62">
        <v>596</v>
      </c>
      <c r="D1166" s="62">
        <v>853</v>
      </c>
      <c r="E1166" s="62" t="s">
        <v>74</v>
      </c>
    </row>
    <row r="1167" spans="1:5">
      <c r="A1167" s="67">
        <v>2454</v>
      </c>
      <c r="B1167" s="67">
        <v>60</v>
      </c>
      <c r="C1167" s="62">
        <v>596</v>
      </c>
      <c r="D1167" s="62">
        <v>853</v>
      </c>
      <c r="E1167" s="62" t="s">
        <v>74</v>
      </c>
    </row>
    <row r="1168" spans="1:5">
      <c r="A1168" s="67">
        <v>2455</v>
      </c>
      <c r="B1168" s="67">
        <v>60</v>
      </c>
      <c r="C1168" s="62">
        <v>596</v>
      </c>
      <c r="D1168" s="62">
        <v>853</v>
      </c>
      <c r="E1168" s="62" t="s">
        <v>74</v>
      </c>
    </row>
    <row r="1169" spans="1:5">
      <c r="A1169" s="67">
        <v>2456</v>
      </c>
      <c r="B1169" s="67">
        <v>60</v>
      </c>
      <c r="C1169" s="62">
        <v>596</v>
      </c>
      <c r="D1169" s="62">
        <v>853</v>
      </c>
      <c r="E1169" s="62" t="s">
        <v>74</v>
      </c>
    </row>
    <row r="1170" spans="1:5">
      <c r="A1170" s="67">
        <v>2460</v>
      </c>
      <c r="B1170" s="67">
        <v>58</v>
      </c>
      <c r="C1170" s="62">
        <v>401</v>
      </c>
      <c r="D1170" s="62">
        <v>1122</v>
      </c>
      <c r="E1170" s="62" t="s">
        <v>74</v>
      </c>
    </row>
    <row r="1171" spans="1:5">
      <c r="A1171" s="67">
        <v>2462</v>
      </c>
      <c r="B1171" s="67">
        <v>58</v>
      </c>
      <c r="C1171" s="62">
        <v>401</v>
      </c>
      <c r="D1171" s="62">
        <v>1122</v>
      </c>
      <c r="E1171" s="62" t="s">
        <v>74</v>
      </c>
    </row>
    <row r="1172" spans="1:5">
      <c r="A1172" s="67">
        <v>2463</v>
      </c>
      <c r="B1172" s="67">
        <v>58</v>
      </c>
      <c r="C1172" s="62">
        <v>401</v>
      </c>
      <c r="D1172" s="62">
        <v>1122</v>
      </c>
      <c r="E1172" s="62" t="s">
        <v>74</v>
      </c>
    </row>
    <row r="1173" spans="1:5">
      <c r="A1173" s="67">
        <v>2464</v>
      </c>
      <c r="B1173" s="67">
        <v>58</v>
      </c>
      <c r="C1173" s="62">
        <v>401</v>
      </c>
      <c r="D1173" s="62">
        <v>1122</v>
      </c>
      <c r="E1173" s="62" t="s">
        <v>74</v>
      </c>
    </row>
    <row r="1174" spans="1:5">
      <c r="A1174" s="67">
        <v>2465</v>
      </c>
      <c r="B1174" s="67">
        <v>58</v>
      </c>
      <c r="C1174" s="62">
        <v>401</v>
      </c>
      <c r="D1174" s="62">
        <v>1122</v>
      </c>
      <c r="E1174" s="62" t="s">
        <v>74</v>
      </c>
    </row>
    <row r="1175" spans="1:5">
      <c r="A1175" s="67">
        <v>2466</v>
      </c>
      <c r="B1175" s="67">
        <v>58</v>
      </c>
      <c r="C1175" s="62">
        <v>401</v>
      </c>
      <c r="D1175" s="62">
        <v>1122</v>
      </c>
      <c r="E1175" s="62" t="s">
        <v>74</v>
      </c>
    </row>
    <row r="1176" spans="1:5">
      <c r="A1176" s="67">
        <v>2468</v>
      </c>
      <c r="B1176" s="67">
        <v>58</v>
      </c>
      <c r="C1176" s="62">
        <v>401</v>
      </c>
      <c r="D1176" s="62">
        <v>1122</v>
      </c>
      <c r="E1176" s="62" t="s">
        <v>74</v>
      </c>
    </row>
    <row r="1177" spans="1:5">
      <c r="A1177" s="67">
        <v>2469</v>
      </c>
      <c r="B1177" s="67">
        <v>58</v>
      </c>
      <c r="C1177" s="62">
        <v>401</v>
      </c>
      <c r="D1177" s="62">
        <v>1122</v>
      </c>
      <c r="E1177" s="62" t="s">
        <v>74</v>
      </c>
    </row>
    <row r="1178" spans="1:5">
      <c r="A1178" s="67">
        <v>2470</v>
      </c>
      <c r="B1178" s="67">
        <v>58</v>
      </c>
      <c r="C1178" s="62">
        <v>401</v>
      </c>
      <c r="D1178" s="62">
        <v>1122</v>
      </c>
      <c r="E1178" s="62" t="s">
        <v>74</v>
      </c>
    </row>
    <row r="1179" spans="1:5">
      <c r="A1179" s="67">
        <v>2471</v>
      </c>
      <c r="B1179" s="67">
        <v>58</v>
      </c>
      <c r="C1179" s="62">
        <v>401</v>
      </c>
      <c r="D1179" s="62">
        <v>1122</v>
      </c>
      <c r="E1179" s="62" t="s">
        <v>74</v>
      </c>
    </row>
    <row r="1180" spans="1:5">
      <c r="A1180" s="67">
        <v>2472</v>
      </c>
      <c r="B1180" s="67">
        <v>58</v>
      </c>
      <c r="C1180" s="62">
        <v>401</v>
      </c>
      <c r="D1180" s="62">
        <v>1122</v>
      </c>
      <c r="E1180" s="62" t="s">
        <v>74</v>
      </c>
    </row>
    <row r="1181" spans="1:5">
      <c r="A1181" s="67">
        <v>2473</v>
      </c>
      <c r="B1181" s="67">
        <v>58</v>
      </c>
      <c r="C1181" s="62">
        <v>401</v>
      </c>
      <c r="D1181" s="62">
        <v>1122</v>
      </c>
      <c r="E1181" s="62" t="s">
        <v>74</v>
      </c>
    </row>
    <row r="1182" spans="1:5">
      <c r="A1182" s="67">
        <v>2474</v>
      </c>
      <c r="B1182" s="67">
        <v>58</v>
      </c>
      <c r="C1182" s="62">
        <v>401</v>
      </c>
      <c r="D1182" s="62">
        <v>1122</v>
      </c>
      <c r="E1182" s="62" t="s">
        <v>74</v>
      </c>
    </row>
    <row r="1183" spans="1:5">
      <c r="A1183" s="67">
        <v>2475</v>
      </c>
      <c r="B1183" s="67">
        <v>59</v>
      </c>
      <c r="C1183" s="62">
        <v>1769</v>
      </c>
      <c r="D1183" s="62">
        <v>206</v>
      </c>
      <c r="E1183" s="62" t="s">
        <v>74</v>
      </c>
    </row>
    <row r="1184" spans="1:5">
      <c r="A1184" s="67">
        <v>2476</v>
      </c>
      <c r="B1184" s="67">
        <v>59</v>
      </c>
      <c r="C1184" s="62">
        <v>1769</v>
      </c>
      <c r="D1184" s="62">
        <v>206</v>
      </c>
      <c r="E1184" s="62" t="s">
        <v>74</v>
      </c>
    </row>
    <row r="1185" spans="1:5">
      <c r="A1185" s="67">
        <v>2477</v>
      </c>
      <c r="B1185" s="67">
        <v>58</v>
      </c>
      <c r="C1185" s="62">
        <v>401</v>
      </c>
      <c r="D1185" s="62">
        <v>1122</v>
      </c>
      <c r="E1185" s="62" t="s">
        <v>74</v>
      </c>
    </row>
    <row r="1186" spans="1:5">
      <c r="A1186" s="67">
        <v>2478</v>
      </c>
      <c r="B1186" s="67">
        <v>58</v>
      </c>
      <c r="C1186" s="62">
        <v>401</v>
      </c>
      <c r="D1186" s="62">
        <v>1122</v>
      </c>
      <c r="E1186" s="62" t="s">
        <v>74</v>
      </c>
    </row>
    <row r="1187" spans="1:5">
      <c r="A1187" s="67">
        <v>2479</v>
      </c>
      <c r="B1187" s="67">
        <v>58</v>
      </c>
      <c r="C1187" s="62">
        <v>401</v>
      </c>
      <c r="D1187" s="62">
        <v>1122</v>
      </c>
      <c r="E1187" s="62" t="s">
        <v>74</v>
      </c>
    </row>
    <row r="1188" spans="1:5">
      <c r="A1188" s="67">
        <v>2480</v>
      </c>
      <c r="B1188" s="67">
        <v>58</v>
      </c>
      <c r="C1188" s="62">
        <v>401</v>
      </c>
      <c r="D1188" s="62">
        <v>1122</v>
      </c>
      <c r="E1188" s="62" t="s">
        <v>74</v>
      </c>
    </row>
    <row r="1189" spans="1:5">
      <c r="A1189" s="67">
        <v>2481</v>
      </c>
      <c r="B1189" s="67">
        <v>58</v>
      </c>
      <c r="C1189" s="62">
        <v>401</v>
      </c>
      <c r="D1189" s="62">
        <v>1122</v>
      </c>
      <c r="E1189" s="62" t="s">
        <v>74</v>
      </c>
    </row>
    <row r="1190" spans="1:5">
      <c r="A1190" s="67">
        <v>2482</v>
      </c>
      <c r="B1190" s="67">
        <v>58</v>
      </c>
      <c r="C1190" s="62">
        <v>401</v>
      </c>
      <c r="D1190" s="62">
        <v>1122</v>
      </c>
      <c r="E1190" s="62" t="s">
        <v>74</v>
      </c>
    </row>
    <row r="1191" spans="1:5">
      <c r="A1191" s="67">
        <v>2483</v>
      </c>
      <c r="B1191" s="67">
        <v>58</v>
      </c>
      <c r="C1191" s="62">
        <v>401</v>
      </c>
      <c r="D1191" s="62">
        <v>1122</v>
      </c>
      <c r="E1191" s="62" t="s">
        <v>74</v>
      </c>
    </row>
    <row r="1192" spans="1:5">
      <c r="A1192" s="67">
        <v>2484</v>
      </c>
      <c r="B1192" s="67">
        <v>58</v>
      </c>
      <c r="C1192" s="62">
        <v>401</v>
      </c>
      <c r="D1192" s="62">
        <v>1122</v>
      </c>
      <c r="E1192" s="62" t="s">
        <v>74</v>
      </c>
    </row>
    <row r="1193" spans="1:5">
      <c r="A1193" s="67">
        <v>2485</v>
      </c>
      <c r="B1193" s="67">
        <v>58</v>
      </c>
      <c r="C1193" s="62">
        <v>401</v>
      </c>
      <c r="D1193" s="62">
        <v>1122</v>
      </c>
      <c r="E1193" s="62" t="s">
        <v>74</v>
      </c>
    </row>
    <row r="1194" spans="1:5">
      <c r="A1194" s="67">
        <v>2486</v>
      </c>
      <c r="B1194" s="67">
        <v>58</v>
      </c>
      <c r="C1194" s="62">
        <v>401</v>
      </c>
      <c r="D1194" s="62">
        <v>1122</v>
      </c>
      <c r="E1194" s="62" t="s">
        <v>74</v>
      </c>
    </row>
    <row r="1195" spans="1:5">
      <c r="A1195" s="67">
        <v>2487</v>
      </c>
      <c r="B1195" s="67">
        <v>58</v>
      </c>
      <c r="C1195" s="62">
        <v>401</v>
      </c>
      <c r="D1195" s="62">
        <v>1122</v>
      </c>
      <c r="E1195" s="62" t="s">
        <v>74</v>
      </c>
    </row>
    <row r="1196" spans="1:5">
      <c r="A1196" s="67">
        <v>2488</v>
      </c>
      <c r="B1196" s="67">
        <v>58</v>
      </c>
      <c r="C1196" s="62">
        <v>401</v>
      </c>
      <c r="D1196" s="62">
        <v>1122</v>
      </c>
      <c r="E1196" s="62" t="s">
        <v>74</v>
      </c>
    </row>
    <row r="1197" spans="1:5">
      <c r="A1197" s="67">
        <v>2489</v>
      </c>
      <c r="B1197" s="67">
        <v>58</v>
      </c>
      <c r="C1197" s="62">
        <v>401</v>
      </c>
      <c r="D1197" s="62">
        <v>1122</v>
      </c>
      <c r="E1197" s="62" t="s">
        <v>74</v>
      </c>
    </row>
    <row r="1198" spans="1:5">
      <c r="A1198" s="67">
        <v>2490</v>
      </c>
      <c r="B1198" s="67">
        <v>58</v>
      </c>
      <c r="C1198" s="62">
        <v>401</v>
      </c>
      <c r="D1198" s="62">
        <v>1122</v>
      </c>
      <c r="E1198" s="62" t="s">
        <v>74</v>
      </c>
    </row>
    <row r="1199" spans="1:5">
      <c r="A1199" s="67">
        <v>2500</v>
      </c>
      <c r="B1199" s="67">
        <v>65</v>
      </c>
      <c r="C1199" s="62">
        <v>690</v>
      </c>
      <c r="D1199" s="62">
        <v>577</v>
      </c>
      <c r="E1199" s="62" t="s">
        <v>74</v>
      </c>
    </row>
    <row r="1200" spans="1:5">
      <c r="A1200" s="67">
        <v>2502</v>
      </c>
      <c r="B1200" s="67">
        <v>65</v>
      </c>
      <c r="C1200" s="62">
        <v>690</v>
      </c>
      <c r="D1200" s="62">
        <v>577</v>
      </c>
      <c r="E1200" s="62" t="s">
        <v>74</v>
      </c>
    </row>
    <row r="1201" spans="1:5">
      <c r="A1201" s="67">
        <v>2505</v>
      </c>
      <c r="B1201" s="67">
        <v>65</v>
      </c>
      <c r="C1201" s="62">
        <v>690</v>
      </c>
      <c r="D1201" s="62">
        <v>577</v>
      </c>
      <c r="E1201" s="62" t="s">
        <v>74</v>
      </c>
    </row>
    <row r="1202" spans="1:5">
      <c r="A1202" s="67">
        <v>2506</v>
      </c>
      <c r="B1202" s="67">
        <v>65</v>
      </c>
      <c r="C1202" s="62">
        <v>690</v>
      </c>
      <c r="D1202" s="62">
        <v>577</v>
      </c>
      <c r="E1202" s="62" t="s">
        <v>74</v>
      </c>
    </row>
    <row r="1203" spans="1:5">
      <c r="A1203" s="67">
        <v>2508</v>
      </c>
      <c r="B1203" s="67">
        <v>65</v>
      </c>
      <c r="C1203" s="62">
        <v>690</v>
      </c>
      <c r="D1203" s="62">
        <v>577</v>
      </c>
      <c r="E1203" s="62" t="s">
        <v>74</v>
      </c>
    </row>
    <row r="1204" spans="1:5">
      <c r="A1204" s="67">
        <v>2515</v>
      </c>
      <c r="B1204" s="67">
        <v>65</v>
      </c>
      <c r="C1204" s="62">
        <v>690</v>
      </c>
      <c r="D1204" s="62">
        <v>577</v>
      </c>
      <c r="E1204" s="62" t="s">
        <v>74</v>
      </c>
    </row>
    <row r="1205" spans="1:5">
      <c r="A1205" s="67">
        <v>2516</v>
      </c>
      <c r="B1205" s="67">
        <v>65</v>
      </c>
      <c r="C1205" s="62">
        <v>690</v>
      </c>
      <c r="D1205" s="62">
        <v>577</v>
      </c>
      <c r="E1205" s="62" t="s">
        <v>74</v>
      </c>
    </row>
    <row r="1206" spans="1:5">
      <c r="A1206" s="67">
        <v>2517</v>
      </c>
      <c r="B1206" s="67">
        <v>65</v>
      </c>
      <c r="C1206" s="62">
        <v>690</v>
      </c>
      <c r="D1206" s="62">
        <v>577</v>
      </c>
      <c r="E1206" s="62" t="s">
        <v>74</v>
      </c>
    </row>
    <row r="1207" spans="1:5">
      <c r="A1207" s="67">
        <v>2518</v>
      </c>
      <c r="B1207" s="67">
        <v>65</v>
      </c>
      <c r="C1207" s="62">
        <v>690</v>
      </c>
      <c r="D1207" s="62">
        <v>577</v>
      </c>
      <c r="E1207" s="62" t="s">
        <v>74</v>
      </c>
    </row>
    <row r="1208" spans="1:5">
      <c r="A1208" s="67">
        <v>2519</v>
      </c>
      <c r="B1208" s="67">
        <v>65</v>
      </c>
      <c r="C1208" s="62">
        <v>690</v>
      </c>
      <c r="D1208" s="62">
        <v>577</v>
      </c>
      <c r="E1208" s="62" t="s">
        <v>74</v>
      </c>
    </row>
    <row r="1209" spans="1:5">
      <c r="A1209" s="67">
        <v>2520</v>
      </c>
      <c r="B1209" s="67">
        <v>65</v>
      </c>
      <c r="C1209" s="62">
        <v>690</v>
      </c>
      <c r="D1209" s="62">
        <v>577</v>
      </c>
      <c r="E1209" s="62" t="s">
        <v>74</v>
      </c>
    </row>
    <row r="1210" spans="1:5">
      <c r="A1210" s="67">
        <v>2521</v>
      </c>
      <c r="B1210" s="67">
        <v>65</v>
      </c>
      <c r="C1210" s="62">
        <v>690</v>
      </c>
      <c r="D1210" s="62">
        <v>577</v>
      </c>
      <c r="E1210" s="62" t="s">
        <v>74</v>
      </c>
    </row>
    <row r="1211" spans="1:5">
      <c r="A1211" s="67">
        <v>2522</v>
      </c>
      <c r="B1211" s="67">
        <v>65</v>
      </c>
      <c r="C1211" s="62">
        <v>690</v>
      </c>
      <c r="D1211" s="62">
        <v>577</v>
      </c>
      <c r="E1211" s="62" t="s">
        <v>74</v>
      </c>
    </row>
    <row r="1212" spans="1:5">
      <c r="A1212" s="67">
        <v>2525</v>
      </c>
      <c r="B1212" s="67">
        <v>65</v>
      </c>
      <c r="C1212" s="62">
        <v>690</v>
      </c>
      <c r="D1212" s="62">
        <v>577</v>
      </c>
      <c r="E1212" s="62" t="s">
        <v>74</v>
      </c>
    </row>
    <row r="1213" spans="1:5">
      <c r="A1213" s="67">
        <v>2526</v>
      </c>
      <c r="B1213" s="67">
        <v>65</v>
      </c>
      <c r="C1213" s="62">
        <v>690</v>
      </c>
      <c r="D1213" s="62">
        <v>577</v>
      </c>
      <c r="E1213" s="62" t="s">
        <v>74</v>
      </c>
    </row>
    <row r="1214" spans="1:5">
      <c r="A1214" s="67">
        <v>2527</v>
      </c>
      <c r="B1214" s="67">
        <v>65</v>
      </c>
      <c r="C1214" s="62">
        <v>690</v>
      </c>
      <c r="D1214" s="62">
        <v>577</v>
      </c>
      <c r="E1214" s="62" t="s">
        <v>74</v>
      </c>
    </row>
    <row r="1215" spans="1:5">
      <c r="A1215" s="67">
        <v>2528</v>
      </c>
      <c r="B1215" s="67">
        <v>65</v>
      </c>
      <c r="C1215" s="62">
        <v>690</v>
      </c>
      <c r="D1215" s="62">
        <v>577</v>
      </c>
      <c r="E1215" s="62" t="s">
        <v>74</v>
      </c>
    </row>
    <row r="1216" spans="1:5">
      <c r="A1216" s="67">
        <v>2529</v>
      </c>
      <c r="B1216" s="67">
        <v>65</v>
      </c>
      <c r="C1216" s="62">
        <v>690</v>
      </c>
      <c r="D1216" s="62">
        <v>577</v>
      </c>
      <c r="E1216" s="62" t="s">
        <v>74</v>
      </c>
    </row>
    <row r="1217" spans="1:5">
      <c r="A1217" s="67">
        <v>2530</v>
      </c>
      <c r="B1217" s="67">
        <v>65</v>
      </c>
      <c r="C1217" s="62">
        <v>690</v>
      </c>
      <c r="D1217" s="62">
        <v>577</v>
      </c>
      <c r="E1217" s="62" t="s">
        <v>74</v>
      </c>
    </row>
    <row r="1218" spans="1:5">
      <c r="A1218" s="67">
        <v>2533</v>
      </c>
      <c r="B1218" s="67">
        <v>65</v>
      </c>
      <c r="C1218" s="62">
        <v>690</v>
      </c>
      <c r="D1218" s="62">
        <v>577</v>
      </c>
      <c r="E1218" s="62" t="s">
        <v>74</v>
      </c>
    </row>
    <row r="1219" spans="1:5">
      <c r="A1219" s="67">
        <v>2534</v>
      </c>
      <c r="B1219" s="67">
        <v>65</v>
      </c>
      <c r="C1219" s="62">
        <v>690</v>
      </c>
      <c r="D1219" s="62">
        <v>577</v>
      </c>
      <c r="E1219" s="62" t="s">
        <v>74</v>
      </c>
    </row>
    <row r="1220" spans="1:5">
      <c r="A1220" s="67">
        <v>2535</v>
      </c>
      <c r="B1220" s="67">
        <v>65</v>
      </c>
      <c r="C1220" s="62">
        <v>690</v>
      </c>
      <c r="D1220" s="62">
        <v>577</v>
      </c>
      <c r="E1220" s="62" t="s">
        <v>74</v>
      </c>
    </row>
    <row r="1221" spans="1:5">
      <c r="A1221" s="67">
        <v>2536</v>
      </c>
      <c r="B1221" s="67">
        <v>65</v>
      </c>
      <c r="C1221" s="62">
        <v>690</v>
      </c>
      <c r="D1221" s="62">
        <v>577</v>
      </c>
      <c r="E1221" s="62" t="s">
        <v>74</v>
      </c>
    </row>
    <row r="1222" spans="1:5">
      <c r="A1222" s="67">
        <v>2537</v>
      </c>
      <c r="B1222" s="67">
        <v>65</v>
      </c>
      <c r="C1222" s="62">
        <v>690</v>
      </c>
      <c r="D1222" s="62">
        <v>577</v>
      </c>
      <c r="E1222" s="62" t="s">
        <v>74</v>
      </c>
    </row>
    <row r="1223" spans="1:5">
      <c r="A1223" s="67">
        <v>2538</v>
      </c>
      <c r="B1223" s="67">
        <v>65</v>
      </c>
      <c r="C1223" s="62">
        <v>690</v>
      </c>
      <c r="D1223" s="62">
        <v>577</v>
      </c>
      <c r="E1223" s="62" t="s">
        <v>74</v>
      </c>
    </row>
    <row r="1224" spans="1:5">
      <c r="A1224" s="67">
        <v>2539</v>
      </c>
      <c r="B1224" s="67">
        <v>65</v>
      </c>
      <c r="C1224" s="62">
        <v>690</v>
      </c>
      <c r="D1224" s="62">
        <v>577</v>
      </c>
      <c r="E1224" s="62" t="s">
        <v>74</v>
      </c>
    </row>
    <row r="1225" spans="1:5">
      <c r="A1225" s="67">
        <v>2540</v>
      </c>
      <c r="B1225" s="67">
        <v>65</v>
      </c>
      <c r="C1225" s="62">
        <v>690</v>
      </c>
      <c r="D1225" s="62">
        <v>577</v>
      </c>
      <c r="E1225" s="62" t="s">
        <v>74</v>
      </c>
    </row>
    <row r="1226" spans="1:5">
      <c r="A1226" s="67">
        <v>2541</v>
      </c>
      <c r="B1226" s="67">
        <v>65</v>
      </c>
      <c r="C1226" s="62">
        <v>690</v>
      </c>
      <c r="D1226" s="62">
        <v>577</v>
      </c>
      <c r="E1226" s="62" t="s">
        <v>74</v>
      </c>
    </row>
    <row r="1227" spans="1:5">
      <c r="A1227" s="67">
        <v>2545</v>
      </c>
      <c r="B1227" s="67">
        <v>65</v>
      </c>
      <c r="C1227" s="62">
        <v>690</v>
      </c>
      <c r="D1227" s="62">
        <v>577</v>
      </c>
      <c r="E1227" s="62" t="s">
        <v>74</v>
      </c>
    </row>
    <row r="1228" spans="1:5">
      <c r="A1228" s="67">
        <v>2546</v>
      </c>
      <c r="B1228" s="67">
        <v>65</v>
      </c>
      <c r="C1228" s="62">
        <v>690</v>
      </c>
      <c r="D1228" s="62">
        <v>577</v>
      </c>
      <c r="E1228" s="62" t="s">
        <v>74</v>
      </c>
    </row>
    <row r="1229" spans="1:5">
      <c r="A1229" s="67">
        <v>2548</v>
      </c>
      <c r="B1229" s="67">
        <v>65</v>
      </c>
      <c r="C1229" s="62">
        <v>690</v>
      </c>
      <c r="D1229" s="62">
        <v>577</v>
      </c>
      <c r="E1229" s="62" t="s">
        <v>74</v>
      </c>
    </row>
    <row r="1230" spans="1:5">
      <c r="A1230" s="67">
        <v>2549</v>
      </c>
      <c r="B1230" s="67">
        <v>65</v>
      </c>
      <c r="C1230" s="62">
        <v>690</v>
      </c>
      <c r="D1230" s="62">
        <v>577</v>
      </c>
      <c r="E1230" s="62" t="s">
        <v>74</v>
      </c>
    </row>
    <row r="1231" spans="1:5">
      <c r="A1231" s="67">
        <v>2550</v>
      </c>
      <c r="B1231" s="67">
        <v>65</v>
      </c>
      <c r="C1231" s="62">
        <v>690</v>
      </c>
      <c r="D1231" s="62">
        <v>577</v>
      </c>
      <c r="E1231" s="62" t="s">
        <v>74</v>
      </c>
    </row>
    <row r="1232" spans="1:5">
      <c r="A1232" s="67">
        <v>2551</v>
      </c>
      <c r="B1232" s="67">
        <v>65</v>
      </c>
      <c r="C1232" s="62">
        <v>690</v>
      </c>
      <c r="D1232" s="62">
        <v>577</v>
      </c>
      <c r="E1232" s="62" t="s">
        <v>74</v>
      </c>
    </row>
    <row r="1233" spans="1:5">
      <c r="A1233" s="67">
        <v>2558</v>
      </c>
      <c r="B1233" s="67">
        <v>63</v>
      </c>
      <c r="C1233" s="62">
        <v>642</v>
      </c>
      <c r="D1233" s="62">
        <v>541</v>
      </c>
      <c r="E1233" s="62" t="s">
        <v>74</v>
      </c>
    </row>
    <row r="1234" spans="1:5">
      <c r="A1234" s="67">
        <v>2559</v>
      </c>
      <c r="B1234" s="67">
        <v>63</v>
      </c>
      <c r="C1234" s="62">
        <v>642</v>
      </c>
      <c r="D1234" s="62">
        <v>541</v>
      </c>
      <c r="E1234" s="62" t="s">
        <v>74</v>
      </c>
    </row>
    <row r="1235" spans="1:5">
      <c r="A1235" s="67">
        <v>2560</v>
      </c>
      <c r="B1235" s="67">
        <v>63</v>
      </c>
      <c r="C1235" s="62">
        <v>642</v>
      </c>
      <c r="D1235" s="62">
        <v>541</v>
      </c>
      <c r="E1235" s="62" t="s">
        <v>74</v>
      </c>
    </row>
    <row r="1236" spans="1:5">
      <c r="A1236" s="67">
        <v>2563</v>
      </c>
      <c r="B1236" s="67">
        <v>63</v>
      </c>
      <c r="C1236" s="62">
        <v>642</v>
      </c>
      <c r="D1236" s="62">
        <v>541</v>
      </c>
      <c r="E1236" s="62" t="s">
        <v>74</v>
      </c>
    </row>
    <row r="1237" spans="1:5">
      <c r="A1237" s="67">
        <v>2564</v>
      </c>
      <c r="B1237" s="67">
        <v>63</v>
      </c>
      <c r="C1237" s="62">
        <v>642</v>
      </c>
      <c r="D1237" s="62">
        <v>541</v>
      </c>
      <c r="E1237" s="62" t="s">
        <v>74</v>
      </c>
    </row>
    <row r="1238" spans="1:5">
      <c r="A1238" s="67">
        <v>2565</v>
      </c>
      <c r="B1238" s="67">
        <v>63</v>
      </c>
      <c r="C1238" s="62">
        <v>642</v>
      </c>
      <c r="D1238" s="62">
        <v>541</v>
      </c>
      <c r="E1238" s="62" t="s">
        <v>74</v>
      </c>
    </row>
    <row r="1239" spans="1:5">
      <c r="A1239" s="67">
        <v>2566</v>
      </c>
      <c r="B1239" s="67">
        <v>63</v>
      </c>
      <c r="C1239" s="62">
        <v>642</v>
      </c>
      <c r="D1239" s="62">
        <v>541</v>
      </c>
      <c r="E1239" s="62" t="s">
        <v>74</v>
      </c>
    </row>
    <row r="1240" spans="1:5">
      <c r="A1240" s="67">
        <v>2567</v>
      </c>
      <c r="B1240" s="67">
        <v>63</v>
      </c>
      <c r="C1240" s="62">
        <v>642</v>
      </c>
      <c r="D1240" s="62">
        <v>541</v>
      </c>
      <c r="E1240" s="62" t="s">
        <v>74</v>
      </c>
    </row>
    <row r="1241" spans="1:5">
      <c r="A1241" s="67">
        <v>2568</v>
      </c>
      <c r="B1241" s="67">
        <v>63</v>
      </c>
      <c r="C1241" s="62">
        <v>642</v>
      </c>
      <c r="D1241" s="62">
        <v>541</v>
      </c>
      <c r="E1241" s="62" t="s">
        <v>74</v>
      </c>
    </row>
    <row r="1242" spans="1:5">
      <c r="A1242" s="67">
        <v>2569</v>
      </c>
      <c r="B1242" s="67">
        <v>63</v>
      </c>
      <c r="C1242" s="62">
        <v>642</v>
      </c>
      <c r="D1242" s="62">
        <v>541</v>
      </c>
      <c r="E1242" s="62" t="s">
        <v>74</v>
      </c>
    </row>
    <row r="1243" spans="1:5">
      <c r="A1243" s="67">
        <v>2570</v>
      </c>
      <c r="B1243" s="67">
        <v>63</v>
      </c>
      <c r="C1243" s="62">
        <v>642</v>
      </c>
      <c r="D1243" s="62">
        <v>541</v>
      </c>
      <c r="E1243" s="62" t="s">
        <v>74</v>
      </c>
    </row>
    <row r="1244" spans="1:5">
      <c r="A1244" s="67">
        <v>2571</v>
      </c>
      <c r="B1244" s="67">
        <v>63</v>
      </c>
      <c r="C1244" s="62">
        <v>642</v>
      </c>
      <c r="D1244" s="62">
        <v>541</v>
      </c>
      <c r="E1244" s="62" t="s">
        <v>74</v>
      </c>
    </row>
    <row r="1245" spans="1:5">
      <c r="A1245" s="67">
        <v>2572</v>
      </c>
      <c r="B1245" s="67">
        <v>63</v>
      </c>
      <c r="C1245" s="62">
        <v>642</v>
      </c>
      <c r="D1245" s="62">
        <v>541</v>
      </c>
      <c r="E1245" s="62" t="s">
        <v>74</v>
      </c>
    </row>
    <row r="1246" spans="1:5">
      <c r="A1246" s="67">
        <v>2573</v>
      </c>
      <c r="B1246" s="67">
        <v>63</v>
      </c>
      <c r="C1246" s="62">
        <v>642</v>
      </c>
      <c r="D1246" s="62">
        <v>541</v>
      </c>
      <c r="E1246" s="62" t="s">
        <v>74</v>
      </c>
    </row>
    <row r="1247" spans="1:5">
      <c r="A1247" s="67">
        <v>2574</v>
      </c>
      <c r="B1247" s="67">
        <v>63</v>
      </c>
      <c r="C1247" s="62">
        <v>642</v>
      </c>
      <c r="D1247" s="62">
        <v>541</v>
      </c>
      <c r="E1247" s="62" t="s">
        <v>74</v>
      </c>
    </row>
    <row r="1248" spans="1:5">
      <c r="A1248" s="67">
        <v>2575</v>
      </c>
      <c r="B1248" s="67">
        <v>65</v>
      </c>
      <c r="C1248" s="62">
        <v>690</v>
      </c>
      <c r="D1248" s="62">
        <v>577</v>
      </c>
      <c r="E1248" s="62" t="s">
        <v>74</v>
      </c>
    </row>
    <row r="1249" spans="1:5">
      <c r="A1249" s="67">
        <v>2576</v>
      </c>
      <c r="B1249" s="67">
        <v>65</v>
      </c>
      <c r="C1249" s="62">
        <v>690</v>
      </c>
      <c r="D1249" s="62">
        <v>577</v>
      </c>
      <c r="E1249" s="62" t="s">
        <v>74</v>
      </c>
    </row>
    <row r="1250" spans="1:5">
      <c r="A1250" s="67">
        <v>2577</v>
      </c>
      <c r="B1250" s="67">
        <v>65</v>
      </c>
      <c r="C1250" s="62">
        <v>690</v>
      </c>
      <c r="D1250" s="62">
        <v>577</v>
      </c>
      <c r="E1250" s="62" t="s">
        <v>74</v>
      </c>
    </row>
    <row r="1251" spans="1:5">
      <c r="A1251" s="67">
        <v>2578</v>
      </c>
      <c r="B1251" s="67">
        <v>65</v>
      </c>
      <c r="C1251" s="62">
        <v>690</v>
      </c>
      <c r="D1251" s="62">
        <v>577</v>
      </c>
      <c r="E1251" s="62" t="s">
        <v>74</v>
      </c>
    </row>
    <row r="1252" spans="1:5">
      <c r="A1252" s="67">
        <v>2579</v>
      </c>
      <c r="B1252" s="67">
        <v>65</v>
      </c>
      <c r="C1252" s="62">
        <v>690</v>
      </c>
      <c r="D1252" s="62">
        <v>577</v>
      </c>
      <c r="E1252" s="62" t="s">
        <v>74</v>
      </c>
    </row>
    <row r="1253" spans="1:5">
      <c r="A1253" s="67">
        <v>2580</v>
      </c>
      <c r="B1253" s="67">
        <v>64</v>
      </c>
      <c r="C1253" s="62">
        <v>2186</v>
      </c>
      <c r="D1253" s="62">
        <v>80</v>
      </c>
      <c r="E1253" s="62" t="s">
        <v>74</v>
      </c>
    </row>
    <row r="1254" spans="1:5">
      <c r="A1254" s="67">
        <v>2581</v>
      </c>
      <c r="B1254" s="67">
        <v>64</v>
      </c>
      <c r="C1254" s="62">
        <v>2186</v>
      </c>
      <c r="D1254" s="62">
        <v>80</v>
      </c>
      <c r="E1254" s="62" t="s">
        <v>74</v>
      </c>
    </row>
    <row r="1255" spans="1:5">
      <c r="A1255" s="67">
        <v>2582</v>
      </c>
      <c r="B1255" s="67">
        <v>64</v>
      </c>
      <c r="C1255" s="62">
        <v>2186</v>
      </c>
      <c r="D1255" s="62">
        <v>80</v>
      </c>
      <c r="E1255" s="62" t="s">
        <v>74</v>
      </c>
    </row>
    <row r="1256" spans="1:5">
      <c r="A1256" s="67">
        <v>2583</v>
      </c>
      <c r="B1256" s="67">
        <v>64</v>
      </c>
      <c r="C1256" s="62">
        <v>2186</v>
      </c>
      <c r="D1256" s="62">
        <v>80</v>
      </c>
      <c r="E1256" s="62" t="s">
        <v>74</v>
      </c>
    </row>
    <row r="1257" spans="1:5">
      <c r="A1257" s="67">
        <v>2584</v>
      </c>
      <c r="B1257" s="67">
        <v>57</v>
      </c>
      <c r="C1257" s="62">
        <v>1608</v>
      </c>
      <c r="D1257" s="62">
        <v>219</v>
      </c>
      <c r="E1257" s="62" t="s">
        <v>74</v>
      </c>
    </row>
    <row r="1258" spans="1:5">
      <c r="A1258" s="67">
        <v>2585</v>
      </c>
      <c r="B1258" s="67">
        <v>57</v>
      </c>
      <c r="C1258" s="62">
        <v>1608</v>
      </c>
      <c r="D1258" s="62">
        <v>219</v>
      </c>
      <c r="E1258" s="62" t="s">
        <v>74</v>
      </c>
    </row>
    <row r="1259" spans="1:5">
      <c r="A1259" s="67">
        <v>2586</v>
      </c>
      <c r="B1259" s="67">
        <v>57</v>
      </c>
      <c r="C1259" s="62">
        <v>1608</v>
      </c>
      <c r="D1259" s="62">
        <v>219</v>
      </c>
      <c r="E1259" s="62" t="s">
        <v>74</v>
      </c>
    </row>
    <row r="1260" spans="1:5">
      <c r="A1260" s="67">
        <v>2587</v>
      </c>
      <c r="B1260" s="67">
        <v>57</v>
      </c>
      <c r="C1260" s="62">
        <v>1608</v>
      </c>
      <c r="D1260" s="62">
        <v>219</v>
      </c>
      <c r="E1260" s="62" t="s">
        <v>74</v>
      </c>
    </row>
    <row r="1261" spans="1:5">
      <c r="A1261" s="67">
        <v>2588</v>
      </c>
      <c r="B1261" s="67">
        <v>57</v>
      </c>
      <c r="C1261" s="62">
        <v>1608</v>
      </c>
      <c r="D1261" s="62">
        <v>219</v>
      </c>
      <c r="E1261" s="62" t="s">
        <v>74</v>
      </c>
    </row>
    <row r="1262" spans="1:5">
      <c r="A1262" s="67">
        <v>2589</v>
      </c>
      <c r="B1262" s="67">
        <v>64</v>
      </c>
      <c r="C1262" s="62">
        <v>2186</v>
      </c>
      <c r="D1262" s="62">
        <v>80</v>
      </c>
      <c r="E1262" s="62" t="s">
        <v>74</v>
      </c>
    </row>
    <row r="1263" spans="1:5">
      <c r="A1263" s="67">
        <v>2590</v>
      </c>
      <c r="B1263" s="67">
        <v>57</v>
      </c>
      <c r="C1263" s="62">
        <v>1608</v>
      </c>
      <c r="D1263" s="62">
        <v>219</v>
      </c>
      <c r="E1263" s="62" t="s">
        <v>74</v>
      </c>
    </row>
    <row r="1264" spans="1:5">
      <c r="A1264" s="67">
        <v>2594</v>
      </c>
      <c r="B1264" s="67">
        <v>57</v>
      </c>
      <c r="C1264" s="62">
        <v>1608</v>
      </c>
      <c r="D1264" s="62">
        <v>219</v>
      </c>
      <c r="E1264" s="62" t="s">
        <v>74</v>
      </c>
    </row>
    <row r="1265" spans="1:5">
      <c r="A1265" s="67">
        <v>2600</v>
      </c>
      <c r="B1265" s="67">
        <v>64</v>
      </c>
      <c r="C1265" s="62">
        <v>2186</v>
      </c>
      <c r="D1265" s="62">
        <v>80</v>
      </c>
      <c r="E1265" s="62" t="s">
        <v>75</v>
      </c>
    </row>
    <row r="1266" spans="1:5">
      <c r="A1266" s="67">
        <v>2601</v>
      </c>
      <c r="B1266" s="67">
        <v>64</v>
      </c>
      <c r="C1266" s="62">
        <v>2186</v>
      </c>
      <c r="D1266" s="62">
        <v>80</v>
      </c>
      <c r="E1266" s="62" t="s">
        <v>75</v>
      </c>
    </row>
    <row r="1267" spans="1:5">
      <c r="A1267" s="67">
        <v>2602</v>
      </c>
      <c r="B1267" s="67">
        <v>64</v>
      </c>
      <c r="C1267" s="62">
        <v>2186</v>
      </c>
      <c r="D1267" s="62">
        <v>80</v>
      </c>
      <c r="E1267" s="62" t="s">
        <v>75</v>
      </c>
    </row>
    <row r="1268" spans="1:5">
      <c r="A1268" s="67">
        <v>2603</v>
      </c>
      <c r="B1268" s="67">
        <v>64</v>
      </c>
      <c r="C1268" s="62">
        <v>2186</v>
      </c>
      <c r="D1268" s="62">
        <v>80</v>
      </c>
      <c r="E1268" s="62" t="s">
        <v>75</v>
      </c>
    </row>
    <row r="1269" spans="1:5">
      <c r="A1269" s="67">
        <v>2604</v>
      </c>
      <c r="B1269" s="67">
        <v>64</v>
      </c>
      <c r="C1269" s="62">
        <v>2186</v>
      </c>
      <c r="D1269" s="62">
        <v>80</v>
      </c>
      <c r="E1269" s="62" t="s">
        <v>75</v>
      </c>
    </row>
    <row r="1270" spans="1:5">
      <c r="A1270" s="67">
        <v>2605</v>
      </c>
      <c r="B1270" s="67">
        <v>64</v>
      </c>
      <c r="C1270" s="62">
        <v>2186</v>
      </c>
      <c r="D1270" s="62">
        <v>80</v>
      </c>
      <c r="E1270" s="62" t="s">
        <v>75</v>
      </c>
    </row>
    <row r="1271" spans="1:5">
      <c r="A1271" s="67">
        <v>2606</v>
      </c>
      <c r="B1271" s="67">
        <v>64</v>
      </c>
      <c r="C1271" s="62">
        <v>2186</v>
      </c>
      <c r="D1271" s="62">
        <v>80</v>
      </c>
      <c r="E1271" s="62" t="s">
        <v>75</v>
      </c>
    </row>
    <row r="1272" spans="1:5">
      <c r="A1272" s="67">
        <v>2607</v>
      </c>
      <c r="B1272" s="67">
        <v>64</v>
      </c>
      <c r="C1272" s="62">
        <v>2186</v>
      </c>
      <c r="D1272" s="62">
        <v>80</v>
      </c>
      <c r="E1272" s="62" t="s">
        <v>75</v>
      </c>
    </row>
    <row r="1273" spans="1:5">
      <c r="A1273" s="67">
        <v>2608</v>
      </c>
      <c r="B1273" s="67">
        <v>64</v>
      </c>
      <c r="C1273" s="62">
        <v>2186</v>
      </c>
      <c r="D1273" s="62">
        <v>80</v>
      </c>
      <c r="E1273" s="62" t="s">
        <v>75</v>
      </c>
    </row>
    <row r="1274" spans="1:5">
      <c r="A1274" s="67">
        <v>2609</v>
      </c>
      <c r="B1274" s="67">
        <v>64</v>
      </c>
      <c r="C1274" s="62">
        <v>2186</v>
      </c>
      <c r="D1274" s="62">
        <v>80</v>
      </c>
      <c r="E1274" s="62" t="s">
        <v>75</v>
      </c>
    </row>
    <row r="1275" spans="1:5">
      <c r="A1275" s="67">
        <v>2610</v>
      </c>
      <c r="B1275" s="67">
        <v>64</v>
      </c>
      <c r="C1275" s="62">
        <v>2186</v>
      </c>
      <c r="D1275" s="62">
        <v>80</v>
      </c>
      <c r="E1275" s="62" t="s">
        <v>75</v>
      </c>
    </row>
    <row r="1276" spans="1:5">
      <c r="A1276" s="67">
        <v>2611</v>
      </c>
      <c r="B1276" s="67">
        <v>64</v>
      </c>
      <c r="C1276" s="62">
        <v>2186</v>
      </c>
      <c r="D1276" s="62">
        <v>80</v>
      </c>
      <c r="E1276" s="62" t="s">
        <v>75</v>
      </c>
    </row>
    <row r="1277" spans="1:5">
      <c r="A1277" s="67">
        <v>2612</v>
      </c>
      <c r="B1277" s="67">
        <v>64</v>
      </c>
      <c r="C1277" s="62">
        <v>2186</v>
      </c>
      <c r="D1277" s="62">
        <v>80</v>
      </c>
      <c r="E1277" s="62" t="s">
        <v>75</v>
      </c>
    </row>
    <row r="1278" spans="1:5">
      <c r="A1278" s="67">
        <v>2614</v>
      </c>
      <c r="B1278" s="67">
        <v>64</v>
      </c>
      <c r="C1278" s="62">
        <v>2186</v>
      </c>
      <c r="D1278" s="62">
        <v>80</v>
      </c>
      <c r="E1278" s="62" t="s">
        <v>75</v>
      </c>
    </row>
    <row r="1279" spans="1:5">
      <c r="A1279" s="67">
        <v>2615</v>
      </c>
      <c r="B1279" s="67">
        <v>64</v>
      </c>
      <c r="C1279" s="62">
        <v>2186</v>
      </c>
      <c r="D1279" s="62">
        <v>80</v>
      </c>
      <c r="E1279" s="62" t="s">
        <v>75</v>
      </c>
    </row>
    <row r="1280" spans="1:5">
      <c r="A1280" s="67">
        <v>2616</v>
      </c>
      <c r="B1280" s="67">
        <v>64</v>
      </c>
      <c r="C1280" s="62">
        <v>2186</v>
      </c>
      <c r="D1280" s="62">
        <v>80</v>
      </c>
      <c r="E1280" s="62" t="s">
        <v>75</v>
      </c>
    </row>
    <row r="1281" spans="1:5">
      <c r="A1281" s="67">
        <v>2617</v>
      </c>
      <c r="B1281" s="67">
        <v>64</v>
      </c>
      <c r="C1281" s="62">
        <v>2186</v>
      </c>
      <c r="D1281" s="62">
        <v>80</v>
      </c>
      <c r="E1281" s="62" t="s">
        <v>75</v>
      </c>
    </row>
    <row r="1282" spans="1:5">
      <c r="A1282" s="67">
        <v>2618</v>
      </c>
      <c r="B1282" s="67">
        <v>64</v>
      </c>
      <c r="C1282" s="62">
        <v>2186</v>
      </c>
      <c r="D1282" s="62">
        <v>80</v>
      </c>
      <c r="E1282" s="62" t="s">
        <v>75</v>
      </c>
    </row>
    <row r="1283" spans="1:5">
      <c r="A1283" s="67">
        <v>2619</v>
      </c>
      <c r="B1283" s="67">
        <v>64</v>
      </c>
      <c r="C1283" s="62">
        <v>2186</v>
      </c>
      <c r="D1283" s="62">
        <v>80</v>
      </c>
      <c r="E1283" s="62" t="s">
        <v>74</v>
      </c>
    </row>
    <row r="1284" spans="1:5">
      <c r="A1284" s="67">
        <v>2620</v>
      </c>
      <c r="B1284" s="67">
        <v>64</v>
      </c>
      <c r="C1284" s="62">
        <v>2186</v>
      </c>
      <c r="D1284" s="62">
        <v>80</v>
      </c>
      <c r="E1284" s="62" t="s">
        <v>74</v>
      </c>
    </row>
    <row r="1285" spans="1:5">
      <c r="A1285" s="67">
        <v>2621</v>
      </c>
      <c r="B1285" s="67">
        <v>64</v>
      </c>
      <c r="C1285" s="62">
        <v>2186</v>
      </c>
      <c r="D1285" s="62">
        <v>80</v>
      </c>
      <c r="E1285" s="62" t="s">
        <v>74</v>
      </c>
    </row>
    <row r="1286" spans="1:5">
      <c r="A1286" s="67">
        <v>2622</v>
      </c>
      <c r="B1286" s="67">
        <v>64</v>
      </c>
      <c r="C1286" s="62">
        <v>2186</v>
      </c>
      <c r="D1286" s="62">
        <v>80</v>
      </c>
      <c r="E1286" s="62" t="s">
        <v>74</v>
      </c>
    </row>
    <row r="1287" spans="1:5">
      <c r="A1287" s="67">
        <v>2623</v>
      </c>
      <c r="B1287" s="67">
        <v>64</v>
      </c>
      <c r="C1287" s="62">
        <v>2186</v>
      </c>
      <c r="D1287" s="62">
        <v>80</v>
      </c>
      <c r="E1287" s="62" t="s">
        <v>74</v>
      </c>
    </row>
    <row r="1288" spans="1:5">
      <c r="A1288" s="67">
        <v>2624</v>
      </c>
      <c r="B1288" s="67">
        <v>57</v>
      </c>
      <c r="C1288" s="62">
        <v>1608</v>
      </c>
      <c r="D1288" s="62">
        <v>219</v>
      </c>
      <c r="E1288" s="62" t="s">
        <v>74</v>
      </c>
    </row>
    <row r="1289" spans="1:5">
      <c r="A1289" s="67">
        <v>2625</v>
      </c>
      <c r="B1289" s="67">
        <v>57</v>
      </c>
      <c r="C1289" s="62">
        <v>1608</v>
      </c>
      <c r="D1289" s="62">
        <v>219</v>
      </c>
      <c r="E1289" s="62" t="s">
        <v>74</v>
      </c>
    </row>
    <row r="1290" spans="1:5">
      <c r="A1290" s="67">
        <v>2626</v>
      </c>
      <c r="B1290" s="67">
        <v>64</v>
      </c>
      <c r="C1290" s="62">
        <v>2186</v>
      </c>
      <c r="D1290" s="62">
        <v>80</v>
      </c>
      <c r="E1290" s="62" t="s">
        <v>74</v>
      </c>
    </row>
    <row r="1291" spans="1:5">
      <c r="A1291" s="67">
        <v>2627</v>
      </c>
      <c r="B1291" s="67">
        <v>64</v>
      </c>
      <c r="C1291" s="62">
        <v>2186</v>
      </c>
      <c r="D1291" s="62">
        <v>80</v>
      </c>
      <c r="E1291" s="62" t="s">
        <v>74</v>
      </c>
    </row>
    <row r="1292" spans="1:5">
      <c r="A1292" s="67">
        <v>2628</v>
      </c>
      <c r="B1292" s="67">
        <v>64</v>
      </c>
      <c r="C1292" s="62">
        <v>2186</v>
      </c>
      <c r="D1292" s="62">
        <v>80</v>
      </c>
      <c r="E1292" s="62" t="s">
        <v>74</v>
      </c>
    </row>
    <row r="1293" spans="1:5">
      <c r="A1293" s="67">
        <v>2630</v>
      </c>
      <c r="B1293" s="67">
        <v>64</v>
      </c>
      <c r="C1293" s="62">
        <v>2186</v>
      </c>
      <c r="D1293" s="62">
        <v>80</v>
      </c>
      <c r="E1293" s="62" t="s">
        <v>74</v>
      </c>
    </row>
    <row r="1294" spans="1:5">
      <c r="A1294" s="67">
        <v>2631</v>
      </c>
      <c r="B1294" s="67">
        <v>64</v>
      </c>
      <c r="C1294" s="62">
        <v>2186</v>
      </c>
      <c r="D1294" s="62">
        <v>80</v>
      </c>
      <c r="E1294" s="62" t="s">
        <v>74</v>
      </c>
    </row>
    <row r="1295" spans="1:5">
      <c r="A1295" s="67">
        <v>2632</v>
      </c>
      <c r="B1295" s="67">
        <v>64</v>
      </c>
      <c r="C1295" s="62">
        <v>2186</v>
      </c>
      <c r="D1295" s="62">
        <v>80</v>
      </c>
      <c r="E1295" s="62" t="s">
        <v>74</v>
      </c>
    </row>
    <row r="1296" spans="1:5">
      <c r="A1296" s="67">
        <v>2633</v>
      </c>
      <c r="B1296" s="67">
        <v>64</v>
      </c>
      <c r="C1296" s="62">
        <v>2186</v>
      </c>
      <c r="D1296" s="62">
        <v>80</v>
      </c>
      <c r="E1296" s="62" t="s">
        <v>74</v>
      </c>
    </row>
    <row r="1297" spans="1:5">
      <c r="A1297" s="67">
        <v>2640</v>
      </c>
      <c r="B1297" s="67">
        <v>57</v>
      </c>
      <c r="C1297" s="62">
        <v>1608</v>
      </c>
      <c r="D1297" s="62">
        <v>219</v>
      </c>
      <c r="E1297" s="62" t="s">
        <v>74</v>
      </c>
    </row>
    <row r="1298" spans="1:5">
      <c r="A1298" s="67">
        <v>2641</v>
      </c>
      <c r="B1298" s="67">
        <v>57</v>
      </c>
      <c r="C1298" s="62">
        <v>1608</v>
      </c>
      <c r="D1298" s="62">
        <v>219</v>
      </c>
      <c r="E1298" s="62" t="s">
        <v>74</v>
      </c>
    </row>
    <row r="1299" spans="1:5">
      <c r="A1299" s="67">
        <v>2642</v>
      </c>
      <c r="B1299" s="67">
        <v>57</v>
      </c>
      <c r="C1299" s="62">
        <v>1608</v>
      </c>
      <c r="D1299" s="62">
        <v>219</v>
      </c>
      <c r="E1299" s="62" t="s">
        <v>74</v>
      </c>
    </row>
    <row r="1300" spans="1:5">
      <c r="A1300" s="67">
        <v>2643</v>
      </c>
      <c r="B1300" s="67">
        <v>57</v>
      </c>
      <c r="C1300" s="62">
        <v>1608</v>
      </c>
      <c r="D1300" s="62">
        <v>219</v>
      </c>
      <c r="E1300" s="62" t="s">
        <v>74</v>
      </c>
    </row>
    <row r="1301" spans="1:5">
      <c r="A1301" s="67">
        <v>2644</v>
      </c>
      <c r="B1301" s="67">
        <v>57</v>
      </c>
      <c r="C1301" s="62">
        <v>1608</v>
      </c>
      <c r="D1301" s="62">
        <v>219</v>
      </c>
      <c r="E1301" s="62" t="s">
        <v>74</v>
      </c>
    </row>
    <row r="1302" spans="1:5">
      <c r="A1302" s="67">
        <v>2645</v>
      </c>
      <c r="B1302" s="67">
        <v>54</v>
      </c>
      <c r="C1302" s="62">
        <v>1330</v>
      </c>
      <c r="D1302" s="62">
        <v>358</v>
      </c>
      <c r="E1302" s="62" t="s">
        <v>74</v>
      </c>
    </row>
    <row r="1303" spans="1:5">
      <c r="A1303" s="67">
        <v>2646</v>
      </c>
      <c r="B1303" s="67">
        <v>54</v>
      </c>
      <c r="C1303" s="62">
        <v>1330</v>
      </c>
      <c r="D1303" s="62">
        <v>358</v>
      </c>
      <c r="E1303" s="62" t="s">
        <v>74</v>
      </c>
    </row>
    <row r="1304" spans="1:5">
      <c r="A1304" s="67">
        <v>2647</v>
      </c>
      <c r="B1304" s="67">
        <v>54</v>
      </c>
      <c r="C1304" s="62">
        <v>1330</v>
      </c>
      <c r="D1304" s="62">
        <v>358</v>
      </c>
      <c r="E1304" s="62" t="s">
        <v>74</v>
      </c>
    </row>
    <row r="1305" spans="1:5">
      <c r="A1305" s="67">
        <v>2648</v>
      </c>
      <c r="B1305" s="67">
        <v>53</v>
      </c>
      <c r="C1305" s="62">
        <v>1112</v>
      </c>
      <c r="D1305" s="62">
        <v>230</v>
      </c>
      <c r="E1305" s="62" t="s">
        <v>74</v>
      </c>
    </row>
    <row r="1306" spans="1:5">
      <c r="A1306" s="67">
        <v>2649</v>
      </c>
      <c r="B1306" s="67">
        <v>57</v>
      </c>
      <c r="C1306" s="62">
        <v>1608</v>
      </c>
      <c r="D1306" s="62">
        <v>219</v>
      </c>
      <c r="E1306" s="62" t="s">
        <v>74</v>
      </c>
    </row>
    <row r="1307" spans="1:5">
      <c r="A1307" s="67">
        <v>2650</v>
      </c>
      <c r="B1307" s="67">
        <v>57</v>
      </c>
      <c r="C1307" s="62">
        <v>1608</v>
      </c>
      <c r="D1307" s="62">
        <v>219</v>
      </c>
      <c r="E1307" s="62" t="s">
        <v>74</v>
      </c>
    </row>
    <row r="1308" spans="1:5">
      <c r="A1308" s="67">
        <v>2651</v>
      </c>
      <c r="B1308" s="67">
        <v>57</v>
      </c>
      <c r="C1308" s="62">
        <v>1608</v>
      </c>
      <c r="D1308" s="62">
        <v>219</v>
      </c>
      <c r="E1308" s="62" t="s">
        <v>74</v>
      </c>
    </row>
    <row r="1309" spans="1:5">
      <c r="A1309" s="67">
        <v>2652</v>
      </c>
      <c r="B1309" s="67">
        <v>54</v>
      </c>
      <c r="C1309" s="62">
        <v>1330</v>
      </c>
      <c r="D1309" s="62">
        <v>358</v>
      </c>
      <c r="E1309" s="62" t="s">
        <v>74</v>
      </c>
    </row>
    <row r="1310" spans="1:5">
      <c r="A1310" s="67">
        <v>2653</v>
      </c>
      <c r="B1310" s="67">
        <v>57</v>
      </c>
      <c r="C1310" s="62">
        <v>1608</v>
      </c>
      <c r="D1310" s="62">
        <v>219</v>
      </c>
      <c r="E1310" s="62" t="s">
        <v>74</v>
      </c>
    </row>
    <row r="1311" spans="1:5">
      <c r="A1311" s="67">
        <v>2655</v>
      </c>
      <c r="B1311" s="67">
        <v>54</v>
      </c>
      <c r="C1311" s="62">
        <v>1330</v>
      </c>
      <c r="D1311" s="62">
        <v>358</v>
      </c>
      <c r="E1311" s="62" t="s">
        <v>74</v>
      </c>
    </row>
    <row r="1312" spans="1:5">
      <c r="A1312" s="67">
        <v>2656</v>
      </c>
      <c r="B1312" s="67">
        <v>54</v>
      </c>
      <c r="C1312" s="62">
        <v>1330</v>
      </c>
      <c r="D1312" s="62">
        <v>358</v>
      </c>
      <c r="E1312" s="62" t="s">
        <v>74</v>
      </c>
    </row>
    <row r="1313" spans="1:5">
      <c r="A1313" s="67">
        <v>2658</v>
      </c>
      <c r="B1313" s="67">
        <v>54</v>
      </c>
      <c r="C1313" s="62">
        <v>1330</v>
      </c>
      <c r="D1313" s="62">
        <v>358</v>
      </c>
      <c r="E1313" s="62" t="s">
        <v>74</v>
      </c>
    </row>
    <row r="1314" spans="1:5">
      <c r="A1314" s="67">
        <v>2659</v>
      </c>
      <c r="B1314" s="67">
        <v>54</v>
      </c>
      <c r="C1314" s="62">
        <v>1330</v>
      </c>
      <c r="D1314" s="62">
        <v>358</v>
      </c>
      <c r="E1314" s="62" t="s">
        <v>74</v>
      </c>
    </row>
    <row r="1315" spans="1:5">
      <c r="A1315" s="67">
        <v>2660</v>
      </c>
      <c r="B1315" s="67">
        <v>54</v>
      </c>
      <c r="C1315" s="62">
        <v>1330</v>
      </c>
      <c r="D1315" s="62">
        <v>358</v>
      </c>
      <c r="E1315" s="62" t="s">
        <v>74</v>
      </c>
    </row>
    <row r="1316" spans="1:5">
      <c r="A1316" s="67">
        <v>2661</v>
      </c>
      <c r="B1316" s="67">
        <v>54</v>
      </c>
      <c r="C1316" s="62">
        <v>1330</v>
      </c>
      <c r="D1316" s="62">
        <v>358</v>
      </c>
      <c r="E1316" s="62" t="s">
        <v>74</v>
      </c>
    </row>
    <row r="1317" spans="1:5">
      <c r="A1317" s="67">
        <v>2663</v>
      </c>
      <c r="B1317" s="67">
        <v>54</v>
      </c>
      <c r="C1317" s="62">
        <v>1330</v>
      </c>
      <c r="D1317" s="62">
        <v>358</v>
      </c>
      <c r="E1317" s="62" t="s">
        <v>74</v>
      </c>
    </row>
    <row r="1318" spans="1:5">
      <c r="A1318" s="67">
        <v>2665</v>
      </c>
      <c r="B1318" s="67">
        <v>54</v>
      </c>
      <c r="C1318" s="62">
        <v>1330</v>
      </c>
      <c r="D1318" s="62">
        <v>358</v>
      </c>
      <c r="E1318" s="62" t="s">
        <v>74</v>
      </c>
    </row>
    <row r="1319" spans="1:5">
      <c r="A1319" s="67">
        <v>2666</v>
      </c>
      <c r="B1319" s="67">
        <v>57</v>
      </c>
      <c r="C1319" s="62">
        <v>1608</v>
      </c>
      <c r="D1319" s="62">
        <v>219</v>
      </c>
      <c r="E1319" s="62" t="s">
        <v>74</v>
      </c>
    </row>
    <row r="1320" spans="1:5">
      <c r="A1320" s="67">
        <v>2668</v>
      </c>
      <c r="B1320" s="67">
        <v>57</v>
      </c>
      <c r="C1320" s="62">
        <v>1608</v>
      </c>
      <c r="D1320" s="62">
        <v>219</v>
      </c>
      <c r="E1320" s="62" t="s">
        <v>74</v>
      </c>
    </row>
    <row r="1321" spans="1:5">
      <c r="A1321" s="67">
        <v>2669</v>
      </c>
      <c r="B1321" s="67">
        <v>56</v>
      </c>
      <c r="C1321" s="62">
        <v>1164</v>
      </c>
      <c r="D1321" s="62">
        <v>283</v>
      </c>
      <c r="E1321" s="62" t="s">
        <v>74</v>
      </c>
    </row>
    <row r="1322" spans="1:5">
      <c r="A1322" s="67">
        <v>2671</v>
      </c>
      <c r="B1322" s="67">
        <v>56</v>
      </c>
      <c r="C1322" s="62">
        <v>1164</v>
      </c>
      <c r="D1322" s="62">
        <v>283</v>
      </c>
      <c r="E1322" s="62" t="s">
        <v>74</v>
      </c>
    </row>
    <row r="1323" spans="1:5">
      <c r="A1323" s="67">
        <v>2672</v>
      </c>
      <c r="B1323" s="67">
        <v>54</v>
      </c>
      <c r="C1323" s="62">
        <v>1330</v>
      </c>
      <c r="D1323" s="62">
        <v>358</v>
      </c>
      <c r="E1323" s="62" t="s">
        <v>74</v>
      </c>
    </row>
    <row r="1324" spans="1:5">
      <c r="A1324" s="67">
        <v>2675</v>
      </c>
      <c r="B1324" s="67">
        <v>54</v>
      </c>
      <c r="C1324" s="62">
        <v>1330</v>
      </c>
      <c r="D1324" s="62">
        <v>358</v>
      </c>
      <c r="E1324" s="62" t="s">
        <v>74</v>
      </c>
    </row>
    <row r="1325" spans="1:5">
      <c r="A1325" s="67">
        <v>2678</v>
      </c>
      <c r="B1325" s="67">
        <v>54</v>
      </c>
      <c r="C1325" s="62">
        <v>1330</v>
      </c>
      <c r="D1325" s="62">
        <v>358</v>
      </c>
      <c r="E1325" s="62" t="s">
        <v>74</v>
      </c>
    </row>
    <row r="1326" spans="1:5">
      <c r="A1326" s="67">
        <v>2680</v>
      </c>
      <c r="B1326" s="67">
        <v>54</v>
      </c>
      <c r="C1326" s="62">
        <v>1330</v>
      </c>
      <c r="D1326" s="62">
        <v>358</v>
      </c>
      <c r="E1326" s="62" t="s">
        <v>74</v>
      </c>
    </row>
    <row r="1327" spans="1:5">
      <c r="A1327" s="67">
        <v>2681</v>
      </c>
      <c r="B1327" s="67">
        <v>54</v>
      </c>
      <c r="C1327" s="62">
        <v>1330</v>
      </c>
      <c r="D1327" s="62">
        <v>358</v>
      </c>
      <c r="E1327" s="62" t="s">
        <v>74</v>
      </c>
    </row>
    <row r="1328" spans="1:5">
      <c r="A1328" s="67">
        <v>2700</v>
      </c>
      <c r="B1328" s="67">
        <v>54</v>
      </c>
      <c r="C1328" s="62">
        <v>1330</v>
      </c>
      <c r="D1328" s="62">
        <v>358</v>
      </c>
      <c r="E1328" s="62" t="s">
        <v>74</v>
      </c>
    </row>
    <row r="1329" spans="1:5">
      <c r="A1329" s="67">
        <v>2701</v>
      </c>
      <c r="B1329" s="67">
        <v>54</v>
      </c>
      <c r="C1329" s="62">
        <v>1330</v>
      </c>
      <c r="D1329" s="62">
        <v>358</v>
      </c>
      <c r="E1329" s="62" t="s">
        <v>74</v>
      </c>
    </row>
    <row r="1330" spans="1:5">
      <c r="A1330" s="67">
        <v>2702</v>
      </c>
      <c r="B1330" s="67">
        <v>54</v>
      </c>
      <c r="C1330" s="62">
        <v>1330</v>
      </c>
      <c r="D1330" s="62">
        <v>358</v>
      </c>
      <c r="E1330" s="62" t="s">
        <v>74</v>
      </c>
    </row>
    <row r="1331" spans="1:5">
      <c r="A1331" s="67">
        <v>2703</v>
      </c>
      <c r="B1331" s="67">
        <v>54</v>
      </c>
      <c r="C1331" s="62">
        <v>1330</v>
      </c>
      <c r="D1331" s="62">
        <v>358</v>
      </c>
      <c r="E1331" s="62" t="s">
        <v>74</v>
      </c>
    </row>
    <row r="1332" spans="1:5">
      <c r="A1332" s="67">
        <v>2705</v>
      </c>
      <c r="B1332" s="67">
        <v>54</v>
      </c>
      <c r="C1332" s="62">
        <v>1330</v>
      </c>
      <c r="D1332" s="62">
        <v>358</v>
      </c>
      <c r="E1332" s="62" t="s">
        <v>74</v>
      </c>
    </row>
    <row r="1333" spans="1:5">
      <c r="A1333" s="67">
        <v>2706</v>
      </c>
      <c r="B1333" s="67">
        <v>54</v>
      </c>
      <c r="C1333" s="62">
        <v>1330</v>
      </c>
      <c r="D1333" s="62">
        <v>358</v>
      </c>
      <c r="E1333" s="62" t="s">
        <v>74</v>
      </c>
    </row>
    <row r="1334" spans="1:5">
      <c r="A1334" s="67">
        <v>2707</v>
      </c>
      <c r="B1334" s="67">
        <v>54</v>
      </c>
      <c r="C1334" s="62">
        <v>1330</v>
      </c>
      <c r="D1334" s="62">
        <v>358</v>
      </c>
      <c r="E1334" s="62" t="s">
        <v>74</v>
      </c>
    </row>
    <row r="1335" spans="1:5">
      <c r="A1335" s="67">
        <v>2708</v>
      </c>
      <c r="B1335" s="67">
        <v>54</v>
      </c>
      <c r="C1335" s="62">
        <v>1330</v>
      </c>
      <c r="D1335" s="62">
        <v>358</v>
      </c>
      <c r="E1335" s="62" t="s">
        <v>74</v>
      </c>
    </row>
    <row r="1336" spans="1:5">
      <c r="A1336" s="67">
        <v>2710</v>
      </c>
      <c r="B1336" s="67">
        <v>54</v>
      </c>
      <c r="C1336" s="62">
        <v>1330</v>
      </c>
      <c r="D1336" s="62">
        <v>358</v>
      </c>
      <c r="E1336" s="62" t="s">
        <v>74</v>
      </c>
    </row>
    <row r="1337" spans="1:5">
      <c r="A1337" s="67">
        <v>2711</v>
      </c>
      <c r="B1337" s="67">
        <v>54</v>
      </c>
      <c r="C1337" s="62">
        <v>1330</v>
      </c>
      <c r="D1337" s="62">
        <v>358</v>
      </c>
      <c r="E1337" s="62" t="s">
        <v>74</v>
      </c>
    </row>
    <row r="1338" spans="1:5">
      <c r="A1338" s="67">
        <v>2712</v>
      </c>
      <c r="B1338" s="67">
        <v>54</v>
      </c>
      <c r="C1338" s="62">
        <v>1330</v>
      </c>
      <c r="D1338" s="62">
        <v>358</v>
      </c>
      <c r="E1338" s="62" t="s">
        <v>74</v>
      </c>
    </row>
    <row r="1339" spans="1:5">
      <c r="A1339" s="67">
        <v>2713</v>
      </c>
      <c r="B1339" s="67">
        <v>54</v>
      </c>
      <c r="C1339" s="62">
        <v>1330</v>
      </c>
      <c r="D1339" s="62">
        <v>358</v>
      </c>
      <c r="E1339" s="62" t="s">
        <v>74</v>
      </c>
    </row>
    <row r="1340" spans="1:5">
      <c r="A1340" s="67">
        <v>2714</v>
      </c>
      <c r="B1340" s="67">
        <v>54</v>
      </c>
      <c r="C1340" s="62">
        <v>1330</v>
      </c>
      <c r="D1340" s="62">
        <v>358</v>
      </c>
      <c r="E1340" s="62" t="s">
        <v>74</v>
      </c>
    </row>
    <row r="1341" spans="1:5">
      <c r="A1341" s="67">
        <v>2715</v>
      </c>
      <c r="B1341" s="67">
        <v>54</v>
      </c>
      <c r="C1341" s="62">
        <v>1330</v>
      </c>
      <c r="D1341" s="62">
        <v>358</v>
      </c>
      <c r="E1341" s="62" t="s">
        <v>74</v>
      </c>
    </row>
    <row r="1342" spans="1:5">
      <c r="A1342" s="67">
        <v>2716</v>
      </c>
      <c r="B1342" s="67">
        <v>54</v>
      </c>
      <c r="C1342" s="62">
        <v>1330</v>
      </c>
      <c r="D1342" s="62">
        <v>358</v>
      </c>
      <c r="E1342" s="62" t="s">
        <v>74</v>
      </c>
    </row>
    <row r="1343" spans="1:5">
      <c r="A1343" s="67">
        <v>2717</v>
      </c>
      <c r="B1343" s="67">
        <v>53</v>
      </c>
      <c r="C1343" s="62">
        <v>1112</v>
      </c>
      <c r="D1343" s="62">
        <v>230</v>
      </c>
      <c r="E1343" s="62" t="s">
        <v>74</v>
      </c>
    </row>
    <row r="1344" spans="1:5">
      <c r="A1344" s="67">
        <v>2720</v>
      </c>
      <c r="B1344" s="67">
        <v>57</v>
      </c>
      <c r="C1344" s="62">
        <v>1608</v>
      </c>
      <c r="D1344" s="62">
        <v>219</v>
      </c>
      <c r="E1344" s="62" t="s">
        <v>74</v>
      </c>
    </row>
    <row r="1345" spans="1:5">
      <c r="A1345" s="67">
        <v>2721</v>
      </c>
      <c r="B1345" s="67">
        <v>57</v>
      </c>
      <c r="C1345" s="62">
        <v>1608</v>
      </c>
      <c r="D1345" s="62">
        <v>219</v>
      </c>
      <c r="E1345" s="62" t="s">
        <v>74</v>
      </c>
    </row>
    <row r="1346" spans="1:5">
      <c r="A1346" s="67">
        <v>2722</v>
      </c>
      <c r="B1346" s="67">
        <v>57</v>
      </c>
      <c r="C1346" s="62">
        <v>1608</v>
      </c>
      <c r="D1346" s="62">
        <v>219</v>
      </c>
      <c r="E1346" s="62" t="s">
        <v>74</v>
      </c>
    </row>
    <row r="1347" spans="1:5">
      <c r="A1347" s="67">
        <v>2725</v>
      </c>
      <c r="B1347" s="67">
        <v>57</v>
      </c>
      <c r="C1347" s="62">
        <v>1608</v>
      </c>
      <c r="D1347" s="62">
        <v>219</v>
      </c>
      <c r="E1347" s="62" t="s">
        <v>74</v>
      </c>
    </row>
    <row r="1348" spans="1:5">
      <c r="A1348" s="67">
        <v>2726</v>
      </c>
      <c r="B1348" s="67">
        <v>57</v>
      </c>
      <c r="C1348" s="62">
        <v>1608</v>
      </c>
      <c r="D1348" s="62">
        <v>219</v>
      </c>
      <c r="E1348" s="62" t="s">
        <v>74</v>
      </c>
    </row>
    <row r="1349" spans="1:5">
      <c r="A1349" s="67">
        <v>2727</v>
      </c>
      <c r="B1349" s="67">
        <v>57</v>
      </c>
      <c r="C1349" s="62">
        <v>1608</v>
      </c>
      <c r="D1349" s="62">
        <v>219</v>
      </c>
      <c r="E1349" s="62" t="s">
        <v>74</v>
      </c>
    </row>
    <row r="1350" spans="1:5">
      <c r="A1350" s="67">
        <v>2729</v>
      </c>
      <c r="B1350" s="67">
        <v>57</v>
      </c>
      <c r="C1350" s="62">
        <v>1608</v>
      </c>
      <c r="D1350" s="62">
        <v>219</v>
      </c>
      <c r="E1350" s="62" t="s">
        <v>74</v>
      </c>
    </row>
    <row r="1351" spans="1:5">
      <c r="A1351" s="67">
        <v>2730</v>
      </c>
      <c r="B1351" s="67">
        <v>57</v>
      </c>
      <c r="C1351" s="62">
        <v>1608</v>
      </c>
      <c r="D1351" s="62">
        <v>219</v>
      </c>
      <c r="E1351" s="62" t="s">
        <v>74</v>
      </c>
    </row>
    <row r="1352" spans="1:5">
      <c r="A1352" s="67">
        <v>2731</v>
      </c>
      <c r="B1352" s="67">
        <v>54</v>
      </c>
      <c r="C1352" s="62">
        <v>1330</v>
      </c>
      <c r="D1352" s="62">
        <v>358</v>
      </c>
      <c r="E1352" s="62" t="s">
        <v>74</v>
      </c>
    </row>
    <row r="1353" spans="1:5">
      <c r="A1353" s="67">
        <v>2732</v>
      </c>
      <c r="B1353" s="67">
        <v>54</v>
      </c>
      <c r="C1353" s="62">
        <v>1330</v>
      </c>
      <c r="D1353" s="62">
        <v>358</v>
      </c>
      <c r="E1353" s="62" t="s">
        <v>74</v>
      </c>
    </row>
    <row r="1354" spans="1:5">
      <c r="A1354" s="67">
        <v>2733</v>
      </c>
      <c r="B1354" s="67">
        <v>54</v>
      </c>
      <c r="C1354" s="62">
        <v>1330</v>
      </c>
      <c r="D1354" s="62">
        <v>358</v>
      </c>
      <c r="E1354" s="62" t="s">
        <v>74</v>
      </c>
    </row>
    <row r="1355" spans="1:5">
      <c r="A1355" s="67">
        <v>2734</v>
      </c>
      <c r="B1355" s="67">
        <v>54</v>
      </c>
      <c r="C1355" s="62">
        <v>1330</v>
      </c>
      <c r="D1355" s="62">
        <v>358</v>
      </c>
      <c r="E1355" s="62" t="s">
        <v>74</v>
      </c>
    </row>
    <row r="1356" spans="1:5">
      <c r="A1356" s="67">
        <v>2735</v>
      </c>
      <c r="B1356" s="67">
        <v>54</v>
      </c>
      <c r="C1356" s="62">
        <v>1330</v>
      </c>
      <c r="D1356" s="62">
        <v>358</v>
      </c>
      <c r="E1356" s="62" t="s">
        <v>74</v>
      </c>
    </row>
    <row r="1357" spans="1:5">
      <c r="A1357" s="67">
        <v>2736</v>
      </c>
      <c r="B1357" s="67">
        <v>54</v>
      </c>
      <c r="C1357" s="62">
        <v>1330</v>
      </c>
      <c r="D1357" s="62">
        <v>358</v>
      </c>
      <c r="E1357" s="62" t="s">
        <v>74</v>
      </c>
    </row>
    <row r="1358" spans="1:5">
      <c r="A1358" s="67">
        <v>2737</v>
      </c>
      <c r="B1358" s="67">
        <v>53</v>
      </c>
      <c r="C1358" s="62">
        <v>1112</v>
      </c>
      <c r="D1358" s="62">
        <v>230</v>
      </c>
      <c r="E1358" s="62" t="s">
        <v>74</v>
      </c>
    </row>
    <row r="1359" spans="1:5">
      <c r="A1359" s="67">
        <v>2738</v>
      </c>
      <c r="B1359" s="67">
        <v>53</v>
      </c>
      <c r="C1359" s="62">
        <v>1112</v>
      </c>
      <c r="D1359" s="62">
        <v>230</v>
      </c>
      <c r="E1359" s="62" t="s">
        <v>74</v>
      </c>
    </row>
    <row r="1360" spans="1:5">
      <c r="A1360" s="67">
        <v>2739</v>
      </c>
      <c r="B1360" s="67">
        <v>53</v>
      </c>
      <c r="C1360" s="62">
        <v>1112</v>
      </c>
      <c r="D1360" s="62">
        <v>230</v>
      </c>
      <c r="E1360" s="62" t="s">
        <v>74</v>
      </c>
    </row>
    <row r="1361" spans="1:5">
      <c r="A1361" s="67">
        <v>2740</v>
      </c>
      <c r="B1361" s="67">
        <v>63</v>
      </c>
      <c r="C1361" s="62">
        <v>642</v>
      </c>
      <c r="D1361" s="62">
        <v>541</v>
      </c>
      <c r="E1361" s="62" t="s">
        <v>74</v>
      </c>
    </row>
    <row r="1362" spans="1:5">
      <c r="A1362" s="67">
        <v>2745</v>
      </c>
      <c r="B1362" s="67">
        <v>63</v>
      </c>
      <c r="C1362" s="62">
        <v>642</v>
      </c>
      <c r="D1362" s="62">
        <v>541</v>
      </c>
      <c r="E1362" s="62" t="s">
        <v>74</v>
      </c>
    </row>
    <row r="1363" spans="1:5">
      <c r="A1363" s="67">
        <v>2746</v>
      </c>
      <c r="B1363" s="67">
        <v>63</v>
      </c>
      <c r="C1363" s="62">
        <v>642</v>
      </c>
      <c r="D1363" s="62">
        <v>541</v>
      </c>
      <c r="E1363" s="62" t="s">
        <v>74</v>
      </c>
    </row>
    <row r="1364" spans="1:5">
      <c r="A1364" s="67">
        <v>2747</v>
      </c>
      <c r="B1364" s="67">
        <v>63</v>
      </c>
      <c r="C1364" s="62">
        <v>642</v>
      </c>
      <c r="D1364" s="62">
        <v>541</v>
      </c>
      <c r="E1364" s="62" t="s">
        <v>74</v>
      </c>
    </row>
    <row r="1365" spans="1:5">
      <c r="A1365" s="67">
        <v>2748</v>
      </c>
      <c r="B1365" s="67">
        <v>63</v>
      </c>
      <c r="C1365" s="62">
        <v>642</v>
      </c>
      <c r="D1365" s="62">
        <v>541</v>
      </c>
      <c r="E1365" s="62" t="s">
        <v>74</v>
      </c>
    </row>
    <row r="1366" spans="1:5">
      <c r="A1366" s="67">
        <v>2749</v>
      </c>
      <c r="B1366" s="67">
        <v>63</v>
      </c>
      <c r="C1366" s="62">
        <v>642</v>
      </c>
      <c r="D1366" s="62">
        <v>541</v>
      </c>
      <c r="E1366" s="62" t="s">
        <v>74</v>
      </c>
    </row>
    <row r="1367" spans="1:5">
      <c r="A1367" s="67">
        <v>2750</v>
      </c>
      <c r="B1367" s="67">
        <v>63</v>
      </c>
      <c r="C1367" s="62">
        <v>642</v>
      </c>
      <c r="D1367" s="62">
        <v>541</v>
      </c>
      <c r="E1367" s="62" t="s">
        <v>74</v>
      </c>
    </row>
    <row r="1368" spans="1:5">
      <c r="A1368" s="67">
        <v>2751</v>
      </c>
      <c r="B1368" s="67">
        <v>63</v>
      </c>
      <c r="C1368" s="62">
        <v>642</v>
      </c>
      <c r="D1368" s="62">
        <v>541</v>
      </c>
      <c r="E1368" s="62" t="s">
        <v>74</v>
      </c>
    </row>
    <row r="1369" spans="1:5">
      <c r="A1369" s="67">
        <v>2752</v>
      </c>
      <c r="B1369" s="67">
        <v>63</v>
      </c>
      <c r="C1369" s="62">
        <v>642</v>
      </c>
      <c r="D1369" s="62">
        <v>541</v>
      </c>
      <c r="E1369" s="62" t="s">
        <v>74</v>
      </c>
    </row>
    <row r="1370" spans="1:5">
      <c r="A1370" s="67">
        <v>2753</v>
      </c>
      <c r="B1370" s="67">
        <v>63</v>
      </c>
      <c r="C1370" s="62">
        <v>642</v>
      </c>
      <c r="D1370" s="62">
        <v>541</v>
      </c>
      <c r="E1370" s="62" t="s">
        <v>74</v>
      </c>
    </row>
    <row r="1371" spans="1:5">
      <c r="A1371" s="67">
        <v>2754</v>
      </c>
      <c r="B1371" s="67">
        <v>63</v>
      </c>
      <c r="C1371" s="62">
        <v>642</v>
      </c>
      <c r="D1371" s="62">
        <v>541</v>
      </c>
      <c r="E1371" s="62" t="s">
        <v>74</v>
      </c>
    </row>
    <row r="1372" spans="1:5">
      <c r="A1372" s="67">
        <v>2755</v>
      </c>
      <c r="B1372" s="67">
        <v>63</v>
      </c>
      <c r="C1372" s="62">
        <v>642</v>
      </c>
      <c r="D1372" s="62">
        <v>541</v>
      </c>
      <c r="E1372" s="62" t="s">
        <v>74</v>
      </c>
    </row>
    <row r="1373" spans="1:5">
      <c r="A1373" s="67">
        <v>2756</v>
      </c>
      <c r="B1373" s="67">
        <v>63</v>
      </c>
      <c r="C1373" s="62">
        <v>642</v>
      </c>
      <c r="D1373" s="62">
        <v>541</v>
      </c>
      <c r="E1373" s="62" t="s">
        <v>74</v>
      </c>
    </row>
    <row r="1374" spans="1:5">
      <c r="A1374" s="67">
        <v>2757</v>
      </c>
      <c r="B1374" s="67">
        <v>63</v>
      </c>
      <c r="C1374" s="62">
        <v>642</v>
      </c>
      <c r="D1374" s="62">
        <v>541</v>
      </c>
      <c r="E1374" s="62" t="s">
        <v>74</v>
      </c>
    </row>
    <row r="1375" spans="1:5">
      <c r="A1375" s="67">
        <v>2758</v>
      </c>
      <c r="B1375" s="67">
        <v>63</v>
      </c>
      <c r="C1375" s="62">
        <v>642</v>
      </c>
      <c r="D1375" s="62">
        <v>541</v>
      </c>
      <c r="E1375" s="62" t="s">
        <v>74</v>
      </c>
    </row>
    <row r="1376" spans="1:5">
      <c r="A1376" s="67">
        <v>2759</v>
      </c>
      <c r="B1376" s="67">
        <v>63</v>
      </c>
      <c r="C1376" s="62">
        <v>642</v>
      </c>
      <c r="D1376" s="62">
        <v>541</v>
      </c>
      <c r="E1376" s="62" t="s">
        <v>74</v>
      </c>
    </row>
    <row r="1377" spans="1:5">
      <c r="A1377" s="67">
        <v>2760</v>
      </c>
      <c r="B1377" s="67">
        <v>63</v>
      </c>
      <c r="C1377" s="62">
        <v>642</v>
      </c>
      <c r="D1377" s="62">
        <v>541</v>
      </c>
      <c r="E1377" s="62" t="s">
        <v>74</v>
      </c>
    </row>
    <row r="1378" spans="1:5">
      <c r="A1378" s="67">
        <v>2761</v>
      </c>
      <c r="B1378" s="67">
        <v>63</v>
      </c>
      <c r="C1378" s="62">
        <v>642</v>
      </c>
      <c r="D1378" s="62">
        <v>541</v>
      </c>
      <c r="E1378" s="62" t="s">
        <v>74</v>
      </c>
    </row>
    <row r="1379" spans="1:5">
      <c r="A1379" s="67">
        <v>2762</v>
      </c>
      <c r="B1379" s="67">
        <v>63</v>
      </c>
      <c r="C1379" s="62">
        <v>642</v>
      </c>
      <c r="D1379" s="62">
        <v>541</v>
      </c>
      <c r="E1379" s="62" t="s">
        <v>74</v>
      </c>
    </row>
    <row r="1380" spans="1:5">
      <c r="A1380" s="67">
        <v>2763</v>
      </c>
      <c r="B1380" s="67">
        <v>63</v>
      </c>
      <c r="C1380" s="62">
        <v>642</v>
      </c>
      <c r="D1380" s="62">
        <v>541</v>
      </c>
      <c r="E1380" s="62" t="s">
        <v>74</v>
      </c>
    </row>
    <row r="1381" spans="1:5">
      <c r="A1381" s="67">
        <v>2764</v>
      </c>
      <c r="B1381" s="67">
        <v>63</v>
      </c>
      <c r="C1381" s="62">
        <v>642</v>
      </c>
      <c r="D1381" s="62">
        <v>541</v>
      </c>
      <c r="E1381" s="62" t="s">
        <v>74</v>
      </c>
    </row>
    <row r="1382" spans="1:5">
      <c r="A1382" s="67">
        <v>2765</v>
      </c>
      <c r="B1382" s="67">
        <v>63</v>
      </c>
      <c r="C1382" s="62">
        <v>642</v>
      </c>
      <c r="D1382" s="62">
        <v>541</v>
      </c>
      <c r="E1382" s="62" t="s">
        <v>74</v>
      </c>
    </row>
    <row r="1383" spans="1:5">
      <c r="A1383" s="67">
        <v>2766</v>
      </c>
      <c r="B1383" s="67">
        <v>63</v>
      </c>
      <c r="C1383" s="62">
        <v>642</v>
      </c>
      <c r="D1383" s="62">
        <v>541</v>
      </c>
      <c r="E1383" s="62" t="s">
        <v>74</v>
      </c>
    </row>
    <row r="1384" spans="1:5">
      <c r="A1384" s="67">
        <v>2767</v>
      </c>
      <c r="B1384" s="67">
        <v>63</v>
      </c>
      <c r="C1384" s="62">
        <v>642</v>
      </c>
      <c r="D1384" s="62">
        <v>541</v>
      </c>
      <c r="E1384" s="62" t="s">
        <v>74</v>
      </c>
    </row>
    <row r="1385" spans="1:5">
      <c r="A1385" s="67">
        <v>2768</v>
      </c>
      <c r="B1385" s="67">
        <v>63</v>
      </c>
      <c r="C1385" s="62">
        <v>642</v>
      </c>
      <c r="D1385" s="62">
        <v>541</v>
      </c>
      <c r="E1385" s="62" t="s">
        <v>74</v>
      </c>
    </row>
    <row r="1386" spans="1:5">
      <c r="A1386" s="67">
        <v>2770</v>
      </c>
      <c r="B1386" s="67">
        <v>63</v>
      </c>
      <c r="C1386" s="62">
        <v>642</v>
      </c>
      <c r="D1386" s="62">
        <v>541</v>
      </c>
      <c r="E1386" s="62" t="s">
        <v>74</v>
      </c>
    </row>
    <row r="1387" spans="1:5">
      <c r="A1387" s="67">
        <v>2773</v>
      </c>
      <c r="B1387" s="67">
        <v>63</v>
      </c>
      <c r="C1387" s="62">
        <v>642</v>
      </c>
      <c r="D1387" s="62">
        <v>541</v>
      </c>
      <c r="E1387" s="62" t="s">
        <v>74</v>
      </c>
    </row>
    <row r="1388" spans="1:5">
      <c r="A1388" s="67">
        <v>2774</v>
      </c>
      <c r="B1388" s="67">
        <v>63</v>
      </c>
      <c r="C1388" s="62">
        <v>642</v>
      </c>
      <c r="D1388" s="62">
        <v>541</v>
      </c>
      <c r="E1388" s="62" t="s">
        <v>74</v>
      </c>
    </row>
    <row r="1389" spans="1:5">
      <c r="A1389" s="67">
        <v>2775</v>
      </c>
      <c r="B1389" s="67">
        <v>63</v>
      </c>
      <c r="C1389" s="62">
        <v>642</v>
      </c>
      <c r="D1389" s="62">
        <v>541</v>
      </c>
      <c r="E1389" s="62" t="s">
        <v>74</v>
      </c>
    </row>
    <row r="1390" spans="1:5">
      <c r="A1390" s="67">
        <v>2776</v>
      </c>
      <c r="B1390" s="67">
        <v>63</v>
      </c>
      <c r="C1390" s="62">
        <v>642</v>
      </c>
      <c r="D1390" s="62">
        <v>541</v>
      </c>
      <c r="E1390" s="62" t="s">
        <v>74</v>
      </c>
    </row>
    <row r="1391" spans="1:5">
      <c r="A1391" s="67">
        <v>2777</v>
      </c>
      <c r="B1391" s="67">
        <v>63</v>
      </c>
      <c r="C1391" s="62">
        <v>642</v>
      </c>
      <c r="D1391" s="62">
        <v>541</v>
      </c>
      <c r="E1391" s="62" t="s">
        <v>74</v>
      </c>
    </row>
    <row r="1392" spans="1:5">
      <c r="A1392" s="67">
        <v>2778</v>
      </c>
      <c r="B1392" s="67">
        <v>63</v>
      </c>
      <c r="C1392" s="62">
        <v>642</v>
      </c>
      <c r="D1392" s="62">
        <v>541</v>
      </c>
      <c r="E1392" s="62" t="s">
        <v>74</v>
      </c>
    </row>
    <row r="1393" spans="1:5">
      <c r="A1393" s="67">
        <v>2779</v>
      </c>
      <c r="B1393" s="67">
        <v>63</v>
      </c>
      <c r="C1393" s="62">
        <v>642</v>
      </c>
      <c r="D1393" s="62">
        <v>541</v>
      </c>
      <c r="E1393" s="62" t="s">
        <v>74</v>
      </c>
    </row>
    <row r="1394" spans="1:5">
      <c r="A1394" s="67">
        <v>2780</v>
      </c>
      <c r="B1394" s="67">
        <v>63</v>
      </c>
      <c r="C1394" s="62">
        <v>642</v>
      </c>
      <c r="D1394" s="62">
        <v>541</v>
      </c>
      <c r="E1394" s="62" t="s">
        <v>74</v>
      </c>
    </row>
    <row r="1395" spans="1:5">
      <c r="A1395" s="67">
        <v>2781</v>
      </c>
      <c r="B1395" s="67">
        <v>63</v>
      </c>
      <c r="C1395" s="62">
        <v>642</v>
      </c>
      <c r="D1395" s="62">
        <v>541</v>
      </c>
      <c r="E1395" s="62" t="s">
        <v>74</v>
      </c>
    </row>
    <row r="1396" spans="1:5">
      <c r="A1396" s="67">
        <v>2782</v>
      </c>
      <c r="B1396" s="67">
        <v>63</v>
      </c>
      <c r="C1396" s="62">
        <v>642</v>
      </c>
      <c r="D1396" s="62">
        <v>541</v>
      </c>
      <c r="E1396" s="62" t="s">
        <v>74</v>
      </c>
    </row>
    <row r="1397" spans="1:5">
      <c r="A1397" s="67">
        <v>2783</v>
      </c>
      <c r="B1397" s="67">
        <v>63</v>
      </c>
      <c r="C1397" s="62">
        <v>642</v>
      </c>
      <c r="D1397" s="62">
        <v>541</v>
      </c>
      <c r="E1397" s="62" t="s">
        <v>74</v>
      </c>
    </row>
    <row r="1398" spans="1:5">
      <c r="A1398" s="67">
        <v>2784</v>
      </c>
      <c r="B1398" s="67">
        <v>63</v>
      </c>
      <c r="C1398" s="62">
        <v>642</v>
      </c>
      <c r="D1398" s="62">
        <v>541</v>
      </c>
      <c r="E1398" s="62" t="s">
        <v>74</v>
      </c>
    </row>
    <row r="1399" spans="1:5">
      <c r="A1399" s="67">
        <v>2785</v>
      </c>
      <c r="B1399" s="67">
        <v>63</v>
      </c>
      <c r="C1399" s="62">
        <v>642</v>
      </c>
      <c r="D1399" s="62">
        <v>541</v>
      </c>
      <c r="E1399" s="62" t="s">
        <v>74</v>
      </c>
    </row>
    <row r="1400" spans="1:5">
      <c r="A1400" s="67">
        <v>2786</v>
      </c>
      <c r="B1400" s="67">
        <v>63</v>
      </c>
      <c r="C1400" s="62">
        <v>642</v>
      </c>
      <c r="D1400" s="62">
        <v>541</v>
      </c>
      <c r="E1400" s="62" t="s">
        <v>74</v>
      </c>
    </row>
    <row r="1401" spans="1:5">
      <c r="A1401" s="67">
        <v>2787</v>
      </c>
      <c r="B1401" s="67">
        <v>62</v>
      </c>
      <c r="C1401" s="62">
        <v>2023</v>
      </c>
      <c r="D1401" s="62">
        <v>89</v>
      </c>
      <c r="E1401" s="62" t="s">
        <v>74</v>
      </c>
    </row>
    <row r="1402" spans="1:5">
      <c r="A1402" s="67">
        <v>2790</v>
      </c>
      <c r="B1402" s="67">
        <v>62</v>
      </c>
      <c r="C1402" s="62">
        <v>2023</v>
      </c>
      <c r="D1402" s="62">
        <v>89</v>
      </c>
      <c r="E1402" s="62" t="s">
        <v>74</v>
      </c>
    </row>
    <row r="1403" spans="1:5">
      <c r="A1403" s="67">
        <v>2791</v>
      </c>
      <c r="B1403" s="67">
        <v>62</v>
      </c>
      <c r="C1403" s="62">
        <v>2023</v>
      </c>
      <c r="D1403" s="62">
        <v>89</v>
      </c>
      <c r="E1403" s="62" t="s">
        <v>74</v>
      </c>
    </row>
    <row r="1404" spans="1:5">
      <c r="A1404" s="67">
        <v>2792</v>
      </c>
      <c r="B1404" s="67">
        <v>62</v>
      </c>
      <c r="C1404" s="62">
        <v>2023</v>
      </c>
      <c r="D1404" s="62">
        <v>89</v>
      </c>
      <c r="E1404" s="62" t="s">
        <v>74</v>
      </c>
    </row>
    <row r="1405" spans="1:5">
      <c r="A1405" s="67">
        <v>2793</v>
      </c>
      <c r="B1405" s="67">
        <v>62</v>
      </c>
      <c r="C1405" s="62">
        <v>2023</v>
      </c>
      <c r="D1405" s="62">
        <v>89</v>
      </c>
      <c r="E1405" s="62" t="s">
        <v>74</v>
      </c>
    </row>
    <row r="1406" spans="1:5">
      <c r="A1406" s="67">
        <v>2794</v>
      </c>
      <c r="B1406" s="67">
        <v>62</v>
      </c>
      <c r="C1406" s="62">
        <v>2023</v>
      </c>
      <c r="D1406" s="62">
        <v>89</v>
      </c>
      <c r="E1406" s="62" t="s">
        <v>74</v>
      </c>
    </row>
    <row r="1407" spans="1:5">
      <c r="A1407" s="67">
        <v>2795</v>
      </c>
      <c r="B1407" s="67">
        <v>62</v>
      </c>
      <c r="C1407" s="62">
        <v>2023</v>
      </c>
      <c r="D1407" s="62">
        <v>89</v>
      </c>
      <c r="E1407" s="62" t="s">
        <v>74</v>
      </c>
    </row>
    <row r="1408" spans="1:5">
      <c r="A1408" s="67">
        <v>2796</v>
      </c>
      <c r="B1408" s="67">
        <v>62</v>
      </c>
      <c r="C1408" s="62">
        <v>2023</v>
      </c>
      <c r="D1408" s="62">
        <v>89</v>
      </c>
      <c r="E1408" s="62" t="s">
        <v>74</v>
      </c>
    </row>
    <row r="1409" spans="1:5">
      <c r="A1409" s="67">
        <v>2797</v>
      </c>
      <c r="B1409" s="67">
        <v>62</v>
      </c>
      <c r="C1409" s="62">
        <v>2023</v>
      </c>
      <c r="D1409" s="62">
        <v>89</v>
      </c>
      <c r="E1409" s="62" t="s">
        <v>74</v>
      </c>
    </row>
    <row r="1410" spans="1:5">
      <c r="A1410" s="67">
        <v>2798</v>
      </c>
      <c r="B1410" s="67">
        <v>62</v>
      </c>
      <c r="C1410" s="62">
        <v>2023</v>
      </c>
      <c r="D1410" s="62">
        <v>89</v>
      </c>
      <c r="E1410" s="62" t="s">
        <v>74</v>
      </c>
    </row>
    <row r="1411" spans="1:5">
      <c r="A1411" s="67">
        <v>2799</v>
      </c>
      <c r="B1411" s="67">
        <v>62</v>
      </c>
      <c r="C1411" s="62">
        <v>2023</v>
      </c>
      <c r="D1411" s="62">
        <v>89</v>
      </c>
      <c r="E1411" s="62" t="s">
        <v>74</v>
      </c>
    </row>
    <row r="1412" spans="1:5">
      <c r="A1412" s="67">
        <v>2800</v>
      </c>
      <c r="B1412" s="67">
        <v>62</v>
      </c>
      <c r="C1412" s="62">
        <v>2023</v>
      </c>
      <c r="D1412" s="62">
        <v>89</v>
      </c>
      <c r="E1412" s="62" t="s">
        <v>74</v>
      </c>
    </row>
    <row r="1413" spans="1:5">
      <c r="A1413" s="67">
        <v>2803</v>
      </c>
      <c r="B1413" s="67">
        <v>56</v>
      </c>
      <c r="C1413" s="62">
        <v>1164</v>
      </c>
      <c r="D1413" s="62">
        <v>283</v>
      </c>
      <c r="E1413" s="62" t="s">
        <v>74</v>
      </c>
    </row>
    <row r="1414" spans="1:5">
      <c r="A1414" s="67">
        <v>2804</v>
      </c>
      <c r="B1414" s="67">
        <v>62</v>
      </c>
      <c r="C1414" s="62">
        <v>2023</v>
      </c>
      <c r="D1414" s="62">
        <v>89</v>
      </c>
      <c r="E1414" s="62" t="s">
        <v>74</v>
      </c>
    </row>
    <row r="1415" spans="1:5">
      <c r="A1415" s="67">
        <v>2805</v>
      </c>
      <c r="B1415" s="67">
        <v>62</v>
      </c>
      <c r="C1415" s="62">
        <v>2023</v>
      </c>
      <c r="D1415" s="62">
        <v>89</v>
      </c>
      <c r="E1415" s="62" t="s">
        <v>74</v>
      </c>
    </row>
    <row r="1416" spans="1:5">
      <c r="A1416" s="67">
        <v>2806</v>
      </c>
      <c r="B1416" s="67">
        <v>56</v>
      </c>
      <c r="C1416" s="62">
        <v>1164</v>
      </c>
      <c r="D1416" s="62">
        <v>283</v>
      </c>
      <c r="E1416" s="62" t="s">
        <v>74</v>
      </c>
    </row>
    <row r="1417" spans="1:5">
      <c r="A1417" s="67">
        <v>2807</v>
      </c>
      <c r="B1417" s="67">
        <v>56</v>
      </c>
      <c r="C1417" s="62">
        <v>1164</v>
      </c>
      <c r="D1417" s="62">
        <v>283</v>
      </c>
      <c r="E1417" s="62" t="s">
        <v>74</v>
      </c>
    </row>
    <row r="1418" spans="1:5">
      <c r="A1418" s="67">
        <v>2808</v>
      </c>
      <c r="B1418" s="67">
        <v>62</v>
      </c>
      <c r="C1418" s="62">
        <v>2023</v>
      </c>
      <c r="D1418" s="62">
        <v>89</v>
      </c>
      <c r="E1418" s="62" t="s">
        <v>74</v>
      </c>
    </row>
    <row r="1419" spans="1:5">
      <c r="A1419" s="67">
        <v>2809</v>
      </c>
      <c r="B1419" s="67">
        <v>56</v>
      </c>
      <c r="C1419" s="62">
        <v>1164</v>
      </c>
      <c r="D1419" s="62">
        <v>283</v>
      </c>
      <c r="E1419" s="62" t="s">
        <v>74</v>
      </c>
    </row>
    <row r="1420" spans="1:5">
      <c r="A1420" s="67">
        <v>2810</v>
      </c>
      <c r="B1420" s="67">
        <v>56</v>
      </c>
      <c r="C1420" s="62">
        <v>1164</v>
      </c>
      <c r="D1420" s="62">
        <v>283</v>
      </c>
      <c r="E1420" s="62" t="s">
        <v>74</v>
      </c>
    </row>
    <row r="1421" spans="1:5">
      <c r="A1421" s="67">
        <v>2820</v>
      </c>
      <c r="B1421" s="67">
        <v>56</v>
      </c>
      <c r="C1421" s="62">
        <v>1164</v>
      </c>
      <c r="D1421" s="62">
        <v>283</v>
      </c>
      <c r="E1421" s="62" t="s">
        <v>74</v>
      </c>
    </row>
    <row r="1422" spans="1:5">
      <c r="A1422" s="67">
        <v>2821</v>
      </c>
      <c r="B1422" s="67">
        <v>56</v>
      </c>
      <c r="C1422" s="62">
        <v>1164</v>
      </c>
      <c r="D1422" s="62">
        <v>283</v>
      </c>
      <c r="E1422" s="62" t="s">
        <v>74</v>
      </c>
    </row>
    <row r="1423" spans="1:5">
      <c r="A1423" s="67">
        <v>2823</v>
      </c>
      <c r="B1423" s="67">
        <v>56</v>
      </c>
      <c r="C1423" s="62">
        <v>1164</v>
      </c>
      <c r="D1423" s="62">
        <v>283</v>
      </c>
      <c r="E1423" s="62" t="s">
        <v>74</v>
      </c>
    </row>
    <row r="1424" spans="1:5">
      <c r="A1424" s="67">
        <v>2824</v>
      </c>
      <c r="B1424" s="67">
        <v>56</v>
      </c>
      <c r="C1424" s="62">
        <v>1164</v>
      </c>
      <c r="D1424" s="62">
        <v>283</v>
      </c>
      <c r="E1424" s="62" t="s">
        <v>74</v>
      </c>
    </row>
    <row r="1425" spans="1:5">
      <c r="A1425" s="67">
        <v>2825</v>
      </c>
      <c r="B1425" s="67">
        <v>56</v>
      </c>
      <c r="C1425" s="62">
        <v>1164</v>
      </c>
      <c r="D1425" s="62">
        <v>283</v>
      </c>
      <c r="E1425" s="62" t="s">
        <v>74</v>
      </c>
    </row>
    <row r="1426" spans="1:5">
      <c r="A1426" s="67">
        <v>2826</v>
      </c>
      <c r="B1426" s="67">
        <v>56</v>
      </c>
      <c r="C1426" s="62">
        <v>1164</v>
      </c>
      <c r="D1426" s="62">
        <v>283</v>
      </c>
      <c r="E1426" s="62" t="s">
        <v>74</v>
      </c>
    </row>
    <row r="1427" spans="1:5">
      <c r="A1427" s="67">
        <v>2827</v>
      </c>
      <c r="B1427" s="67">
        <v>56</v>
      </c>
      <c r="C1427" s="62">
        <v>1164</v>
      </c>
      <c r="D1427" s="62">
        <v>283</v>
      </c>
      <c r="E1427" s="62" t="s">
        <v>74</v>
      </c>
    </row>
    <row r="1428" spans="1:5">
      <c r="A1428" s="67">
        <v>2828</v>
      </c>
      <c r="B1428" s="67">
        <v>56</v>
      </c>
      <c r="C1428" s="62">
        <v>1164</v>
      </c>
      <c r="D1428" s="62">
        <v>283</v>
      </c>
      <c r="E1428" s="62" t="s">
        <v>74</v>
      </c>
    </row>
    <row r="1429" spans="1:5">
      <c r="A1429" s="67">
        <v>2829</v>
      </c>
      <c r="B1429" s="67">
        <v>56</v>
      </c>
      <c r="C1429" s="62">
        <v>1164</v>
      </c>
      <c r="D1429" s="62">
        <v>283</v>
      </c>
      <c r="E1429" s="62" t="s">
        <v>74</v>
      </c>
    </row>
    <row r="1430" spans="1:5">
      <c r="A1430" s="67">
        <v>2830</v>
      </c>
      <c r="B1430" s="67">
        <v>56</v>
      </c>
      <c r="C1430" s="62">
        <v>1164</v>
      </c>
      <c r="D1430" s="62">
        <v>283</v>
      </c>
      <c r="E1430" s="62" t="s">
        <v>74</v>
      </c>
    </row>
    <row r="1431" spans="1:5">
      <c r="A1431" s="67">
        <v>2831</v>
      </c>
      <c r="B1431" s="67">
        <v>56</v>
      </c>
      <c r="C1431" s="62">
        <v>1164</v>
      </c>
      <c r="D1431" s="62">
        <v>283</v>
      </c>
      <c r="E1431" s="62" t="s">
        <v>74</v>
      </c>
    </row>
    <row r="1432" spans="1:5">
      <c r="A1432" s="67">
        <v>2832</v>
      </c>
      <c r="B1432" s="67">
        <v>55</v>
      </c>
      <c r="C1432" s="62">
        <v>944</v>
      </c>
      <c r="D1432" s="62">
        <v>470</v>
      </c>
      <c r="E1432" s="62" t="s">
        <v>74</v>
      </c>
    </row>
    <row r="1433" spans="1:5">
      <c r="A1433" s="67">
        <v>2833</v>
      </c>
      <c r="B1433" s="67">
        <v>55</v>
      </c>
      <c r="C1433" s="62">
        <v>944</v>
      </c>
      <c r="D1433" s="62">
        <v>470</v>
      </c>
      <c r="E1433" s="62" t="s">
        <v>74</v>
      </c>
    </row>
    <row r="1434" spans="1:5">
      <c r="A1434" s="67">
        <v>2834</v>
      </c>
      <c r="B1434" s="67">
        <v>52</v>
      </c>
      <c r="C1434" s="62">
        <v>813</v>
      </c>
      <c r="D1434" s="62">
        <v>523</v>
      </c>
      <c r="E1434" s="62" t="s">
        <v>74</v>
      </c>
    </row>
    <row r="1435" spans="1:5">
      <c r="A1435" s="67">
        <v>2835</v>
      </c>
      <c r="B1435" s="67">
        <v>52</v>
      </c>
      <c r="C1435" s="62">
        <v>813</v>
      </c>
      <c r="D1435" s="62">
        <v>523</v>
      </c>
      <c r="E1435" s="62" t="s">
        <v>74</v>
      </c>
    </row>
    <row r="1436" spans="1:5">
      <c r="A1436" s="67">
        <v>2836</v>
      </c>
      <c r="B1436" s="67">
        <v>52</v>
      </c>
      <c r="C1436" s="62">
        <v>813</v>
      </c>
      <c r="D1436" s="62">
        <v>523</v>
      </c>
      <c r="E1436" s="62" t="s">
        <v>74</v>
      </c>
    </row>
    <row r="1437" spans="1:5">
      <c r="A1437" s="67">
        <v>2839</v>
      </c>
      <c r="B1437" s="67">
        <v>52</v>
      </c>
      <c r="C1437" s="62">
        <v>813</v>
      </c>
      <c r="D1437" s="62">
        <v>523</v>
      </c>
      <c r="E1437" s="62" t="s">
        <v>74</v>
      </c>
    </row>
    <row r="1438" spans="1:5">
      <c r="A1438" s="67">
        <v>2840</v>
      </c>
      <c r="B1438" s="67">
        <v>52</v>
      </c>
      <c r="C1438" s="62">
        <v>813</v>
      </c>
      <c r="D1438" s="62">
        <v>523</v>
      </c>
      <c r="E1438" s="62" t="s">
        <v>74</v>
      </c>
    </row>
    <row r="1439" spans="1:5">
      <c r="A1439" s="67">
        <v>2842</v>
      </c>
      <c r="B1439" s="67">
        <v>56</v>
      </c>
      <c r="C1439" s="62">
        <v>1164</v>
      </c>
      <c r="D1439" s="62">
        <v>283</v>
      </c>
      <c r="E1439" s="62" t="s">
        <v>74</v>
      </c>
    </row>
    <row r="1440" spans="1:5">
      <c r="A1440" s="67">
        <v>2843</v>
      </c>
      <c r="B1440" s="67">
        <v>56</v>
      </c>
      <c r="C1440" s="62">
        <v>1164</v>
      </c>
      <c r="D1440" s="62">
        <v>283</v>
      </c>
      <c r="E1440" s="62" t="s">
        <v>74</v>
      </c>
    </row>
    <row r="1441" spans="1:5">
      <c r="A1441" s="67">
        <v>2844</v>
      </c>
      <c r="B1441" s="67">
        <v>56</v>
      </c>
      <c r="C1441" s="62">
        <v>1164</v>
      </c>
      <c r="D1441" s="62">
        <v>283</v>
      </c>
      <c r="E1441" s="62" t="s">
        <v>74</v>
      </c>
    </row>
    <row r="1442" spans="1:5">
      <c r="A1442" s="67">
        <v>2845</v>
      </c>
      <c r="B1442" s="67">
        <v>62</v>
      </c>
      <c r="C1442" s="62">
        <v>2023</v>
      </c>
      <c r="D1442" s="62">
        <v>89</v>
      </c>
      <c r="E1442" s="62" t="s">
        <v>74</v>
      </c>
    </row>
    <row r="1443" spans="1:5">
      <c r="A1443" s="67">
        <v>2846</v>
      </c>
      <c r="B1443" s="67">
        <v>62</v>
      </c>
      <c r="C1443" s="62">
        <v>2023</v>
      </c>
      <c r="D1443" s="62">
        <v>89</v>
      </c>
      <c r="E1443" s="62" t="s">
        <v>74</v>
      </c>
    </row>
    <row r="1444" spans="1:5">
      <c r="A1444" s="67">
        <v>2847</v>
      </c>
      <c r="B1444" s="67">
        <v>62</v>
      </c>
      <c r="C1444" s="62">
        <v>2023</v>
      </c>
      <c r="D1444" s="62">
        <v>89</v>
      </c>
      <c r="E1444" s="62" t="s">
        <v>74</v>
      </c>
    </row>
    <row r="1445" spans="1:5">
      <c r="A1445" s="67">
        <v>2848</v>
      </c>
      <c r="B1445" s="67">
        <v>62</v>
      </c>
      <c r="C1445" s="62">
        <v>2023</v>
      </c>
      <c r="D1445" s="62">
        <v>89</v>
      </c>
      <c r="E1445" s="62" t="s">
        <v>74</v>
      </c>
    </row>
    <row r="1446" spans="1:5">
      <c r="A1446" s="67">
        <v>2849</v>
      </c>
      <c r="B1446" s="67">
        <v>62</v>
      </c>
      <c r="C1446" s="62">
        <v>2023</v>
      </c>
      <c r="D1446" s="62">
        <v>89</v>
      </c>
      <c r="E1446" s="62" t="s">
        <v>74</v>
      </c>
    </row>
    <row r="1447" spans="1:5">
      <c r="A1447" s="67">
        <v>2850</v>
      </c>
      <c r="B1447" s="67">
        <v>62</v>
      </c>
      <c r="C1447" s="62">
        <v>2023</v>
      </c>
      <c r="D1447" s="62">
        <v>89</v>
      </c>
      <c r="E1447" s="62" t="s">
        <v>74</v>
      </c>
    </row>
    <row r="1448" spans="1:5">
      <c r="A1448" s="67">
        <v>2852</v>
      </c>
      <c r="B1448" s="67">
        <v>62</v>
      </c>
      <c r="C1448" s="62">
        <v>2023</v>
      </c>
      <c r="D1448" s="62">
        <v>89</v>
      </c>
      <c r="E1448" s="62" t="s">
        <v>74</v>
      </c>
    </row>
    <row r="1449" spans="1:5">
      <c r="A1449" s="67">
        <v>2864</v>
      </c>
      <c r="B1449" s="67">
        <v>56</v>
      </c>
      <c r="C1449" s="62">
        <v>1164</v>
      </c>
      <c r="D1449" s="62">
        <v>283</v>
      </c>
      <c r="E1449" s="62" t="s">
        <v>74</v>
      </c>
    </row>
    <row r="1450" spans="1:5">
      <c r="A1450" s="67">
        <v>2865</v>
      </c>
      <c r="B1450" s="67">
        <v>56</v>
      </c>
      <c r="C1450" s="62">
        <v>1164</v>
      </c>
      <c r="D1450" s="62">
        <v>283</v>
      </c>
      <c r="E1450" s="62" t="s">
        <v>74</v>
      </c>
    </row>
    <row r="1451" spans="1:5">
      <c r="A1451" s="67">
        <v>2866</v>
      </c>
      <c r="B1451" s="67">
        <v>62</v>
      </c>
      <c r="C1451" s="62">
        <v>2023</v>
      </c>
      <c r="D1451" s="62">
        <v>89</v>
      </c>
      <c r="E1451" s="62" t="s">
        <v>74</v>
      </c>
    </row>
    <row r="1452" spans="1:5">
      <c r="A1452" s="67">
        <v>2867</v>
      </c>
      <c r="B1452" s="67">
        <v>62</v>
      </c>
      <c r="C1452" s="62">
        <v>2023</v>
      </c>
      <c r="D1452" s="62">
        <v>89</v>
      </c>
      <c r="E1452" s="62" t="s">
        <v>74</v>
      </c>
    </row>
    <row r="1453" spans="1:5">
      <c r="A1453" s="67">
        <v>2868</v>
      </c>
      <c r="B1453" s="67">
        <v>56</v>
      </c>
      <c r="C1453" s="62">
        <v>1164</v>
      </c>
      <c r="D1453" s="62">
        <v>283</v>
      </c>
      <c r="E1453" s="62" t="s">
        <v>74</v>
      </c>
    </row>
    <row r="1454" spans="1:5">
      <c r="A1454" s="67">
        <v>2869</v>
      </c>
      <c r="B1454" s="67">
        <v>56</v>
      </c>
      <c r="C1454" s="62">
        <v>1164</v>
      </c>
      <c r="D1454" s="62">
        <v>283</v>
      </c>
      <c r="E1454" s="62" t="s">
        <v>74</v>
      </c>
    </row>
    <row r="1455" spans="1:5">
      <c r="A1455" s="67">
        <v>2870</v>
      </c>
      <c r="B1455" s="67">
        <v>56</v>
      </c>
      <c r="C1455" s="62">
        <v>1164</v>
      </c>
      <c r="D1455" s="62">
        <v>283</v>
      </c>
      <c r="E1455" s="62" t="s">
        <v>74</v>
      </c>
    </row>
    <row r="1456" spans="1:5">
      <c r="A1456" s="67">
        <v>2871</v>
      </c>
      <c r="B1456" s="67">
        <v>56</v>
      </c>
      <c r="C1456" s="62">
        <v>1164</v>
      </c>
      <c r="D1456" s="62">
        <v>283</v>
      </c>
      <c r="E1456" s="62" t="s">
        <v>74</v>
      </c>
    </row>
    <row r="1457" spans="1:5">
      <c r="A1457" s="67">
        <v>2873</v>
      </c>
      <c r="B1457" s="67">
        <v>56</v>
      </c>
      <c r="C1457" s="62">
        <v>1164</v>
      </c>
      <c r="D1457" s="62">
        <v>283</v>
      </c>
      <c r="E1457" s="62" t="s">
        <v>74</v>
      </c>
    </row>
    <row r="1458" spans="1:5">
      <c r="A1458" s="67">
        <v>2874</v>
      </c>
      <c r="B1458" s="67">
        <v>56</v>
      </c>
      <c r="C1458" s="62">
        <v>1164</v>
      </c>
      <c r="D1458" s="62">
        <v>283</v>
      </c>
      <c r="E1458" s="62" t="s">
        <v>74</v>
      </c>
    </row>
    <row r="1459" spans="1:5">
      <c r="A1459" s="67">
        <v>2875</v>
      </c>
      <c r="B1459" s="67">
        <v>56</v>
      </c>
      <c r="C1459" s="62">
        <v>1164</v>
      </c>
      <c r="D1459" s="62">
        <v>283</v>
      </c>
      <c r="E1459" s="62" t="s">
        <v>74</v>
      </c>
    </row>
    <row r="1460" spans="1:5">
      <c r="A1460" s="67">
        <v>2876</v>
      </c>
      <c r="B1460" s="67">
        <v>56</v>
      </c>
      <c r="C1460" s="62">
        <v>1164</v>
      </c>
      <c r="D1460" s="62">
        <v>283</v>
      </c>
      <c r="E1460" s="62" t="s">
        <v>74</v>
      </c>
    </row>
    <row r="1461" spans="1:5">
      <c r="A1461" s="67">
        <v>2877</v>
      </c>
      <c r="B1461" s="67">
        <v>56</v>
      </c>
      <c r="C1461" s="62">
        <v>1164</v>
      </c>
      <c r="D1461" s="62">
        <v>283</v>
      </c>
      <c r="E1461" s="62" t="s">
        <v>74</v>
      </c>
    </row>
    <row r="1462" spans="1:5">
      <c r="A1462" s="67">
        <v>2878</v>
      </c>
      <c r="B1462" s="67">
        <v>52</v>
      </c>
      <c r="C1462" s="62">
        <v>813</v>
      </c>
      <c r="D1462" s="62">
        <v>523</v>
      </c>
      <c r="E1462" s="62" t="s">
        <v>74</v>
      </c>
    </row>
    <row r="1463" spans="1:5">
      <c r="A1463" s="67">
        <v>2879</v>
      </c>
      <c r="B1463" s="67">
        <v>53</v>
      </c>
      <c r="C1463" s="62">
        <v>1112</v>
      </c>
      <c r="D1463" s="62">
        <v>230</v>
      </c>
      <c r="E1463" s="62" t="s">
        <v>74</v>
      </c>
    </row>
    <row r="1464" spans="1:5">
      <c r="A1464" s="67">
        <v>2880</v>
      </c>
      <c r="B1464" s="67">
        <v>53</v>
      </c>
      <c r="C1464" s="62">
        <v>1112</v>
      </c>
      <c r="D1464" s="62">
        <v>230</v>
      </c>
      <c r="E1464" s="62" t="s">
        <v>74</v>
      </c>
    </row>
    <row r="1465" spans="1:5">
      <c r="A1465" s="67">
        <v>2890</v>
      </c>
      <c r="B1465" s="67">
        <v>63</v>
      </c>
      <c r="C1465" s="62">
        <v>642</v>
      </c>
      <c r="D1465" s="62">
        <v>541</v>
      </c>
      <c r="E1465" s="62" t="s">
        <v>74</v>
      </c>
    </row>
    <row r="1466" spans="1:5">
      <c r="A1466" s="67">
        <v>2891</v>
      </c>
      <c r="B1466" s="67">
        <v>63</v>
      </c>
      <c r="C1466" s="62">
        <v>642</v>
      </c>
      <c r="D1466" s="62">
        <v>541</v>
      </c>
      <c r="E1466" s="62" t="s">
        <v>74</v>
      </c>
    </row>
    <row r="1467" spans="1:5">
      <c r="A1467" s="67">
        <v>2898</v>
      </c>
      <c r="B1467" s="67">
        <v>63</v>
      </c>
      <c r="C1467" s="62">
        <v>642</v>
      </c>
      <c r="D1467" s="62">
        <v>541</v>
      </c>
      <c r="E1467" s="62" t="s">
        <v>74</v>
      </c>
    </row>
    <row r="1468" spans="1:5">
      <c r="A1468" s="67">
        <v>2899</v>
      </c>
      <c r="B1468" s="67">
        <v>63</v>
      </c>
      <c r="C1468" s="62">
        <v>642</v>
      </c>
      <c r="D1468" s="62">
        <v>541</v>
      </c>
      <c r="E1468" s="62" t="s">
        <v>74</v>
      </c>
    </row>
    <row r="1469" spans="1:5">
      <c r="A1469" s="67">
        <v>2900</v>
      </c>
      <c r="B1469" s="67">
        <v>64</v>
      </c>
      <c r="C1469" s="62">
        <v>2186</v>
      </c>
      <c r="D1469" s="62">
        <v>80</v>
      </c>
      <c r="E1469" s="62" t="s">
        <v>75</v>
      </c>
    </row>
    <row r="1470" spans="1:5">
      <c r="A1470" s="67">
        <v>2901</v>
      </c>
      <c r="B1470" s="67">
        <v>64</v>
      </c>
      <c r="C1470" s="62">
        <v>2186</v>
      </c>
      <c r="D1470" s="62">
        <v>80</v>
      </c>
      <c r="E1470" s="62" t="s">
        <v>75</v>
      </c>
    </row>
    <row r="1471" spans="1:5">
      <c r="A1471" s="67">
        <v>2902</v>
      </c>
      <c r="B1471" s="67">
        <v>64</v>
      </c>
      <c r="C1471" s="62">
        <v>2186</v>
      </c>
      <c r="D1471" s="62">
        <v>80</v>
      </c>
      <c r="E1471" s="62" t="s">
        <v>75</v>
      </c>
    </row>
    <row r="1472" spans="1:5">
      <c r="A1472" s="67">
        <v>2903</v>
      </c>
      <c r="B1472" s="67">
        <v>64</v>
      </c>
      <c r="C1472" s="62">
        <v>2186</v>
      </c>
      <c r="D1472" s="62">
        <v>80</v>
      </c>
      <c r="E1472" s="62" t="s">
        <v>75</v>
      </c>
    </row>
    <row r="1473" spans="1:5">
      <c r="A1473" s="67">
        <v>2904</v>
      </c>
      <c r="B1473" s="67">
        <v>64</v>
      </c>
      <c r="C1473" s="62">
        <v>2186</v>
      </c>
      <c r="D1473" s="62">
        <v>80</v>
      </c>
      <c r="E1473" s="62" t="s">
        <v>75</v>
      </c>
    </row>
    <row r="1474" spans="1:5">
      <c r="A1474" s="67">
        <v>2905</v>
      </c>
      <c r="B1474" s="67">
        <v>64</v>
      </c>
      <c r="C1474" s="62">
        <v>2186</v>
      </c>
      <c r="D1474" s="62">
        <v>80</v>
      </c>
      <c r="E1474" s="62" t="s">
        <v>75</v>
      </c>
    </row>
    <row r="1475" spans="1:5">
      <c r="A1475" s="67">
        <v>2906</v>
      </c>
      <c r="B1475" s="67">
        <v>64</v>
      </c>
      <c r="C1475" s="62">
        <v>2186</v>
      </c>
      <c r="D1475" s="62">
        <v>80</v>
      </c>
      <c r="E1475" s="62" t="s">
        <v>75</v>
      </c>
    </row>
    <row r="1476" spans="1:5">
      <c r="A1476" s="67">
        <v>2911</v>
      </c>
      <c r="B1476" s="67">
        <v>64</v>
      </c>
      <c r="C1476" s="62">
        <v>2186</v>
      </c>
      <c r="D1476" s="62">
        <v>80</v>
      </c>
      <c r="E1476" s="62" t="s">
        <v>75</v>
      </c>
    </row>
    <row r="1477" spans="1:5">
      <c r="A1477" s="67">
        <v>2912</v>
      </c>
      <c r="B1477" s="67">
        <v>64</v>
      </c>
      <c r="C1477" s="62">
        <v>2186</v>
      </c>
      <c r="D1477" s="62">
        <v>80</v>
      </c>
      <c r="E1477" s="62" t="s">
        <v>75</v>
      </c>
    </row>
    <row r="1478" spans="1:5">
      <c r="A1478" s="67">
        <v>2913</v>
      </c>
      <c r="B1478" s="67">
        <v>64</v>
      </c>
      <c r="C1478" s="62">
        <v>2186</v>
      </c>
      <c r="D1478" s="62">
        <v>80</v>
      </c>
      <c r="E1478" s="62" t="s">
        <v>75</v>
      </c>
    </row>
    <row r="1479" spans="1:5">
      <c r="A1479" s="67">
        <v>2914</v>
      </c>
      <c r="B1479" s="67">
        <v>64</v>
      </c>
      <c r="C1479" s="62">
        <v>2186</v>
      </c>
      <c r="D1479" s="62">
        <v>80</v>
      </c>
      <c r="E1479" s="62" t="s">
        <v>75</v>
      </c>
    </row>
    <row r="1480" spans="1:5">
      <c r="A1480" s="67">
        <v>3000</v>
      </c>
      <c r="B1480" s="67">
        <v>18</v>
      </c>
      <c r="C1480" s="62">
        <v>1590</v>
      </c>
      <c r="D1480" s="62">
        <v>100</v>
      </c>
      <c r="E1480" s="62" t="s">
        <v>76</v>
      </c>
    </row>
    <row r="1481" spans="1:5">
      <c r="A1481" s="67">
        <v>3001</v>
      </c>
      <c r="B1481" s="67">
        <v>18</v>
      </c>
      <c r="C1481" s="62">
        <v>1590</v>
      </c>
      <c r="D1481" s="62">
        <v>100</v>
      </c>
      <c r="E1481" s="62" t="s">
        <v>76</v>
      </c>
    </row>
    <row r="1482" spans="1:5">
      <c r="A1482" s="67">
        <v>3002</v>
      </c>
      <c r="B1482" s="67">
        <v>18</v>
      </c>
      <c r="C1482" s="62">
        <v>1590</v>
      </c>
      <c r="D1482" s="62">
        <v>100</v>
      </c>
      <c r="E1482" s="62" t="s">
        <v>76</v>
      </c>
    </row>
    <row r="1483" spans="1:5">
      <c r="A1483" s="67">
        <v>3003</v>
      </c>
      <c r="B1483" s="67">
        <v>18</v>
      </c>
      <c r="C1483" s="62">
        <v>1590</v>
      </c>
      <c r="D1483" s="62">
        <v>100</v>
      </c>
      <c r="E1483" s="62" t="s">
        <v>76</v>
      </c>
    </row>
    <row r="1484" spans="1:5">
      <c r="A1484" s="67">
        <v>3004</v>
      </c>
      <c r="B1484" s="67">
        <v>18</v>
      </c>
      <c r="C1484" s="62">
        <v>1590</v>
      </c>
      <c r="D1484" s="62">
        <v>100</v>
      </c>
      <c r="E1484" s="62" t="s">
        <v>76</v>
      </c>
    </row>
    <row r="1485" spans="1:5">
      <c r="A1485" s="67">
        <v>3005</v>
      </c>
      <c r="B1485" s="67">
        <v>18</v>
      </c>
      <c r="C1485" s="62">
        <v>1590</v>
      </c>
      <c r="D1485" s="62">
        <v>100</v>
      </c>
      <c r="E1485" s="62" t="s">
        <v>76</v>
      </c>
    </row>
    <row r="1486" spans="1:5">
      <c r="A1486" s="67">
        <v>3006</v>
      </c>
      <c r="B1486" s="67">
        <v>18</v>
      </c>
      <c r="C1486" s="62">
        <v>1590</v>
      </c>
      <c r="D1486" s="62">
        <v>100</v>
      </c>
      <c r="E1486" s="62" t="s">
        <v>76</v>
      </c>
    </row>
    <row r="1487" spans="1:5">
      <c r="A1487" s="67">
        <v>3008</v>
      </c>
      <c r="B1487" s="67">
        <v>18</v>
      </c>
      <c r="C1487" s="62">
        <v>1590</v>
      </c>
      <c r="D1487" s="62">
        <v>100</v>
      </c>
      <c r="E1487" s="62" t="s">
        <v>76</v>
      </c>
    </row>
    <row r="1488" spans="1:5">
      <c r="A1488" s="67">
        <v>3010</v>
      </c>
      <c r="B1488" s="67">
        <v>18</v>
      </c>
      <c r="C1488" s="62">
        <v>1590</v>
      </c>
      <c r="D1488" s="62">
        <v>100</v>
      </c>
      <c r="E1488" s="62" t="s">
        <v>76</v>
      </c>
    </row>
    <row r="1489" spans="1:5">
      <c r="A1489" s="67">
        <v>3011</v>
      </c>
      <c r="B1489" s="67">
        <v>18</v>
      </c>
      <c r="C1489" s="62">
        <v>1590</v>
      </c>
      <c r="D1489" s="62">
        <v>100</v>
      </c>
      <c r="E1489" s="62" t="s">
        <v>76</v>
      </c>
    </row>
    <row r="1490" spans="1:5">
      <c r="A1490" s="67">
        <v>3012</v>
      </c>
      <c r="B1490" s="67">
        <v>18</v>
      </c>
      <c r="C1490" s="62">
        <v>1590</v>
      </c>
      <c r="D1490" s="62">
        <v>100</v>
      </c>
      <c r="E1490" s="62" t="s">
        <v>76</v>
      </c>
    </row>
    <row r="1491" spans="1:5">
      <c r="A1491" s="67">
        <v>3013</v>
      </c>
      <c r="B1491" s="67">
        <v>18</v>
      </c>
      <c r="C1491" s="62">
        <v>1590</v>
      </c>
      <c r="D1491" s="62">
        <v>100</v>
      </c>
      <c r="E1491" s="62" t="s">
        <v>76</v>
      </c>
    </row>
    <row r="1492" spans="1:5">
      <c r="A1492" s="67">
        <v>3015</v>
      </c>
      <c r="B1492" s="67">
        <v>18</v>
      </c>
      <c r="C1492" s="62">
        <v>1590</v>
      </c>
      <c r="D1492" s="62">
        <v>100</v>
      </c>
      <c r="E1492" s="62" t="s">
        <v>76</v>
      </c>
    </row>
    <row r="1493" spans="1:5">
      <c r="A1493" s="67">
        <v>3016</v>
      </c>
      <c r="B1493" s="67">
        <v>18</v>
      </c>
      <c r="C1493" s="62">
        <v>1590</v>
      </c>
      <c r="D1493" s="62">
        <v>100</v>
      </c>
      <c r="E1493" s="62" t="s">
        <v>76</v>
      </c>
    </row>
    <row r="1494" spans="1:5">
      <c r="A1494" s="67">
        <v>3018</v>
      </c>
      <c r="B1494" s="67">
        <v>18</v>
      </c>
      <c r="C1494" s="62">
        <v>1590</v>
      </c>
      <c r="D1494" s="62">
        <v>100</v>
      </c>
      <c r="E1494" s="62" t="s">
        <v>76</v>
      </c>
    </row>
    <row r="1495" spans="1:5">
      <c r="A1495" s="67">
        <v>3019</v>
      </c>
      <c r="B1495" s="67">
        <v>18</v>
      </c>
      <c r="C1495" s="62">
        <v>1590</v>
      </c>
      <c r="D1495" s="62">
        <v>100</v>
      </c>
      <c r="E1495" s="62" t="s">
        <v>76</v>
      </c>
    </row>
    <row r="1496" spans="1:5">
      <c r="A1496" s="67">
        <v>3020</v>
      </c>
      <c r="B1496" s="67">
        <v>18</v>
      </c>
      <c r="C1496" s="62">
        <v>1590</v>
      </c>
      <c r="D1496" s="62">
        <v>100</v>
      </c>
      <c r="E1496" s="62" t="s">
        <v>76</v>
      </c>
    </row>
    <row r="1497" spans="1:5">
      <c r="A1497" s="67">
        <v>3021</v>
      </c>
      <c r="B1497" s="67">
        <v>18</v>
      </c>
      <c r="C1497" s="62">
        <v>1590</v>
      </c>
      <c r="D1497" s="62">
        <v>100</v>
      </c>
      <c r="E1497" s="62" t="s">
        <v>76</v>
      </c>
    </row>
    <row r="1498" spans="1:5">
      <c r="A1498" s="67">
        <v>3022</v>
      </c>
      <c r="B1498" s="67">
        <v>18</v>
      </c>
      <c r="C1498" s="62">
        <v>1590</v>
      </c>
      <c r="D1498" s="62">
        <v>100</v>
      </c>
      <c r="E1498" s="62" t="s">
        <v>76</v>
      </c>
    </row>
    <row r="1499" spans="1:5">
      <c r="A1499" s="67">
        <v>3023</v>
      </c>
      <c r="B1499" s="67">
        <v>18</v>
      </c>
      <c r="C1499" s="62">
        <v>1590</v>
      </c>
      <c r="D1499" s="62">
        <v>100</v>
      </c>
      <c r="E1499" s="62" t="s">
        <v>76</v>
      </c>
    </row>
    <row r="1500" spans="1:5">
      <c r="A1500" s="67">
        <v>3024</v>
      </c>
      <c r="B1500" s="67">
        <v>18</v>
      </c>
      <c r="C1500" s="62">
        <v>1590</v>
      </c>
      <c r="D1500" s="62">
        <v>100</v>
      </c>
      <c r="E1500" s="62" t="s">
        <v>76</v>
      </c>
    </row>
    <row r="1501" spans="1:5">
      <c r="A1501" s="67">
        <v>3025</v>
      </c>
      <c r="B1501" s="67">
        <v>18</v>
      </c>
      <c r="C1501" s="62">
        <v>1590</v>
      </c>
      <c r="D1501" s="62">
        <v>100</v>
      </c>
      <c r="E1501" s="62" t="s">
        <v>76</v>
      </c>
    </row>
    <row r="1502" spans="1:5">
      <c r="A1502" s="67">
        <v>3026</v>
      </c>
      <c r="B1502" s="67">
        <v>18</v>
      </c>
      <c r="C1502" s="62">
        <v>1590</v>
      </c>
      <c r="D1502" s="62">
        <v>100</v>
      </c>
      <c r="E1502" s="62" t="s">
        <v>76</v>
      </c>
    </row>
    <row r="1503" spans="1:5">
      <c r="A1503" s="67">
        <v>3028</v>
      </c>
      <c r="B1503" s="67">
        <v>18</v>
      </c>
      <c r="C1503" s="62">
        <v>1590</v>
      </c>
      <c r="D1503" s="62">
        <v>100</v>
      </c>
      <c r="E1503" s="62" t="s">
        <v>76</v>
      </c>
    </row>
    <row r="1504" spans="1:5">
      <c r="A1504" s="67">
        <v>3029</v>
      </c>
      <c r="B1504" s="67">
        <v>18</v>
      </c>
      <c r="C1504" s="62">
        <v>1590</v>
      </c>
      <c r="D1504" s="62">
        <v>100</v>
      </c>
      <c r="E1504" s="62" t="s">
        <v>76</v>
      </c>
    </row>
    <row r="1505" spans="1:5">
      <c r="A1505" s="67">
        <v>3030</v>
      </c>
      <c r="B1505" s="67">
        <v>18</v>
      </c>
      <c r="C1505" s="62">
        <v>1590</v>
      </c>
      <c r="D1505" s="62">
        <v>100</v>
      </c>
      <c r="E1505" s="62" t="s">
        <v>76</v>
      </c>
    </row>
    <row r="1506" spans="1:5">
      <c r="A1506" s="67">
        <v>3031</v>
      </c>
      <c r="B1506" s="67">
        <v>18</v>
      </c>
      <c r="C1506" s="62">
        <v>1590</v>
      </c>
      <c r="D1506" s="62">
        <v>100</v>
      </c>
      <c r="E1506" s="62" t="s">
        <v>76</v>
      </c>
    </row>
    <row r="1507" spans="1:5">
      <c r="A1507" s="67">
        <v>3032</v>
      </c>
      <c r="B1507" s="67">
        <v>18</v>
      </c>
      <c r="C1507" s="62">
        <v>1590</v>
      </c>
      <c r="D1507" s="62">
        <v>100</v>
      </c>
      <c r="E1507" s="62" t="s">
        <v>76</v>
      </c>
    </row>
    <row r="1508" spans="1:5">
      <c r="A1508" s="67">
        <v>3033</v>
      </c>
      <c r="B1508" s="67">
        <v>18</v>
      </c>
      <c r="C1508" s="62">
        <v>1590</v>
      </c>
      <c r="D1508" s="62">
        <v>100</v>
      </c>
      <c r="E1508" s="62" t="s">
        <v>76</v>
      </c>
    </row>
    <row r="1509" spans="1:5">
      <c r="A1509" s="67">
        <v>3034</v>
      </c>
      <c r="B1509" s="67">
        <v>18</v>
      </c>
      <c r="C1509" s="62">
        <v>1590</v>
      </c>
      <c r="D1509" s="62">
        <v>100</v>
      </c>
      <c r="E1509" s="62" t="s">
        <v>76</v>
      </c>
    </row>
    <row r="1510" spans="1:5">
      <c r="A1510" s="67">
        <v>3036</v>
      </c>
      <c r="B1510" s="67">
        <v>18</v>
      </c>
      <c r="C1510" s="62">
        <v>1590</v>
      </c>
      <c r="D1510" s="62">
        <v>100</v>
      </c>
      <c r="E1510" s="62" t="s">
        <v>76</v>
      </c>
    </row>
    <row r="1511" spans="1:5">
      <c r="A1511" s="67">
        <v>3037</v>
      </c>
      <c r="B1511" s="67">
        <v>18</v>
      </c>
      <c r="C1511" s="62">
        <v>1590</v>
      </c>
      <c r="D1511" s="62">
        <v>100</v>
      </c>
      <c r="E1511" s="62" t="s">
        <v>76</v>
      </c>
    </row>
    <row r="1512" spans="1:5">
      <c r="A1512" s="67">
        <v>3038</v>
      </c>
      <c r="B1512" s="67">
        <v>18</v>
      </c>
      <c r="C1512" s="62">
        <v>1590</v>
      </c>
      <c r="D1512" s="62">
        <v>100</v>
      </c>
      <c r="E1512" s="62" t="s">
        <v>76</v>
      </c>
    </row>
    <row r="1513" spans="1:5">
      <c r="A1513" s="67">
        <v>3039</v>
      </c>
      <c r="B1513" s="67">
        <v>18</v>
      </c>
      <c r="C1513" s="62">
        <v>1590</v>
      </c>
      <c r="D1513" s="62">
        <v>100</v>
      </c>
      <c r="E1513" s="62" t="s">
        <v>76</v>
      </c>
    </row>
    <row r="1514" spans="1:5">
      <c r="A1514" s="67">
        <v>3040</v>
      </c>
      <c r="B1514" s="67">
        <v>18</v>
      </c>
      <c r="C1514" s="62">
        <v>1590</v>
      </c>
      <c r="D1514" s="62">
        <v>100</v>
      </c>
      <c r="E1514" s="62" t="s">
        <v>76</v>
      </c>
    </row>
    <row r="1515" spans="1:5">
      <c r="A1515" s="67">
        <v>3041</v>
      </c>
      <c r="B1515" s="67">
        <v>18</v>
      </c>
      <c r="C1515" s="62">
        <v>1590</v>
      </c>
      <c r="D1515" s="62">
        <v>100</v>
      </c>
      <c r="E1515" s="62" t="s">
        <v>76</v>
      </c>
    </row>
    <row r="1516" spans="1:5">
      <c r="A1516" s="67">
        <v>3042</v>
      </c>
      <c r="B1516" s="67">
        <v>18</v>
      </c>
      <c r="C1516" s="62">
        <v>1590</v>
      </c>
      <c r="D1516" s="62">
        <v>100</v>
      </c>
      <c r="E1516" s="62" t="s">
        <v>76</v>
      </c>
    </row>
    <row r="1517" spans="1:5">
      <c r="A1517" s="67">
        <v>3043</v>
      </c>
      <c r="B1517" s="67">
        <v>18</v>
      </c>
      <c r="C1517" s="62">
        <v>1590</v>
      </c>
      <c r="D1517" s="62">
        <v>100</v>
      </c>
      <c r="E1517" s="62" t="s">
        <v>76</v>
      </c>
    </row>
    <row r="1518" spans="1:5">
      <c r="A1518" s="67">
        <v>3044</v>
      </c>
      <c r="B1518" s="67">
        <v>18</v>
      </c>
      <c r="C1518" s="62">
        <v>1590</v>
      </c>
      <c r="D1518" s="62">
        <v>100</v>
      </c>
      <c r="E1518" s="62" t="s">
        <v>76</v>
      </c>
    </row>
    <row r="1519" spans="1:5">
      <c r="A1519" s="67">
        <v>3045</v>
      </c>
      <c r="B1519" s="67">
        <v>18</v>
      </c>
      <c r="C1519" s="62">
        <v>1590</v>
      </c>
      <c r="D1519" s="62">
        <v>100</v>
      </c>
      <c r="E1519" s="62" t="s">
        <v>76</v>
      </c>
    </row>
    <row r="1520" spans="1:5">
      <c r="A1520" s="67">
        <v>3046</v>
      </c>
      <c r="B1520" s="67">
        <v>18</v>
      </c>
      <c r="C1520" s="62">
        <v>1590</v>
      </c>
      <c r="D1520" s="62">
        <v>100</v>
      </c>
      <c r="E1520" s="62" t="s">
        <v>76</v>
      </c>
    </row>
    <row r="1521" spans="1:5">
      <c r="A1521" s="67">
        <v>3047</v>
      </c>
      <c r="B1521" s="67">
        <v>18</v>
      </c>
      <c r="C1521" s="62">
        <v>1590</v>
      </c>
      <c r="D1521" s="62">
        <v>100</v>
      </c>
      <c r="E1521" s="62" t="s">
        <v>76</v>
      </c>
    </row>
    <row r="1522" spans="1:5">
      <c r="A1522" s="67">
        <v>3048</v>
      </c>
      <c r="B1522" s="67">
        <v>18</v>
      </c>
      <c r="C1522" s="62">
        <v>1590</v>
      </c>
      <c r="D1522" s="62">
        <v>100</v>
      </c>
      <c r="E1522" s="62" t="s">
        <v>76</v>
      </c>
    </row>
    <row r="1523" spans="1:5">
      <c r="A1523" s="67">
        <v>3049</v>
      </c>
      <c r="B1523" s="67">
        <v>18</v>
      </c>
      <c r="C1523" s="62">
        <v>1590</v>
      </c>
      <c r="D1523" s="62">
        <v>100</v>
      </c>
      <c r="E1523" s="62" t="s">
        <v>76</v>
      </c>
    </row>
    <row r="1524" spans="1:5">
      <c r="A1524" s="67">
        <v>3050</v>
      </c>
      <c r="B1524" s="67">
        <v>18</v>
      </c>
      <c r="C1524" s="62">
        <v>1590</v>
      </c>
      <c r="D1524" s="62">
        <v>100</v>
      </c>
      <c r="E1524" s="62" t="s">
        <v>76</v>
      </c>
    </row>
    <row r="1525" spans="1:5">
      <c r="A1525" s="67">
        <v>3051</v>
      </c>
      <c r="B1525" s="67">
        <v>18</v>
      </c>
      <c r="C1525" s="62">
        <v>1590</v>
      </c>
      <c r="D1525" s="62">
        <v>100</v>
      </c>
      <c r="E1525" s="62" t="s">
        <v>76</v>
      </c>
    </row>
    <row r="1526" spans="1:5">
      <c r="A1526" s="67">
        <v>3052</v>
      </c>
      <c r="B1526" s="67">
        <v>18</v>
      </c>
      <c r="C1526" s="62">
        <v>1590</v>
      </c>
      <c r="D1526" s="62">
        <v>100</v>
      </c>
      <c r="E1526" s="62" t="s">
        <v>76</v>
      </c>
    </row>
    <row r="1527" spans="1:5">
      <c r="A1527" s="67">
        <v>3053</v>
      </c>
      <c r="B1527" s="67">
        <v>18</v>
      </c>
      <c r="C1527" s="62">
        <v>1590</v>
      </c>
      <c r="D1527" s="62">
        <v>100</v>
      </c>
      <c r="E1527" s="62" t="s">
        <v>76</v>
      </c>
    </row>
    <row r="1528" spans="1:5">
      <c r="A1528" s="67">
        <v>3054</v>
      </c>
      <c r="B1528" s="67">
        <v>18</v>
      </c>
      <c r="C1528" s="62">
        <v>1590</v>
      </c>
      <c r="D1528" s="62">
        <v>100</v>
      </c>
      <c r="E1528" s="62" t="s">
        <v>76</v>
      </c>
    </row>
    <row r="1529" spans="1:5">
      <c r="A1529" s="67">
        <v>3055</v>
      </c>
      <c r="B1529" s="67">
        <v>18</v>
      </c>
      <c r="C1529" s="62">
        <v>1590</v>
      </c>
      <c r="D1529" s="62">
        <v>100</v>
      </c>
      <c r="E1529" s="62" t="s">
        <v>76</v>
      </c>
    </row>
    <row r="1530" spans="1:5">
      <c r="A1530" s="67">
        <v>3056</v>
      </c>
      <c r="B1530" s="67">
        <v>18</v>
      </c>
      <c r="C1530" s="62">
        <v>1590</v>
      </c>
      <c r="D1530" s="62">
        <v>100</v>
      </c>
      <c r="E1530" s="62" t="s">
        <v>76</v>
      </c>
    </row>
    <row r="1531" spans="1:5">
      <c r="A1531" s="67">
        <v>3057</v>
      </c>
      <c r="B1531" s="67">
        <v>18</v>
      </c>
      <c r="C1531" s="62">
        <v>1590</v>
      </c>
      <c r="D1531" s="62">
        <v>100</v>
      </c>
      <c r="E1531" s="62" t="s">
        <v>76</v>
      </c>
    </row>
    <row r="1532" spans="1:5">
      <c r="A1532" s="67">
        <v>3058</v>
      </c>
      <c r="B1532" s="67">
        <v>18</v>
      </c>
      <c r="C1532" s="62">
        <v>1590</v>
      </c>
      <c r="D1532" s="62">
        <v>100</v>
      </c>
      <c r="E1532" s="62" t="s">
        <v>76</v>
      </c>
    </row>
    <row r="1533" spans="1:5">
      <c r="A1533" s="67">
        <v>3059</v>
      </c>
      <c r="B1533" s="67">
        <v>18</v>
      </c>
      <c r="C1533" s="62">
        <v>1590</v>
      </c>
      <c r="D1533" s="62">
        <v>100</v>
      </c>
      <c r="E1533" s="62" t="s">
        <v>76</v>
      </c>
    </row>
    <row r="1534" spans="1:5">
      <c r="A1534" s="67">
        <v>3060</v>
      </c>
      <c r="B1534" s="67">
        <v>18</v>
      </c>
      <c r="C1534" s="62">
        <v>1590</v>
      </c>
      <c r="D1534" s="62">
        <v>100</v>
      </c>
      <c r="E1534" s="62" t="s">
        <v>76</v>
      </c>
    </row>
    <row r="1535" spans="1:5">
      <c r="A1535" s="67">
        <v>3061</v>
      </c>
      <c r="B1535" s="67">
        <v>18</v>
      </c>
      <c r="C1535" s="62">
        <v>1590</v>
      </c>
      <c r="D1535" s="62">
        <v>100</v>
      </c>
      <c r="E1535" s="62" t="s">
        <v>76</v>
      </c>
    </row>
    <row r="1536" spans="1:5">
      <c r="A1536" s="67">
        <v>3062</v>
      </c>
      <c r="B1536" s="67">
        <v>18</v>
      </c>
      <c r="C1536" s="62">
        <v>1590</v>
      </c>
      <c r="D1536" s="62">
        <v>100</v>
      </c>
      <c r="E1536" s="62" t="s">
        <v>76</v>
      </c>
    </row>
    <row r="1537" spans="1:5">
      <c r="A1537" s="67">
        <v>3063</v>
      </c>
      <c r="B1537" s="67">
        <v>18</v>
      </c>
      <c r="C1537" s="62">
        <v>1590</v>
      </c>
      <c r="D1537" s="62">
        <v>100</v>
      </c>
      <c r="E1537" s="62" t="s">
        <v>76</v>
      </c>
    </row>
    <row r="1538" spans="1:5">
      <c r="A1538" s="67">
        <v>3064</v>
      </c>
      <c r="B1538" s="67">
        <v>18</v>
      </c>
      <c r="C1538" s="62">
        <v>1590</v>
      </c>
      <c r="D1538" s="62">
        <v>100</v>
      </c>
      <c r="E1538" s="62" t="s">
        <v>76</v>
      </c>
    </row>
    <row r="1539" spans="1:5">
      <c r="A1539" s="67">
        <v>3065</v>
      </c>
      <c r="B1539" s="67">
        <v>18</v>
      </c>
      <c r="C1539" s="62">
        <v>1590</v>
      </c>
      <c r="D1539" s="62">
        <v>100</v>
      </c>
      <c r="E1539" s="62" t="s">
        <v>76</v>
      </c>
    </row>
    <row r="1540" spans="1:5">
      <c r="A1540" s="67">
        <v>3066</v>
      </c>
      <c r="B1540" s="67">
        <v>18</v>
      </c>
      <c r="C1540" s="62">
        <v>1590</v>
      </c>
      <c r="D1540" s="62">
        <v>100</v>
      </c>
      <c r="E1540" s="62" t="s">
        <v>76</v>
      </c>
    </row>
    <row r="1541" spans="1:5">
      <c r="A1541" s="67">
        <v>3067</v>
      </c>
      <c r="B1541" s="67">
        <v>18</v>
      </c>
      <c r="C1541" s="62">
        <v>1590</v>
      </c>
      <c r="D1541" s="62">
        <v>100</v>
      </c>
      <c r="E1541" s="62" t="s">
        <v>76</v>
      </c>
    </row>
    <row r="1542" spans="1:5">
      <c r="A1542" s="67">
        <v>3068</v>
      </c>
      <c r="B1542" s="67">
        <v>18</v>
      </c>
      <c r="C1542" s="62">
        <v>1590</v>
      </c>
      <c r="D1542" s="62">
        <v>100</v>
      </c>
      <c r="E1542" s="62" t="s">
        <v>76</v>
      </c>
    </row>
    <row r="1543" spans="1:5">
      <c r="A1543" s="67">
        <v>3070</v>
      </c>
      <c r="B1543" s="67">
        <v>18</v>
      </c>
      <c r="C1543" s="62">
        <v>1590</v>
      </c>
      <c r="D1543" s="62">
        <v>100</v>
      </c>
      <c r="E1543" s="62" t="s">
        <v>76</v>
      </c>
    </row>
    <row r="1544" spans="1:5">
      <c r="A1544" s="67">
        <v>3071</v>
      </c>
      <c r="B1544" s="67">
        <v>18</v>
      </c>
      <c r="C1544" s="62">
        <v>1590</v>
      </c>
      <c r="D1544" s="62">
        <v>100</v>
      </c>
      <c r="E1544" s="62" t="s">
        <v>76</v>
      </c>
    </row>
    <row r="1545" spans="1:5">
      <c r="A1545" s="67">
        <v>3072</v>
      </c>
      <c r="B1545" s="67">
        <v>18</v>
      </c>
      <c r="C1545" s="62">
        <v>1590</v>
      </c>
      <c r="D1545" s="62">
        <v>100</v>
      </c>
      <c r="E1545" s="62" t="s">
        <v>76</v>
      </c>
    </row>
    <row r="1546" spans="1:5">
      <c r="A1546" s="67">
        <v>3073</v>
      </c>
      <c r="B1546" s="67">
        <v>18</v>
      </c>
      <c r="C1546" s="62">
        <v>1590</v>
      </c>
      <c r="D1546" s="62">
        <v>100</v>
      </c>
      <c r="E1546" s="62" t="s">
        <v>76</v>
      </c>
    </row>
    <row r="1547" spans="1:5">
      <c r="A1547" s="67">
        <v>3074</v>
      </c>
      <c r="B1547" s="67">
        <v>18</v>
      </c>
      <c r="C1547" s="62">
        <v>1590</v>
      </c>
      <c r="D1547" s="62">
        <v>100</v>
      </c>
      <c r="E1547" s="62" t="s">
        <v>76</v>
      </c>
    </row>
    <row r="1548" spans="1:5">
      <c r="A1548" s="67">
        <v>3075</v>
      </c>
      <c r="B1548" s="67">
        <v>18</v>
      </c>
      <c r="C1548" s="62">
        <v>1590</v>
      </c>
      <c r="D1548" s="62">
        <v>100</v>
      </c>
      <c r="E1548" s="62" t="s">
        <v>76</v>
      </c>
    </row>
    <row r="1549" spans="1:5">
      <c r="A1549" s="67">
        <v>3076</v>
      </c>
      <c r="B1549" s="67">
        <v>18</v>
      </c>
      <c r="C1549" s="62">
        <v>1590</v>
      </c>
      <c r="D1549" s="62">
        <v>100</v>
      </c>
      <c r="E1549" s="62" t="s">
        <v>76</v>
      </c>
    </row>
    <row r="1550" spans="1:5">
      <c r="A1550" s="67">
        <v>3078</v>
      </c>
      <c r="B1550" s="67">
        <v>18</v>
      </c>
      <c r="C1550" s="62">
        <v>1590</v>
      </c>
      <c r="D1550" s="62">
        <v>100</v>
      </c>
      <c r="E1550" s="62" t="s">
        <v>76</v>
      </c>
    </row>
    <row r="1551" spans="1:5">
      <c r="A1551" s="67">
        <v>3079</v>
      </c>
      <c r="B1551" s="67">
        <v>18</v>
      </c>
      <c r="C1551" s="62">
        <v>1590</v>
      </c>
      <c r="D1551" s="62">
        <v>100</v>
      </c>
      <c r="E1551" s="62" t="s">
        <v>76</v>
      </c>
    </row>
    <row r="1552" spans="1:5">
      <c r="A1552" s="67">
        <v>3081</v>
      </c>
      <c r="B1552" s="67">
        <v>18</v>
      </c>
      <c r="C1552" s="62">
        <v>1590</v>
      </c>
      <c r="D1552" s="62">
        <v>100</v>
      </c>
      <c r="E1552" s="62" t="s">
        <v>76</v>
      </c>
    </row>
    <row r="1553" spans="1:5">
      <c r="A1553" s="67">
        <v>3082</v>
      </c>
      <c r="B1553" s="67">
        <v>18</v>
      </c>
      <c r="C1553" s="62">
        <v>1590</v>
      </c>
      <c r="D1553" s="62">
        <v>100</v>
      </c>
      <c r="E1553" s="62" t="s">
        <v>76</v>
      </c>
    </row>
    <row r="1554" spans="1:5">
      <c r="A1554" s="67">
        <v>3083</v>
      </c>
      <c r="B1554" s="67">
        <v>18</v>
      </c>
      <c r="C1554" s="62">
        <v>1590</v>
      </c>
      <c r="D1554" s="62">
        <v>100</v>
      </c>
      <c r="E1554" s="62" t="s">
        <v>76</v>
      </c>
    </row>
    <row r="1555" spans="1:5">
      <c r="A1555" s="67">
        <v>3084</v>
      </c>
      <c r="B1555" s="67">
        <v>18</v>
      </c>
      <c r="C1555" s="62">
        <v>1590</v>
      </c>
      <c r="D1555" s="62">
        <v>100</v>
      </c>
      <c r="E1555" s="62" t="s">
        <v>76</v>
      </c>
    </row>
    <row r="1556" spans="1:5">
      <c r="A1556" s="67">
        <v>3085</v>
      </c>
      <c r="B1556" s="67">
        <v>18</v>
      </c>
      <c r="C1556" s="62">
        <v>1590</v>
      </c>
      <c r="D1556" s="62">
        <v>100</v>
      </c>
      <c r="E1556" s="62" t="s">
        <v>76</v>
      </c>
    </row>
    <row r="1557" spans="1:5">
      <c r="A1557" s="67">
        <v>3086</v>
      </c>
      <c r="B1557" s="67">
        <v>18</v>
      </c>
      <c r="C1557" s="62">
        <v>1590</v>
      </c>
      <c r="D1557" s="62">
        <v>100</v>
      </c>
      <c r="E1557" s="62" t="s">
        <v>76</v>
      </c>
    </row>
    <row r="1558" spans="1:5">
      <c r="A1558" s="67">
        <v>3087</v>
      </c>
      <c r="B1558" s="67">
        <v>18</v>
      </c>
      <c r="C1558" s="62">
        <v>1590</v>
      </c>
      <c r="D1558" s="62">
        <v>100</v>
      </c>
      <c r="E1558" s="62" t="s">
        <v>76</v>
      </c>
    </row>
    <row r="1559" spans="1:5">
      <c r="A1559" s="67">
        <v>3088</v>
      </c>
      <c r="B1559" s="67">
        <v>18</v>
      </c>
      <c r="C1559" s="62">
        <v>1590</v>
      </c>
      <c r="D1559" s="62">
        <v>100</v>
      </c>
      <c r="E1559" s="62" t="s">
        <v>76</v>
      </c>
    </row>
    <row r="1560" spans="1:5">
      <c r="A1560" s="67">
        <v>3089</v>
      </c>
      <c r="B1560" s="67">
        <v>18</v>
      </c>
      <c r="C1560" s="62">
        <v>1590</v>
      </c>
      <c r="D1560" s="62">
        <v>100</v>
      </c>
      <c r="E1560" s="62" t="s">
        <v>76</v>
      </c>
    </row>
    <row r="1561" spans="1:5">
      <c r="A1561" s="67">
        <v>3090</v>
      </c>
      <c r="B1561" s="67">
        <v>18</v>
      </c>
      <c r="C1561" s="62">
        <v>1590</v>
      </c>
      <c r="D1561" s="62">
        <v>100</v>
      </c>
      <c r="E1561" s="62" t="s">
        <v>76</v>
      </c>
    </row>
    <row r="1562" spans="1:5">
      <c r="A1562" s="67">
        <v>3091</v>
      </c>
      <c r="B1562" s="67">
        <v>18</v>
      </c>
      <c r="C1562" s="62">
        <v>1590</v>
      </c>
      <c r="D1562" s="62">
        <v>100</v>
      </c>
      <c r="E1562" s="62" t="s">
        <v>76</v>
      </c>
    </row>
    <row r="1563" spans="1:5">
      <c r="A1563" s="67">
        <v>3093</v>
      </c>
      <c r="B1563" s="67">
        <v>18</v>
      </c>
      <c r="C1563" s="62">
        <v>1590</v>
      </c>
      <c r="D1563" s="62">
        <v>100</v>
      </c>
      <c r="E1563" s="62" t="s">
        <v>76</v>
      </c>
    </row>
    <row r="1564" spans="1:5">
      <c r="A1564" s="67">
        <v>3094</v>
      </c>
      <c r="B1564" s="67">
        <v>18</v>
      </c>
      <c r="C1564" s="62">
        <v>1590</v>
      </c>
      <c r="D1564" s="62">
        <v>100</v>
      </c>
      <c r="E1564" s="62" t="s">
        <v>76</v>
      </c>
    </row>
    <row r="1565" spans="1:5">
      <c r="A1565" s="67">
        <v>3095</v>
      </c>
      <c r="B1565" s="67">
        <v>18</v>
      </c>
      <c r="C1565" s="62">
        <v>1590</v>
      </c>
      <c r="D1565" s="62">
        <v>100</v>
      </c>
      <c r="E1565" s="62" t="s">
        <v>76</v>
      </c>
    </row>
    <row r="1566" spans="1:5">
      <c r="A1566" s="67">
        <v>3096</v>
      </c>
      <c r="B1566" s="67">
        <v>18</v>
      </c>
      <c r="C1566" s="62">
        <v>1590</v>
      </c>
      <c r="D1566" s="62">
        <v>100</v>
      </c>
      <c r="E1566" s="62" t="s">
        <v>76</v>
      </c>
    </row>
    <row r="1567" spans="1:5">
      <c r="A1567" s="67">
        <v>3097</v>
      </c>
      <c r="B1567" s="67">
        <v>18</v>
      </c>
      <c r="C1567" s="62">
        <v>1590</v>
      </c>
      <c r="D1567" s="62">
        <v>100</v>
      </c>
      <c r="E1567" s="62" t="s">
        <v>76</v>
      </c>
    </row>
    <row r="1568" spans="1:5">
      <c r="A1568" s="67">
        <v>3099</v>
      </c>
      <c r="B1568" s="67">
        <v>18</v>
      </c>
      <c r="C1568" s="62">
        <v>1590</v>
      </c>
      <c r="D1568" s="62">
        <v>100</v>
      </c>
      <c r="E1568" s="62" t="s">
        <v>76</v>
      </c>
    </row>
    <row r="1569" spans="1:5">
      <c r="A1569" s="67">
        <v>3101</v>
      </c>
      <c r="B1569" s="67">
        <v>18</v>
      </c>
      <c r="C1569" s="62">
        <v>1590</v>
      </c>
      <c r="D1569" s="62">
        <v>100</v>
      </c>
      <c r="E1569" s="62" t="s">
        <v>76</v>
      </c>
    </row>
    <row r="1570" spans="1:5">
      <c r="A1570" s="67">
        <v>3102</v>
      </c>
      <c r="B1570" s="67">
        <v>18</v>
      </c>
      <c r="C1570" s="62">
        <v>1590</v>
      </c>
      <c r="D1570" s="62">
        <v>100</v>
      </c>
      <c r="E1570" s="62" t="s">
        <v>76</v>
      </c>
    </row>
    <row r="1571" spans="1:5">
      <c r="A1571" s="67">
        <v>3103</v>
      </c>
      <c r="B1571" s="67">
        <v>18</v>
      </c>
      <c r="C1571" s="62">
        <v>1590</v>
      </c>
      <c r="D1571" s="62">
        <v>100</v>
      </c>
      <c r="E1571" s="62" t="s">
        <v>76</v>
      </c>
    </row>
    <row r="1572" spans="1:5">
      <c r="A1572" s="67">
        <v>3104</v>
      </c>
      <c r="B1572" s="67">
        <v>18</v>
      </c>
      <c r="C1572" s="62">
        <v>1590</v>
      </c>
      <c r="D1572" s="62">
        <v>100</v>
      </c>
      <c r="E1572" s="62" t="s">
        <v>76</v>
      </c>
    </row>
    <row r="1573" spans="1:5">
      <c r="A1573" s="67">
        <v>3105</v>
      </c>
      <c r="B1573" s="67">
        <v>18</v>
      </c>
      <c r="C1573" s="62">
        <v>1590</v>
      </c>
      <c r="D1573" s="62">
        <v>100</v>
      </c>
      <c r="E1573" s="62" t="s">
        <v>76</v>
      </c>
    </row>
    <row r="1574" spans="1:5">
      <c r="A1574" s="67">
        <v>3106</v>
      </c>
      <c r="B1574" s="67">
        <v>18</v>
      </c>
      <c r="C1574" s="62">
        <v>1590</v>
      </c>
      <c r="D1574" s="62">
        <v>100</v>
      </c>
      <c r="E1574" s="62" t="s">
        <v>76</v>
      </c>
    </row>
    <row r="1575" spans="1:5">
      <c r="A1575" s="67">
        <v>3107</v>
      </c>
      <c r="B1575" s="67">
        <v>18</v>
      </c>
      <c r="C1575" s="62">
        <v>1590</v>
      </c>
      <c r="D1575" s="62">
        <v>100</v>
      </c>
      <c r="E1575" s="62" t="s">
        <v>76</v>
      </c>
    </row>
    <row r="1576" spans="1:5">
      <c r="A1576" s="67">
        <v>3108</v>
      </c>
      <c r="B1576" s="67">
        <v>18</v>
      </c>
      <c r="C1576" s="62">
        <v>1590</v>
      </c>
      <c r="D1576" s="62">
        <v>100</v>
      </c>
      <c r="E1576" s="62" t="s">
        <v>76</v>
      </c>
    </row>
    <row r="1577" spans="1:5">
      <c r="A1577" s="67">
        <v>3109</v>
      </c>
      <c r="B1577" s="67">
        <v>18</v>
      </c>
      <c r="C1577" s="62">
        <v>1590</v>
      </c>
      <c r="D1577" s="62">
        <v>100</v>
      </c>
      <c r="E1577" s="62" t="s">
        <v>76</v>
      </c>
    </row>
    <row r="1578" spans="1:5">
      <c r="A1578" s="67">
        <v>3110</v>
      </c>
      <c r="B1578" s="67">
        <v>18</v>
      </c>
      <c r="C1578" s="62">
        <v>1590</v>
      </c>
      <c r="D1578" s="62">
        <v>100</v>
      </c>
      <c r="E1578" s="62" t="s">
        <v>76</v>
      </c>
    </row>
    <row r="1579" spans="1:5">
      <c r="A1579" s="67">
        <v>3111</v>
      </c>
      <c r="B1579" s="67">
        <v>18</v>
      </c>
      <c r="C1579" s="62">
        <v>1590</v>
      </c>
      <c r="D1579" s="62">
        <v>100</v>
      </c>
      <c r="E1579" s="62" t="s">
        <v>76</v>
      </c>
    </row>
    <row r="1580" spans="1:5">
      <c r="A1580" s="67">
        <v>3113</v>
      </c>
      <c r="B1580" s="67">
        <v>18</v>
      </c>
      <c r="C1580" s="62">
        <v>1590</v>
      </c>
      <c r="D1580" s="62">
        <v>100</v>
      </c>
      <c r="E1580" s="62" t="s">
        <v>76</v>
      </c>
    </row>
    <row r="1581" spans="1:5">
      <c r="A1581" s="67">
        <v>3114</v>
      </c>
      <c r="B1581" s="67">
        <v>18</v>
      </c>
      <c r="C1581" s="62">
        <v>1590</v>
      </c>
      <c r="D1581" s="62">
        <v>100</v>
      </c>
      <c r="E1581" s="62" t="s">
        <v>76</v>
      </c>
    </row>
    <row r="1582" spans="1:5">
      <c r="A1582" s="67">
        <v>3115</v>
      </c>
      <c r="B1582" s="67">
        <v>18</v>
      </c>
      <c r="C1582" s="62">
        <v>1590</v>
      </c>
      <c r="D1582" s="62">
        <v>100</v>
      </c>
      <c r="E1582" s="62" t="s">
        <v>76</v>
      </c>
    </row>
    <row r="1583" spans="1:5">
      <c r="A1583" s="67">
        <v>3116</v>
      </c>
      <c r="B1583" s="67">
        <v>18</v>
      </c>
      <c r="C1583" s="62">
        <v>1590</v>
      </c>
      <c r="D1583" s="62">
        <v>100</v>
      </c>
      <c r="E1583" s="62" t="s">
        <v>76</v>
      </c>
    </row>
    <row r="1584" spans="1:5">
      <c r="A1584" s="67">
        <v>3121</v>
      </c>
      <c r="B1584" s="67">
        <v>18</v>
      </c>
      <c r="C1584" s="62">
        <v>1590</v>
      </c>
      <c r="D1584" s="62">
        <v>100</v>
      </c>
      <c r="E1584" s="62" t="s">
        <v>76</v>
      </c>
    </row>
    <row r="1585" spans="1:5">
      <c r="A1585" s="67">
        <v>3122</v>
      </c>
      <c r="B1585" s="67">
        <v>18</v>
      </c>
      <c r="C1585" s="62">
        <v>1590</v>
      </c>
      <c r="D1585" s="62">
        <v>100</v>
      </c>
      <c r="E1585" s="62" t="s">
        <v>76</v>
      </c>
    </row>
    <row r="1586" spans="1:5">
      <c r="A1586" s="67">
        <v>3123</v>
      </c>
      <c r="B1586" s="67">
        <v>18</v>
      </c>
      <c r="C1586" s="62">
        <v>1590</v>
      </c>
      <c r="D1586" s="62">
        <v>100</v>
      </c>
      <c r="E1586" s="62" t="s">
        <v>76</v>
      </c>
    </row>
    <row r="1587" spans="1:5">
      <c r="A1587" s="67">
        <v>3124</v>
      </c>
      <c r="B1587" s="67">
        <v>18</v>
      </c>
      <c r="C1587" s="62">
        <v>1590</v>
      </c>
      <c r="D1587" s="62">
        <v>100</v>
      </c>
      <c r="E1587" s="62" t="s">
        <v>76</v>
      </c>
    </row>
    <row r="1588" spans="1:5">
      <c r="A1588" s="67">
        <v>3125</v>
      </c>
      <c r="B1588" s="67">
        <v>18</v>
      </c>
      <c r="C1588" s="62">
        <v>1590</v>
      </c>
      <c r="D1588" s="62">
        <v>100</v>
      </c>
      <c r="E1588" s="62" t="s">
        <v>76</v>
      </c>
    </row>
    <row r="1589" spans="1:5">
      <c r="A1589" s="67">
        <v>3126</v>
      </c>
      <c r="B1589" s="67">
        <v>18</v>
      </c>
      <c r="C1589" s="62">
        <v>1590</v>
      </c>
      <c r="D1589" s="62">
        <v>100</v>
      </c>
      <c r="E1589" s="62" t="s">
        <v>76</v>
      </c>
    </row>
    <row r="1590" spans="1:5">
      <c r="A1590" s="67">
        <v>3127</v>
      </c>
      <c r="B1590" s="67">
        <v>18</v>
      </c>
      <c r="C1590" s="62">
        <v>1590</v>
      </c>
      <c r="D1590" s="62">
        <v>100</v>
      </c>
      <c r="E1590" s="62" t="s">
        <v>76</v>
      </c>
    </row>
    <row r="1591" spans="1:5">
      <c r="A1591" s="67">
        <v>3128</v>
      </c>
      <c r="B1591" s="67">
        <v>18</v>
      </c>
      <c r="C1591" s="62">
        <v>1590</v>
      </c>
      <c r="D1591" s="62">
        <v>100</v>
      </c>
      <c r="E1591" s="62" t="s">
        <v>76</v>
      </c>
    </row>
    <row r="1592" spans="1:5">
      <c r="A1592" s="67">
        <v>3129</v>
      </c>
      <c r="B1592" s="67">
        <v>18</v>
      </c>
      <c r="C1592" s="62">
        <v>1590</v>
      </c>
      <c r="D1592" s="62">
        <v>100</v>
      </c>
      <c r="E1592" s="62" t="s">
        <v>76</v>
      </c>
    </row>
    <row r="1593" spans="1:5">
      <c r="A1593" s="67">
        <v>3130</v>
      </c>
      <c r="B1593" s="67">
        <v>18</v>
      </c>
      <c r="C1593" s="62">
        <v>1590</v>
      </c>
      <c r="D1593" s="62">
        <v>100</v>
      </c>
      <c r="E1593" s="62" t="s">
        <v>76</v>
      </c>
    </row>
    <row r="1594" spans="1:5">
      <c r="A1594" s="67">
        <v>3131</v>
      </c>
      <c r="B1594" s="67">
        <v>18</v>
      </c>
      <c r="C1594" s="62">
        <v>1590</v>
      </c>
      <c r="D1594" s="62">
        <v>100</v>
      </c>
      <c r="E1594" s="62" t="s">
        <v>76</v>
      </c>
    </row>
    <row r="1595" spans="1:5">
      <c r="A1595" s="67">
        <v>3132</v>
      </c>
      <c r="B1595" s="67">
        <v>18</v>
      </c>
      <c r="C1595" s="62">
        <v>1590</v>
      </c>
      <c r="D1595" s="62">
        <v>100</v>
      </c>
      <c r="E1595" s="62" t="s">
        <v>76</v>
      </c>
    </row>
    <row r="1596" spans="1:5">
      <c r="A1596" s="67">
        <v>3133</v>
      </c>
      <c r="B1596" s="67">
        <v>18</v>
      </c>
      <c r="C1596" s="62">
        <v>1590</v>
      </c>
      <c r="D1596" s="62">
        <v>100</v>
      </c>
      <c r="E1596" s="62" t="s">
        <v>76</v>
      </c>
    </row>
    <row r="1597" spans="1:5">
      <c r="A1597" s="67">
        <v>3134</v>
      </c>
      <c r="B1597" s="67">
        <v>18</v>
      </c>
      <c r="C1597" s="62">
        <v>1590</v>
      </c>
      <c r="D1597" s="62">
        <v>100</v>
      </c>
      <c r="E1597" s="62" t="s">
        <v>76</v>
      </c>
    </row>
    <row r="1598" spans="1:5">
      <c r="A1598" s="67">
        <v>3135</v>
      </c>
      <c r="B1598" s="67">
        <v>18</v>
      </c>
      <c r="C1598" s="62">
        <v>1590</v>
      </c>
      <c r="D1598" s="62">
        <v>100</v>
      </c>
      <c r="E1598" s="62" t="s">
        <v>76</v>
      </c>
    </row>
    <row r="1599" spans="1:5">
      <c r="A1599" s="67">
        <v>3136</v>
      </c>
      <c r="B1599" s="67">
        <v>18</v>
      </c>
      <c r="C1599" s="62">
        <v>1590</v>
      </c>
      <c r="D1599" s="62">
        <v>100</v>
      </c>
      <c r="E1599" s="62" t="s">
        <v>76</v>
      </c>
    </row>
    <row r="1600" spans="1:5">
      <c r="A1600" s="67">
        <v>3137</v>
      </c>
      <c r="B1600" s="67">
        <v>18</v>
      </c>
      <c r="C1600" s="62">
        <v>1590</v>
      </c>
      <c r="D1600" s="62">
        <v>100</v>
      </c>
      <c r="E1600" s="62" t="s">
        <v>76</v>
      </c>
    </row>
    <row r="1601" spans="1:5">
      <c r="A1601" s="67">
        <v>3138</v>
      </c>
      <c r="B1601" s="67">
        <v>18</v>
      </c>
      <c r="C1601" s="62">
        <v>1590</v>
      </c>
      <c r="D1601" s="62">
        <v>100</v>
      </c>
      <c r="E1601" s="62" t="s">
        <v>76</v>
      </c>
    </row>
    <row r="1602" spans="1:5">
      <c r="A1602" s="67">
        <v>3139</v>
      </c>
      <c r="B1602" s="67">
        <v>18</v>
      </c>
      <c r="C1602" s="62">
        <v>1590</v>
      </c>
      <c r="D1602" s="62">
        <v>100</v>
      </c>
      <c r="E1602" s="62" t="s">
        <v>76</v>
      </c>
    </row>
    <row r="1603" spans="1:5">
      <c r="A1603" s="67">
        <v>3140</v>
      </c>
      <c r="B1603" s="67">
        <v>18</v>
      </c>
      <c r="C1603" s="62">
        <v>1590</v>
      </c>
      <c r="D1603" s="62">
        <v>100</v>
      </c>
      <c r="E1603" s="62" t="s">
        <v>76</v>
      </c>
    </row>
    <row r="1604" spans="1:5">
      <c r="A1604" s="67">
        <v>3141</v>
      </c>
      <c r="B1604" s="67">
        <v>18</v>
      </c>
      <c r="C1604" s="62">
        <v>1590</v>
      </c>
      <c r="D1604" s="62">
        <v>100</v>
      </c>
      <c r="E1604" s="62" t="s">
        <v>76</v>
      </c>
    </row>
    <row r="1605" spans="1:5">
      <c r="A1605" s="67">
        <v>3142</v>
      </c>
      <c r="B1605" s="67">
        <v>18</v>
      </c>
      <c r="C1605" s="62">
        <v>1590</v>
      </c>
      <c r="D1605" s="62">
        <v>100</v>
      </c>
      <c r="E1605" s="62" t="s">
        <v>76</v>
      </c>
    </row>
    <row r="1606" spans="1:5">
      <c r="A1606" s="67">
        <v>3143</v>
      </c>
      <c r="B1606" s="67">
        <v>18</v>
      </c>
      <c r="C1606" s="62">
        <v>1590</v>
      </c>
      <c r="D1606" s="62">
        <v>100</v>
      </c>
      <c r="E1606" s="62" t="s">
        <v>76</v>
      </c>
    </row>
    <row r="1607" spans="1:5">
      <c r="A1607" s="67">
        <v>3144</v>
      </c>
      <c r="B1607" s="67">
        <v>18</v>
      </c>
      <c r="C1607" s="62">
        <v>1590</v>
      </c>
      <c r="D1607" s="62">
        <v>100</v>
      </c>
      <c r="E1607" s="62" t="s">
        <v>76</v>
      </c>
    </row>
    <row r="1608" spans="1:5">
      <c r="A1608" s="67">
        <v>3145</v>
      </c>
      <c r="B1608" s="67">
        <v>18</v>
      </c>
      <c r="C1608" s="62">
        <v>1590</v>
      </c>
      <c r="D1608" s="62">
        <v>100</v>
      </c>
      <c r="E1608" s="62" t="s">
        <v>76</v>
      </c>
    </row>
    <row r="1609" spans="1:5">
      <c r="A1609" s="67">
        <v>3146</v>
      </c>
      <c r="B1609" s="67">
        <v>18</v>
      </c>
      <c r="C1609" s="62">
        <v>1590</v>
      </c>
      <c r="D1609" s="62">
        <v>100</v>
      </c>
      <c r="E1609" s="62" t="s">
        <v>76</v>
      </c>
    </row>
    <row r="1610" spans="1:5">
      <c r="A1610" s="67">
        <v>3147</v>
      </c>
      <c r="B1610" s="67">
        <v>18</v>
      </c>
      <c r="C1610" s="62">
        <v>1590</v>
      </c>
      <c r="D1610" s="62">
        <v>100</v>
      </c>
      <c r="E1610" s="62" t="s">
        <v>76</v>
      </c>
    </row>
    <row r="1611" spans="1:5">
      <c r="A1611" s="67">
        <v>3148</v>
      </c>
      <c r="B1611" s="67">
        <v>18</v>
      </c>
      <c r="C1611" s="62">
        <v>1590</v>
      </c>
      <c r="D1611" s="62">
        <v>100</v>
      </c>
      <c r="E1611" s="62" t="s">
        <v>76</v>
      </c>
    </row>
    <row r="1612" spans="1:5">
      <c r="A1612" s="67">
        <v>3149</v>
      </c>
      <c r="B1612" s="67">
        <v>18</v>
      </c>
      <c r="C1612" s="62">
        <v>1590</v>
      </c>
      <c r="D1612" s="62">
        <v>100</v>
      </c>
      <c r="E1612" s="62" t="s">
        <v>76</v>
      </c>
    </row>
    <row r="1613" spans="1:5">
      <c r="A1613" s="67">
        <v>3150</v>
      </c>
      <c r="B1613" s="67">
        <v>18</v>
      </c>
      <c r="C1613" s="62">
        <v>1590</v>
      </c>
      <c r="D1613" s="62">
        <v>100</v>
      </c>
      <c r="E1613" s="62" t="s">
        <v>76</v>
      </c>
    </row>
    <row r="1614" spans="1:5">
      <c r="A1614" s="67">
        <v>3151</v>
      </c>
      <c r="B1614" s="67">
        <v>18</v>
      </c>
      <c r="C1614" s="62">
        <v>1590</v>
      </c>
      <c r="D1614" s="62">
        <v>100</v>
      </c>
      <c r="E1614" s="62" t="s">
        <v>76</v>
      </c>
    </row>
    <row r="1615" spans="1:5">
      <c r="A1615" s="67">
        <v>3152</v>
      </c>
      <c r="B1615" s="67">
        <v>18</v>
      </c>
      <c r="C1615" s="62">
        <v>1590</v>
      </c>
      <c r="D1615" s="62">
        <v>100</v>
      </c>
      <c r="E1615" s="62" t="s">
        <v>76</v>
      </c>
    </row>
    <row r="1616" spans="1:5">
      <c r="A1616" s="67">
        <v>3153</v>
      </c>
      <c r="B1616" s="67">
        <v>18</v>
      </c>
      <c r="C1616" s="62">
        <v>1590</v>
      </c>
      <c r="D1616" s="62">
        <v>100</v>
      </c>
      <c r="E1616" s="62" t="s">
        <v>76</v>
      </c>
    </row>
    <row r="1617" spans="1:5">
      <c r="A1617" s="67">
        <v>3154</v>
      </c>
      <c r="B1617" s="67">
        <v>18</v>
      </c>
      <c r="C1617" s="62">
        <v>1590</v>
      </c>
      <c r="D1617" s="62">
        <v>100</v>
      </c>
      <c r="E1617" s="62" t="s">
        <v>76</v>
      </c>
    </row>
    <row r="1618" spans="1:5">
      <c r="A1618" s="67">
        <v>3155</v>
      </c>
      <c r="B1618" s="67">
        <v>18</v>
      </c>
      <c r="C1618" s="62">
        <v>1590</v>
      </c>
      <c r="D1618" s="62">
        <v>100</v>
      </c>
      <c r="E1618" s="62" t="s">
        <v>76</v>
      </c>
    </row>
    <row r="1619" spans="1:5">
      <c r="A1619" s="67">
        <v>3156</v>
      </c>
      <c r="B1619" s="67">
        <v>18</v>
      </c>
      <c r="C1619" s="62">
        <v>1590</v>
      </c>
      <c r="D1619" s="62">
        <v>100</v>
      </c>
      <c r="E1619" s="62" t="s">
        <v>76</v>
      </c>
    </row>
    <row r="1620" spans="1:5">
      <c r="A1620" s="67">
        <v>3158</v>
      </c>
      <c r="B1620" s="67">
        <v>18</v>
      </c>
      <c r="C1620" s="62">
        <v>1590</v>
      </c>
      <c r="D1620" s="62">
        <v>100</v>
      </c>
      <c r="E1620" s="62" t="s">
        <v>76</v>
      </c>
    </row>
    <row r="1621" spans="1:5">
      <c r="A1621" s="67">
        <v>3159</v>
      </c>
      <c r="B1621" s="67">
        <v>18</v>
      </c>
      <c r="C1621" s="62">
        <v>1590</v>
      </c>
      <c r="D1621" s="62">
        <v>100</v>
      </c>
      <c r="E1621" s="62" t="s">
        <v>76</v>
      </c>
    </row>
    <row r="1622" spans="1:5">
      <c r="A1622" s="67">
        <v>3160</v>
      </c>
      <c r="B1622" s="67">
        <v>18</v>
      </c>
      <c r="C1622" s="62">
        <v>1590</v>
      </c>
      <c r="D1622" s="62">
        <v>100</v>
      </c>
      <c r="E1622" s="62" t="s">
        <v>76</v>
      </c>
    </row>
    <row r="1623" spans="1:5">
      <c r="A1623" s="67">
        <v>3161</v>
      </c>
      <c r="B1623" s="67">
        <v>18</v>
      </c>
      <c r="C1623" s="62">
        <v>1590</v>
      </c>
      <c r="D1623" s="62">
        <v>100</v>
      </c>
      <c r="E1623" s="62" t="s">
        <v>76</v>
      </c>
    </row>
    <row r="1624" spans="1:5">
      <c r="A1624" s="67">
        <v>3162</v>
      </c>
      <c r="B1624" s="67">
        <v>18</v>
      </c>
      <c r="C1624" s="62">
        <v>1590</v>
      </c>
      <c r="D1624" s="62">
        <v>100</v>
      </c>
      <c r="E1624" s="62" t="s">
        <v>76</v>
      </c>
    </row>
    <row r="1625" spans="1:5">
      <c r="A1625" s="67">
        <v>3163</v>
      </c>
      <c r="B1625" s="67">
        <v>18</v>
      </c>
      <c r="C1625" s="62">
        <v>1590</v>
      </c>
      <c r="D1625" s="62">
        <v>100</v>
      </c>
      <c r="E1625" s="62" t="s">
        <v>76</v>
      </c>
    </row>
    <row r="1626" spans="1:5">
      <c r="A1626" s="67">
        <v>3164</v>
      </c>
      <c r="B1626" s="67">
        <v>18</v>
      </c>
      <c r="C1626" s="62">
        <v>1590</v>
      </c>
      <c r="D1626" s="62">
        <v>100</v>
      </c>
      <c r="E1626" s="62" t="s">
        <v>76</v>
      </c>
    </row>
    <row r="1627" spans="1:5">
      <c r="A1627" s="67">
        <v>3165</v>
      </c>
      <c r="B1627" s="67">
        <v>18</v>
      </c>
      <c r="C1627" s="62">
        <v>1590</v>
      </c>
      <c r="D1627" s="62">
        <v>100</v>
      </c>
      <c r="E1627" s="62" t="s">
        <v>76</v>
      </c>
    </row>
    <row r="1628" spans="1:5">
      <c r="A1628" s="67">
        <v>3166</v>
      </c>
      <c r="B1628" s="67">
        <v>18</v>
      </c>
      <c r="C1628" s="62">
        <v>1590</v>
      </c>
      <c r="D1628" s="62">
        <v>100</v>
      </c>
      <c r="E1628" s="62" t="s">
        <v>76</v>
      </c>
    </row>
    <row r="1629" spans="1:5">
      <c r="A1629" s="67">
        <v>3167</v>
      </c>
      <c r="B1629" s="67">
        <v>18</v>
      </c>
      <c r="C1629" s="62">
        <v>1590</v>
      </c>
      <c r="D1629" s="62">
        <v>100</v>
      </c>
      <c r="E1629" s="62" t="s">
        <v>76</v>
      </c>
    </row>
    <row r="1630" spans="1:5">
      <c r="A1630" s="67">
        <v>3168</v>
      </c>
      <c r="B1630" s="67">
        <v>18</v>
      </c>
      <c r="C1630" s="62">
        <v>1590</v>
      </c>
      <c r="D1630" s="62">
        <v>100</v>
      </c>
      <c r="E1630" s="62" t="s">
        <v>76</v>
      </c>
    </row>
    <row r="1631" spans="1:5">
      <c r="A1631" s="67">
        <v>3169</v>
      </c>
      <c r="B1631" s="67">
        <v>18</v>
      </c>
      <c r="C1631" s="62">
        <v>1590</v>
      </c>
      <c r="D1631" s="62">
        <v>100</v>
      </c>
      <c r="E1631" s="62" t="s">
        <v>76</v>
      </c>
    </row>
    <row r="1632" spans="1:5">
      <c r="A1632" s="67">
        <v>3170</v>
      </c>
      <c r="B1632" s="67">
        <v>18</v>
      </c>
      <c r="C1632" s="62">
        <v>1590</v>
      </c>
      <c r="D1632" s="62">
        <v>100</v>
      </c>
      <c r="E1632" s="62" t="s">
        <v>76</v>
      </c>
    </row>
    <row r="1633" spans="1:5">
      <c r="A1633" s="67">
        <v>3171</v>
      </c>
      <c r="B1633" s="67">
        <v>18</v>
      </c>
      <c r="C1633" s="62">
        <v>1590</v>
      </c>
      <c r="D1633" s="62">
        <v>100</v>
      </c>
      <c r="E1633" s="62" t="s">
        <v>76</v>
      </c>
    </row>
    <row r="1634" spans="1:5">
      <c r="A1634" s="67">
        <v>3172</v>
      </c>
      <c r="B1634" s="67">
        <v>18</v>
      </c>
      <c r="C1634" s="62">
        <v>1590</v>
      </c>
      <c r="D1634" s="62">
        <v>100</v>
      </c>
      <c r="E1634" s="62" t="s">
        <v>76</v>
      </c>
    </row>
    <row r="1635" spans="1:5">
      <c r="A1635" s="67">
        <v>3173</v>
      </c>
      <c r="B1635" s="67">
        <v>18</v>
      </c>
      <c r="C1635" s="62">
        <v>1590</v>
      </c>
      <c r="D1635" s="62">
        <v>100</v>
      </c>
      <c r="E1635" s="62" t="s">
        <v>76</v>
      </c>
    </row>
    <row r="1636" spans="1:5">
      <c r="A1636" s="67">
        <v>3174</v>
      </c>
      <c r="B1636" s="67">
        <v>18</v>
      </c>
      <c r="C1636" s="62">
        <v>1590</v>
      </c>
      <c r="D1636" s="62">
        <v>100</v>
      </c>
      <c r="E1636" s="62" t="s">
        <v>76</v>
      </c>
    </row>
    <row r="1637" spans="1:5">
      <c r="A1637" s="67">
        <v>3175</v>
      </c>
      <c r="B1637" s="67">
        <v>18</v>
      </c>
      <c r="C1637" s="62">
        <v>1590</v>
      </c>
      <c r="D1637" s="62">
        <v>100</v>
      </c>
      <c r="E1637" s="62" t="s">
        <v>76</v>
      </c>
    </row>
    <row r="1638" spans="1:5">
      <c r="A1638" s="67">
        <v>3176</v>
      </c>
      <c r="B1638" s="67">
        <v>18</v>
      </c>
      <c r="C1638" s="62">
        <v>1590</v>
      </c>
      <c r="D1638" s="62">
        <v>100</v>
      </c>
      <c r="E1638" s="62" t="s">
        <v>76</v>
      </c>
    </row>
    <row r="1639" spans="1:5">
      <c r="A1639" s="67">
        <v>3177</v>
      </c>
      <c r="B1639" s="67">
        <v>18</v>
      </c>
      <c r="C1639" s="62">
        <v>1590</v>
      </c>
      <c r="D1639" s="62">
        <v>100</v>
      </c>
      <c r="E1639" s="62" t="s">
        <v>76</v>
      </c>
    </row>
    <row r="1640" spans="1:5">
      <c r="A1640" s="67">
        <v>3178</v>
      </c>
      <c r="B1640" s="67">
        <v>18</v>
      </c>
      <c r="C1640" s="62">
        <v>1590</v>
      </c>
      <c r="D1640" s="62">
        <v>100</v>
      </c>
      <c r="E1640" s="62" t="s">
        <v>76</v>
      </c>
    </row>
    <row r="1641" spans="1:5">
      <c r="A1641" s="67">
        <v>3179</v>
      </c>
      <c r="B1641" s="67">
        <v>18</v>
      </c>
      <c r="C1641" s="62">
        <v>1590</v>
      </c>
      <c r="D1641" s="62">
        <v>100</v>
      </c>
      <c r="E1641" s="62" t="s">
        <v>76</v>
      </c>
    </row>
    <row r="1642" spans="1:5">
      <c r="A1642" s="67">
        <v>3180</v>
      </c>
      <c r="B1642" s="67">
        <v>18</v>
      </c>
      <c r="C1642" s="62">
        <v>1590</v>
      </c>
      <c r="D1642" s="62">
        <v>100</v>
      </c>
      <c r="E1642" s="62" t="s">
        <v>76</v>
      </c>
    </row>
    <row r="1643" spans="1:5">
      <c r="A1643" s="67">
        <v>3181</v>
      </c>
      <c r="B1643" s="67">
        <v>18</v>
      </c>
      <c r="C1643" s="62">
        <v>1590</v>
      </c>
      <c r="D1643" s="62">
        <v>100</v>
      </c>
      <c r="E1643" s="62" t="s">
        <v>76</v>
      </c>
    </row>
    <row r="1644" spans="1:5">
      <c r="A1644" s="67">
        <v>3182</v>
      </c>
      <c r="B1644" s="67">
        <v>18</v>
      </c>
      <c r="C1644" s="62">
        <v>1590</v>
      </c>
      <c r="D1644" s="62">
        <v>100</v>
      </c>
      <c r="E1644" s="62" t="s">
        <v>76</v>
      </c>
    </row>
    <row r="1645" spans="1:5">
      <c r="A1645" s="67">
        <v>3183</v>
      </c>
      <c r="B1645" s="67">
        <v>18</v>
      </c>
      <c r="C1645" s="62">
        <v>1590</v>
      </c>
      <c r="D1645" s="62">
        <v>100</v>
      </c>
      <c r="E1645" s="62" t="s">
        <v>76</v>
      </c>
    </row>
    <row r="1646" spans="1:5">
      <c r="A1646" s="67">
        <v>3184</v>
      </c>
      <c r="B1646" s="67">
        <v>18</v>
      </c>
      <c r="C1646" s="62">
        <v>1590</v>
      </c>
      <c r="D1646" s="62">
        <v>100</v>
      </c>
      <c r="E1646" s="62" t="s">
        <v>76</v>
      </c>
    </row>
    <row r="1647" spans="1:5">
      <c r="A1647" s="67">
        <v>3185</v>
      </c>
      <c r="B1647" s="67">
        <v>18</v>
      </c>
      <c r="C1647" s="62">
        <v>1590</v>
      </c>
      <c r="D1647" s="62">
        <v>100</v>
      </c>
      <c r="E1647" s="62" t="s">
        <v>76</v>
      </c>
    </row>
    <row r="1648" spans="1:5">
      <c r="A1648" s="67">
        <v>3186</v>
      </c>
      <c r="B1648" s="67">
        <v>18</v>
      </c>
      <c r="C1648" s="62">
        <v>1590</v>
      </c>
      <c r="D1648" s="62">
        <v>100</v>
      </c>
      <c r="E1648" s="62" t="s">
        <v>76</v>
      </c>
    </row>
    <row r="1649" spans="1:5">
      <c r="A1649" s="67">
        <v>3187</v>
      </c>
      <c r="B1649" s="67">
        <v>18</v>
      </c>
      <c r="C1649" s="62">
        <v>1590</v>
      </c>
      <c r="D1649" s="62">
        <v>100</v>
      </c>
      <c r="E1649" s="62" t="s">
        <v>76</v>
      </c>
    </row>
    <row r="1650" spans="1:5">
      <c r="A1650" s="67">
        <v>3188</v>
      </c>
      <c r="B1650" s="67">
        <v>18</v>
      </c>
      <c r="C1650" s="62">
        <v>1590</v>
      </c>
      <c r="D1650" s="62">
        <v>100</v>
      </c>
      <c r="E1650" s="62" t="s">
        <v>76</v>
      </c>
    </row>
    <row r="1651" spans="1:5">
      <c r="A1651" s="67">
        <v>3189</v>
      </c>
      <c r="B1651" s="67">
        <v>18</v>
      </c>
      <c r="C1651" s="62">
        <v>1590</v>
      </c>
      <c r="D1651" s="62">
        <v>100</v>
      </c>
      <c r="E1651" s="62" t="s">
        <v>76</v>
      </c>
    </row>
    <row r="1652" spans="1:5">
      <c r="A1652" s="67">
        <v>3190</v>
      </c>
      <c r="B1652" s="67">
        <v>18</v>
      </c>
      <c r="C1652" s="62">
        <v>1590</v>
      </c>
      <c r="D1652" s="62">
        <v>100</v>
      </c>
      <c r="E1652" s="62" t="s">
        <v>76</v>
      </c>
    </row>
    <row r="1653" spans="1:5">
      <c r="A1653" s="67">
        <v>3191</v>
      </c>
      <c r="B1653" s="67">
        <v>18</v>
      </c>
      <c r="C1653" s="62">
        <v>1590</v>
      </c>
      <c r="D1653" s="62">
        <v>100</v>
      </c>
      <c r="E1653" s="62" t="s">
        <v>76</v>
      </c>
    </row>
    <row r="1654" spans="1:5">
      <c r="A1654" s="67">
        <v>3192</v>
      </c>
      <c r="B1654" s="67">
        <v>18</v>
      </c>
      <c r="C1654" s="62">
        <v>1590</v>
      </c>
      <c r="D1654" s="62">
        <v>100</v>
      </c>
      <c r="E1654" s="62" t="s">
        <v>76</v>
      </c>
    </row>
    <row r="1655" spans="1:5">
      <c r="A1655" s="67">
        <v>3193</v>
      </c>
      <c r="B1655" s="67">
        <v>18</v>
      </c>
      <c r="C1655" s="62">
        <v>1590</v>
      </c>
      <c r="D1655" s="62">
        <v>100</v>
      </c>
      <c r="E1655" s="62" t="s">
        <v>76</v>
      </c>
    </row>
    <row r="1656" spans="1:5">
      <c r="A1656" s="67">
        <v>3194</v>
      </c>
      <c r="B1656" s="67">
        <v>18</v>
      </c>
      <c r="C1656" s="62">
        <v>1590</v>
      </c>
      <c r="D1656" s="62">
        <v>100</v>
      </c>
      <c r="E1656" s="62" t="s">
        <v>76</v>
      </c>
    </row>
    <row r="1657" spans="1:5">
      <c r="A1657" s="67">
        <v>3195</v>
      </c>
      <c r="B1657" s="67">
        <v>18</v>
      </c>
      <c r="C1657" s="62">
        <v>1590</v>
      </c>
      <c r="D1657" s="62">
        <v>100</v>
      </c>
      <c r="E1657" s="62" t="s">
        <v>76</v>
      </c>
    </row>
    <row r="1658" spans="1:5">
      <c r="A1658" s="67">
        <v>3196</v>
      </c>
      <c r="B1658" s="67">
        <v>18</v>
      </c>
      <c r="C1658" s="62">
        <v>1590</v>
      </c>
      <c r="D1658" s="62">
        <v>100</v>
      </c>
      <c r="E1658" s="62" t="s">
        <v>76</v>
      </c>
    </row>
    <row r="1659" spans="1:5">
      <c r="A1659" s="67">
        <v>3197</v>
      </c>
      <c r="B1659" s="67">
        <v>18</v>
      </c>
      <c r="C1659" s="62">
        <v>1590</v>
      </c>
      <c r="D1659" s="62">
        <v>100</v>
      </c>
      <c r="E1659" s="62" t="s">
        <v>76</v>
      </c>
    </row>
    <row r="1660" spans="1:5">
      <c r="A1660" s="67">
        <v>3198</v>
      </c>
      <c r="B1660" s="67">
        <v>18</v>
      </c>
      <c r="C1660" s="62">
        <v>1590</v>
      </c>
      <c r="D1660" s="62">
        <v>100</v>
      </c>
      <c r="E1660" s="62" t="s">
        <v>76</v>
      </c>
    </row>
    <row r="1661" spans="1:5">
      <c r="A1661" s="67">
        <v>3199</v>
      </c>
      <c r="B1661" s="67">
        <v>18</v>
      </c>
      <c r="C1661" s="62">
        <v>1590</v>
      </c>
      <c r="D1661" s="62">
        <v>100</v>
      </c>
      <c r="E1661" s="62" t="s">
        <v>76</v>
      </c>
    </row>
    <row r="1662" spans="1:5">
      <c r="A1662" s="67">
        <v>3200</v>
      </c>
      <c r="B1662" s="67">
        <v>18</v>
      </c>
      <c r="C1662" s="62">
        <v>1590</v>
      </c>
      <c r="D1662" s="62">
        <v>100</v>
      </c>
      <c r="E1662" s="62" t="s">
        <v>76</v>
      </c>
    </row>
    <row r="1663" spans="1:5">
      <c r="A1663" s="67">
        <v>3201</v>
      </c>
      <c r="B1663" s="67">
        <v>18</v>
      </c>
      <c r="C1663" s="62">
        <v>1590</v>
      </c>
      <c r="D1663" s="62">
        <v>100</v>
      </c>
      <c r="E1663" s="62" t="s">
        <v>76</v>
      </c>
    </row>
    <row r="1664" spans="1:5">
      <c r="A1664" s="67">
        <v>3202</v>
      </c>
      <c r="B1664" s="67">
        <v>18</v>
      </c>
      <c r="C1664" s="62">
        <v>1590</v>
      </c>
      <c r="D1664" s="62">
        <v>100</v>
      </c>
      <c r="E1664" s="62" t="s">
        <v>76</v>
      </c>
    </row>
    <row r="1665" spans="1:5">
      <c r="A1665" s="67">
        <v>3204</v>
      </c>
      <c r="B1665" s="67">
        <v>18</v>
      </c>
      <c r="C1665" s="62">
        <v>1590</v>
      </c>
      <c r="D1665" s="62">
        <v>100</v>
      </c>
      <c r="E1665" s="62" t="s">
        <v>76</v>
      </c>
    </row>
    <row r="1666" spans="1:5">
      <c r="A1666" s="67">
        <v>3205</v>
      </c>
      <c r="B1666" s="67">
        <v>18</v>
      </c>
      <c r="C1666" s="62">
        <v>1590</v>
      </c>
      <c r="D1666" s="62">
        <v>100</v>
      </c>
      <c r="E1666" s="62" t="s">
        <v>76</v>
      </c>
    </row>
    <row r="1667" spans="1:5">
      <c r="A1667" s="67">
        <v>3206</v>
      </c>
      <c r="B1667" s="67">
        <v>18</v>
      </c>
      <c r="C1667" s="62">
        <v>1590</v>
      </c>
      <c r="D1667" s="62">
        <v>100</v>
      </c>
      <c r="E1667" s="62" t="s">
        <v>76</v>
      </c>
    </row>
    <row r="1668" spans="1:5">
      <c r="A1668" s="67">
        <v>3207</v>
      </c>
      <c r="B1668" s="67">
        <v>18</v>
      </c>
      <c r="C1668" s="62">
        <v>1590</v>
      </c>
      <c r="D1668" s="62">
        <v>100</v>
      </c>
      <c r="E1668" s="62" t="s">
        <v>76</v>
      </c>
    </row>
    <row r="1669" spans="1:5">
      <c r="A1669" s="67">
        <v>3211</v>
      </c>
      <c r="B1669" s="67">
        <v>18</v>
      </c>
      <c r="C1669" s="62">
        <v>1590</v>
      </c>
      <c r="D1669" s="62">
        <v>100</v>
      </c>
      <c r="E1669" s="62" t="s">
        <v>76</v>
      </c>
    </row>
    <row r="1670" spans="1:5">
      <c r="A1670" s="67">
        <v>3212</v>
      </c>
      <c r="B1670" s="67">
        <v>18</v>
      </c>
      <c r="C1670" s="62">
        <v>1590</v>
      </c>
      <c r="D1670" s="62">
        <v>100</v>
      </c>
      <c r="E1670" s="62" t="s">
        <v>76</v>
      </c>
    </row>
    <row r="1671" spans="1:5">
      <c r="A1671" s="67">
        <v>3214</v>
      </c>
      <c r="B1671" s="67">
        <v>18</v>
      </c>
      <c r="C1671" s="62">
        <v>1590</v>
      </c>
      <c r="D1671" s="62">
        <v>100</v>
      </c>
      <c r="E1671" s="62" t="s">
        <v>76</v>
      </c>
    </row>
    <row r="1672" spans="1:5">
      <c r="A1672" s="67">
        <v>3215</v>
      </c>
      <c r="B1672" s="67">
        <v>18</v>
      </c>
      <c r="C1672" s="62">
        <v>1590</v>
      </c>
      <c r="D1672" s="62">
        <v>100</v>
      </c>
      <c r="E1672" s="62" t="s">
        <v>76</v>
      </c>
    </row>
    <row r="1673" spans="1:5">
      <c r="A1673" s="67">
        <v>3216</v>
      </c>
      <c r="B1673" s="67">
        <v>18</v>
      </c>
      <c r="C1673" s="62">
        <v>1590</v>
      </c>
      <c r="D1673" s="62">
        <v>100</v>
      </c>
      <c r="E1673" s="62" t="s">
        <v>76</v>
      </c>
    </row>
    <row r="1674" spans="1:5">
      <c r="A1674" s="67">
        <v>3217</v>
      </c>
      <c r="B1674" s="67">
        <v>18</v>
      </c>
      <c r="C1674" s="62">
        <v>1590</v>
      </c>
      <c r="D1674" s="62">
        <v>100</v>
      </c>
      <c r="E1674" s="62" t="s">
        <v>76</v>
      </c>
    </row>
    <row r="1675" spans="1:5">
      <c r="A1675" s="67">
        <v>3218</v>
      </c>
      <c r="B1675" s="67">
        <v>18</v>
      </c>
      <c r="C1675" s="62">
        <v>1590</v>
      </c>
      <c r="D1675" s="62">
        <v>100</v>
      </c>
      <c r="E1675" s="62" t="s">
        <v>76</v>
      </c>
    </row>
    <row r="1676" spans="1:5">
      <c r="A1676" s="67">
        <v>3219</v>
      </c>
      <c r="B1676" s="67">
        <v>18</v>
      </c>
      <c r="C1676" s="62">
        <v>1590</v>
      </c>
      <c r="D1676" s="62">
        <v>100</v>
      </c>
      <c r="E1676" s="62" t="s">
        <v>76</v>
      </c>
    </row>
    <row r="1677" spans="1:5">
      <c r="A1677" s="67">
        <v>3220</v>
      </c>
      <c r="B1677" s="67">
        <v>18</v>
      </c>
      <c r="C1677" s="62">
        <v>1590</v>
      </c>
      <c r="D1677" s="62">
        <v>100</v>
      </c>
      <c r="E1677" s="62" t="s">
        <v>76</v>
      </c>
    </row>
    <row r="1678" spans="1:5">
      <c r="A1678" s="67">
        <v>3221</v>
      </c>
      <c r="B1678" s="67">
        <v>18</v>
      </c>
      <c r="C1678" s="62">
        <v>1590</v>
      </c>
      <c r="D1678" s="62">
        <v>100</v>
      </c>
      <c r="E1678" s="62" t="s">
        <v>76</v>
      </c>
    </row>
    <row r="1679" spans="1:5">
      <c r="A1679" s="67">
        <v>3222</v>
      </c>
      <c r="B1679" s="67">
        <v>18</v>
      </c>
      <c r="C1679" s="62">
        <v>1590</v>
      </c>
      <c r="D1679" s="62">
        <v>100</v>
      </c>
      <c r="E1679" s="62" t="s">
        <v>76</v>
      </c>
    </row>
    <row r="1680" spans="1:5">
      <c r="A1680" s="67">
        <v>3223</v>
      </c>
      <c r="B1680" s="67">
        <v>18</v>
      </c>
      <c r="C1680" s="62">
        <v>1590</v>
      </c>
      <c r="D1680" s="62">
        <v>100</v>
      </c>
      <c r="E1680" s="62" t="s">
        <v>76</v>
      </c>
    </row>
    <row r="1681" spans="1:5">
      <c r="A1681" s="67">
        <v>3224</v>
      </c>
      <c r="B1681" s="67">
        <v>18</v>
      </c>
      <c r="C1681" s="62">
        <v>1590</v>
      </c>
      <c r="D1681" s="62">
        <v>100</v>
      </c>
      <c r="E1681" s="62" t="s">
        <v>76</v>
      </c>
    </row>
    <row r="1682" spans="1:5">
      <c r="A1682" s="67">
        <v>3225</v>
      </c>
      <c r="B1682" s="67">
        <v>18</v>
      </c>
      <c r="C1682" s="62">
        <v>1590</v>
      </c>
      <c r="D1682" s="62">
        <v>100</v>
      </c>
      <c r="E1682" s="62" t="s">
        <v>76</v>
      </c>
    </row>
    <row r="1683" spans="1:5">
      <c r="A1683" s="67">
        <v>3226</v>
      </c>
      <c r="B1683" s="67">
        <v>18</v>
      </c>
      <c r="C1683" s="62">
        <v>1590</v>
      </c>
      <c r="D1683" s="62">
        <v>100</v>
      </c>
      <c r="E1683" s="62" t="s">
        <v>76</v>
      </c>
    </row>
    <row r="1684" spans="1:5">
      <c r="A1684" s="67">
        <v>3227</v>
      </c>
      <c r="B1684" s="67">
        <v>18</v>
      </c>
      <c r="C1684" s="62">
        <v>1590</v>
      </c>
      <c r="D1684" s="62">
        <v>100</v>
      </c>
      <c r="E1684" s="62" t="s">
        <v>76</v>
      </c>
    </row>
    <row r="1685" spans="1:5">
      <c r="A1685" s="67">
        <v>3228</v>
      </c>
      <c r="B1685" s="67">
        <v>18</v>
      </c>
      <c r="C1685" s="62">
        <v>1590</v>
      </c>
      <c r="D1685" s="62">
        <v>100</v>
      </c>
      <c r="E1685" s="62" t="s">
        <v>76</v>
      </c>
    </row>
    <row r="1686" spans="1:5">
      <c r="A1686" s="67">
        <v>3230</v>
      </c>
      <c r="B1686" s="67">
        <v>18</v>
      </c>
      <c r="C1686" s="62">
        <v>1590</v>
      </c>
      <c r="D1686" s="62">
        <v>100</v>
      </c>
      <c r="E1686" s="62" t="s">
        <v>76</v>
      </c>
    </row>
    <row r="1687" spans="1:5">
      <c r="A1687" s="67">
        <v>3231</v>
      </c>
      <c r="B1687" s="67">
        <v>18</v>
      </c>
      <c r="C1687" s="62">
        <v>1590</v>
      </c>
      <c r="D1687" s="62">
        <v>100</v>
      </c>
      <c r="E1687" s="62" t="s">
        <v>76</v>
      </c>
    </row>
    <row r="1688" spans="1:5">
      <c r="A1688" s="67">
        <v>3232</v>
      </c>
      <c r="B1688" s="67">
        <v>15</v>
      </c>
      <c r="C1688" s="62">
        <v>2049</v>
      </c>
      <c r="D1688" s="62">
        <v>104</v>
      </c>
      <c r="E1688" s="62" t="s">
        <v>76</v>
      </c>
    </row>
    <row r="1689" spans="1:5">
      <c r="A1689" s="67">
        <v>3233</v>
      </c>
      <c r="B1689" s="67">
        <v>15</v>
      </c>
      <c r="C1689" s="62">
        <v>2049</v>
      </c>
      <c r="D1689" s="62">
        <v>104</v>
      </c>
      <c r="E1689" s="62" t="s">
        <v>76</v>
      </c>
    </row>
    <row r="1690" spans="1:5">
      <c r="A1690" s="67">
        <v>3235</v>
      </c>
      <c r="B1690" s="67">
        <v>15</v>
      </c>
      <c r="C1690" s="62">
        <v>2049</v>
      </c>
      <c r="D1690" s="62">
        <v>104</v>
      </c>
      <c r="E1690" s="62" t="s">
        <v>76</v>
      </c>
    </row>
    <row r="1691" spans="1:5">
      <c r="A1691" s="67">
        <v>3236</v>
      </c>
      <c r="B1691" s="67">
        <v>15</v>
      </c>
      <c r="C1691" s="62">
        <v>2049</v>
      </c>
      <c r="D1691" s="62">
        <v>104</v>
      </c>
      <c r="E1691" s="62" t="s">
        <v>76</v>
      </c>
    </row>
    <row r="1692" spans="1:5">
      <c r="A1692" s="67">
        <v>3237</v>
      </c>
      <c r="B1692" s="67">
        <v>15</v>
      </c>
      <c r="C1692" s="62">
        <v>2049</v>
      </c>
      <c r="D1692" s="62">
        <v>104</v>
      </c>
      <c r="E1692" s="62" t="s">
        <v>76</v>
      </c>
    </row>
    <row r="1693" spans="1:5">
      <c r="A1693" s="67">
        <v>3238</v>
      </c>
      <c r="B1693" s="67">
        <v>15</v>
      </c>
      <c r="C1693" s="62">
        <v>2049</v>
      </c>
      <c r="D1693" s="62">
        <v>104</v>
      </c>
      <c r="E1693" s="62" t="s">
        <v>76</v>
      </c>
    </row>
    <row r="1694" spans="1:5">
      <c r="A1694" s="67">
        <v>3239</v>
      </c>
      <c r="B1694" s="67">
        <v>15</v>
      </c>
      <c r="C1694" s="62">
        <v>2049</v>
      </c>
      <c r="D1694" s="62">
        <v>104</v>
      </c>
      <c r="E1694" s="62" t="s">
        <v>76</v>
      </c>
    </row>
    <row r="1695" spans="1:5">
      <c r="A1695" s="67">
        <v>3240</v>
      </c>
      <c r="B1695" s="67">
        <v>18</v>
      </c>
      <c r="C1695" s="62">
        <v>1590</v>
      </c>
      <c r="D1695" s="62">
        <v>100</v>
      </c>
      <c r="E1695" s="62" t="s">
        <v>76</v>
      </c>
    </row>
    <row r="1696" spans="1:5">
      <c r="A1696" s="67">
        <v>3241</v>
      </c>
      <c r="B1696" s="67">
        <v>18</v>
      </c>
      <c r="C1696" s="62">
        <v>1590</v>
      </c>
      <c r="D1696" s="62">
        <v>100</v>
      </c>
      <c r="E1696" s="62" t="s">
        <v>76</v>
      </c>
    </row>
    <row r="1697" spans="1:5">
      <c r="A1697" s="67">
        <v>3242</v>
      </c>
      <c r="B1697" s="67">
        <v>15</v>
      </c>
      <c r="C1697" s="62">
        <v>2049</v>
      </c>
      <c r="D1697" s="62">
        <v>104</v>
      </c>
      <c r="E1697" s="62" t="s">
        <v>76</v>
      </c>
    </row>
    <row r="1698" spans="1:5">
      <c r="A1698" s="67">
        <v>3243</v>
      </c>
      <c r="B1698" s="67">
        <v>15</v>
      </c>
      <c r="C1698" s="62">
        <v>2049</v>
      </c>
      <c r="D1698" s="62">
        <v>104</v>
      </c>
      <c r="E1698" s="62" t="s">
        <v>76</v>
      </c>
    </row>
    <row r="1699" spans="1:5">
      <c r="A1699" s="67">
        <v>3249</v>
      </c>
      <c r="B1699" s="67">
        <v>15</v>
      </c>
      <c r="C1699" s="62">
        <v>2049</v>
      </c>
      <c r="D1699" s="62">
        <v>104</v>
      </c>
      <c r="E1699" s="62" t="s">
        <v>76</v>
      </c>
    </row>
    <row r="1700" spans="1:5">
      <c r="A1700" s="67">
        <v>3250</v>
      </c>
      <c r="B1700" s="67">
        <v>15</v>
      </c>
      <c r="C1700" s="62">
        <v>2049</v>
      </c>
      <c r="D1700" s="62">
        <v>104</v>
      </c>
      <c r="E1700" s="62" t="s">
        <v>76</v>
      </c>
    </row>
    <row r="1701" spans="1:5">
      <c r="A1701" s="67">
        <v>3251</v>
      </c>
      <c r="B1701" s="67">
        <v>15</v>
      </c>
      <c r="C1701" s="62">
        <v>2049</v>
      </c>
      <c r="D1701" s="62">
        <v>104</v>
      </c>
      <c r="E1701" s="62" t="s">
        <v>76</v>
      </c>
    </row>
    <row r="1702" spans="1:5">
      <c r="A1702" s="67">
        <v>3254</v>
      </c>
      <c r="B1702" s="67">
        <v>15</v>
      </c>
      <c r="C1702" s="62">
        <v>2049</v>
      </c>
      <c r="D1702" s="62">
        <v>104</v>
      </c>
      <c r="E1702" s="62" t="s">
        <v>76</v>
      </c>
    </row>
    <row r="1703" spans="1:5">
      <c r="A1703" s="67">
        <v>3260</v>
      </c>
      <c r="B1703" s="67">
        <v>15</v>
      </c>
      <c r="C1703" s="62">
        <v>2049</v>
      </c>
      <c r="D1703" s="62">
        <v>104</v>
      </c>
      <c r="E1703" s="62" t="s">
        <v>76</v>
      </c>
    </row>
    <row r="1704" spans="1:5">
      <c r="A1704" s="67">
        <v>3264</v>
      </c>
      <c r="B1704" s="67">
        <v>15</v>
      </c>
      <c r="C1704" s="62">
        <v>2049</v>
      </c>
      <c r="D1704" s="62">
        <v>104</v>
      </c>
      <c r="E1704" s="62" t="s">
        <v>76</v>
      </c>
    </row>
    <row r="1705" spans="1:5">
      <c r="A1705" s="67">
        <v>3265</v>
      </c>
      <c r="B1705" s="67">
        <v>15</v>
      </c>
      <c r="C1705" s="62">
        <v>2049</v>
      </c>
      <c r="D1705" s="62">
        <v>104</v>
      </c>
      <c r="E1705" s="62" t="s">
        <v>76</v>
      </c>
    </row>
    <row r="1706" spans="1:5">
      <c r="A1706" s="67">
        <v>3266</v>
      </c>
      <c r="B1706" s="67">
        <v>15</v>
      </c>
      <c r="C1706" s="62">
        <v>2049</v>
      </c>
      <c r="D1706" s="62">
        <v>104</v>
      </c>
      <c r="E1706" s="62" t="s">
        <v>76</v>
      </c>
    </row>
    <row r="1707" spans="1:5">
      <c r="A1707" s="67">
        <v>3267</v>
      </c>
      <c r="B1707" s="67">
        <v>15</v>
      </c>
      <c r="C1707" s="62">
        <v>2049</v>
      </c>
      <c r="D1707" s="62">
        <v>104</v>
      </c>
      <c r="E1707" s="62" t="s">
        <v>76</v>
      </c>
    </row>
    <row r="1708" spans="1:5">
      <c r="A1708" s="67">
        <v>3268</v>
      </c>
      <c r="B1708" s="67">
        <v>15</v>
      </c>
      <c r="C1708" s="62">
        <v>2049</v>
      </c>
      <c r="D1708" s="62">
        <v>104</v>
      </c>
      <c r="E1708" s="62" t="s">
        <v>76</v>
      </c>
    </row>
    <row r="1709" spans="1:5">
      <c r="A1709" s="67">
        <v>3269</v>
      </c>
      <c r="B1709" s="67">
        <v>15</v>
      </c>
      <c r="C1709" s="62">
        <v>2049</v>
      </c>
      <c r="D1709" s="62">
        <v>104</v>
      </c>
      <c r="E1709" s="62" t="s">
        <v>76</v>
      </c>
    </row>
    <row r="1710" spans="1:5">
      <c r="A1710" s="67">
        <v>3270</v>
      </c>
      <c r="B1710" s="67">
        <v>15</v>
      </c>
      <c r="C1710" s="62">
        <v>2049</v>
      </c>
      <c r="D1710" s="62">
        <v>104</v>
      </c>
      <c r="E1710" s="62" t="s">
        <v>76</v>
      </c>
    </row>
    <row r="1711" spans="1:5">
      <c r="A1711" s="67">
        <v>3271</v>
      </c>
      <c r="B1711" s="67">
        <v>15</v>
      </c>
      <c r="C1711" s="62">
        <v>2049</v>
      </c>
      <c r="D1711" s="62">
        <v>104</v>
      </c>
      <c r="E1711" s="62" t="s">
        <v>76</v>
      </c>
    </row>
    <row r="1712" spans="1:5">
      <c r="A1712" s="67">
        <v>3272</v>
      </c>
      <c r="B1712" s="67">
        <v>15</v>
      </c>
      <c r="C1712" s="62">
        <v>2049</v>
      </c>
      <c r="D1712" s="62">
        <v>104</v>
      </c>
      <c r="E1712" s="62" t="s">
        <v>76</v>
      </c>
    </row>
    <row r="1713" spans="1:5">
      <c r="A1713" s="67">
        <v>3273</v>
      </c>
      <c r="B1713" s="67">
        <v>15</v>
      </c>
      <c r="C1713" s="62">
        <v>2049</v>
      </c>
      <c r="D1713" s="62">
        <v>104</v>
      </c>
      <c r="E1713" s="62" t="s">
        <v>76</v>
      </c>
    </row>
    <row r="1714" spans="1:5">
      <c r="A1714" s="67">
        <v>3274</v>
      </c>
      <c r="B1714" s="67">
        <v>15</v>
      </c>
      <c r="C1714" s="62">
        <v>2049</v>
      </c>
      <c r="D1714" s="62">
        <v>104</v>
      </c>
      <c r="E1714" s="62" t="s">
        <v>76</v>
      </c>
    </row>
    <row r="1715" spans="1:5">
      <c r="A1715" s="67">
        <v>3275</v>
      </c>
      <c r="B1715" s="67">
        <v>15</v>
      </c>
      <c r="C1715" s="62">
        <v>2049</v>
      </c>
      <c r="D1715" s="62">
        <v>104</v>
      </c>
      <c r="E1715" s="62" t="s">
        <v>76</v>
      </c>
    </row>
    <row r="1716" spans="1:5">
      <c r="A1716" s="67">
        <v>3276</v>
      </c>
      <c r="B1716" s="67">
        <v>15</v>
      </c>
      <c r="C1716" s="62">
        <v>2049</v>
      </c>
      <c r="D1716" s="62">
        <v>104</v>
      </c>
      <c r="E1716" s="62" t="s">
        <v>76</v>
      </c>
    </row>
    <row r="1717" spans="1:5">
      <c r="A1717" s="67">
        <v>3277</v>
      </c>
      <c r="B1717" s="67">
        <v>15</v>
      </c>
      <c r="C1717" s="62">
        <v>2049</v>
      </c>
      <c r="D1717" s="62">
        <v>104</v>
      </c>
      <c r="E1717" s="62" t="s">
        <v>76</v>
      </c>
    </row>
    <row r="1718" spans="1:5">
      <c r="A1718" s="67">
        <v>3278</v>
      </c>
      <c r="B1718" s="67">
        <v>15</v>
      </c>
      <c r="C1718" s="62">
        <v>2049</v>
      </c>
      <c r="D1718" s="62">
        <v>104</v>
      </c>
      <c r="E1718" s="62" t="s">
        <v>76</v>
      </c>
    </row>
    <row r="1719" spans="1:5">
      <c r="A1719" s="67">
        <v>3279</v>
      </c>
      <c r="B1719" s="67">
        <v>15</v>
      </c>
      <c r="C1719" s="62">
        <v>2049</v>
      </c>
      <c r="D1719" s="62">
        <v>104</v>
      </c>
      <c r="E1719" s="62" t="s">
        <v>76</v>
      </c>
    </row>
    <row r="1720" spans="1:5">
      <c r="A1720" s="67">
        <v>3280</v>
      </c>
      <c r="B1720" s="67">
        <v>15</v>
      </c>
      <c r="C1720" s="62">
        <v>2049</v>
      </c>
      <c r="D1720" s="62">
        <v>104</v>
      </c>
      <c r="E1720" s="62" t="s">
        <v>76</v>
      </c>
    </row>
    <row r="1721" spans="1:5">
      <c r="A1721" s="67">
        <v>3281</v>
      </c>
      <c r="B1721" s="67">
        <v>15</v>
      </c>
      <c r="C1721" s="62">
        <v>2049</v>
      </c>
      <c r="D1721" s="62">
        <v>104</v>
      </c>
      <c r="E1721" s="62" t="s">
        <v>76</v>
      </c>
    </row>
    <row r="1722" spans="1:5">
      <c r="A1722" s="67">
        <v>3282</v>
      </c>
      <c r="B1722" s="67">
        <v>15</v>
      </c>
      <c r="C1722" s="62">
        <v>2049</v>
      </c>
      <c r="D1722" s="62">
        <v>104</v>
      </c>
      <c r="E1722" s="62" t="s">
        <v>76</v>
      </c>
    </row>
    <row r="1723" spans="1:5">
      <c r="A1723" s="67">
        <v>3283</v>
      </c>
      <c r="B1723" s="67">
        <v>15</v>
      </c>
      <c r="C1723" s="62">
        <v>2049</v>
      </c>
      <c r="D1723" s="62">
        <v>104</v>
      </c>
      <c r="E1723" s="62" t="s">
        <v>76</v>
      </c>
    </row>
    <row r="1724" spans="1:5">
      <c r="A1724" s="67">
        <v>3284</v>
      </c>
      <c r="B1724" s="67">
        <v>15</v>
      </c>
      <c r="C1724" s="62">
        <v>2049</v>
      </c>
      <c r="D1724" s="62">
        <v>104</v>
      </c>
      <c r="E1724" s="62" t="s">
        <v>76</v>
      </c>
    </row>
    <row r="1725" spans="1:5">
      <c r="A1725" s="67">
        <v>3285</v>
      </c>
      <c r="B1725" s="67">
        <v>15</v>
      </c>
      <c r="C1725" s="62">
        <v>2049</v>
      </c>
      <c r="D1725" s="62">
        <v>104</v>
      </c>
      <c r="E1725" s="62" t="s">
        <v>76</v>
      </c>
    </row>
    <row r="1726" spans="1:5">
      <c r="A1726" s="67">
        <v>3286</v>
      </c>
      <c r="B1726" s="67">
        <v>15</v>
      </c>
      <c r="C1726" s="62">
        <v>2049</v>
      </c>
      <c r="D1726" s="62">
        <v>104</v>
      </c>
      <c r="E1726" s="62" t="s">
        <v>76</v>
      </c>
    </row>
    <row r="1727" spans="1:5">
      <c r="A1727" s="67">
        <v>3287</v>
      </c>
      <c r="B1727" s="67">
        <v>15</v>
      </c>
      <c r="C1727" s="62">
        <v>2049</v>
      </c>
      <c r="D1727" s="62">
        <v>104</v>
      </c>
      <c r="E1727" s="62" t="s">
        <v>76</v>
      </c>
    </row>
    <row r="1728" spans="1:5">
      <c r="A1728" s="67">
        <v>3289</v>
      </c>
      <c r="B1728" s="67">
        <v>15</v>
      </c>
      <c r="C1728" s="62">
        <v>2049</v>
      </c>
      <c r="D1728" s="62">
        <v>104</v>
      </c>
      <c r="E1728" s="62" t="s">
        <v>76</v>
      </c>
    </row>
    <row r="1729" spans="1:5">
      <c r="A1729" s="67">
        <v>3292</v>
      </c>
      <c r="B1729" s="67">
        <v>15</v>
      </c>
      <c r="C1729" s="62">
        <v>2049</v>
      </c>
      <c r="D1729" s="62">
        <v>104</v>
      </c>
      <c r="E1729" s="62" t="s">
        <v>76</v>
      </c>
    </row>
    <row r="1730" spans="1:5">
      <c r="A1730" s="67">
        <v>3293</v>
      </c>
      <c r="B1730" s="67">
        <v>15</v>
      </c>
      <c r="C1730" s="62">
        <v>2049</v>
      </c>
      <c r="D1730" s="62">
        <v>104</v>
      </c>
      <c r="E1730" s="62" t="s">
        <v>76</v>
      </c>
    </row>
    <row r="1731" spans="1:5">
      <c r="A1731" s="67">
        <v>3294</v>
      </c>
      <c r="B1731" s="67">
        <v>15</v>
      </c>
      <c r="C1731" s="62">
        <v>2049</v>
      </c>
      <c r="D1731" s="62">
        <v>104</v>
      </c>
      <c r="E1731" s="62" t="s">
        <v>76</v>
      </c>
    </row>
    <row r="1732" spans="1:5">
      <c r="A1732" s="67">
        <v>3300</v>
      </c>
      <c r="B1732" s="67">
        <v>15</v>
      </c>
      <c r="C1732" s="62">
        <v>2049</v>
      </c>
      <c r="D1732" s="62">
        <v>104</v>
      </c>
      <c r="E1732" s="62" t="s">
        <v>76</v>
      </c>
    </row>
    <row r="1733" spans="1:5">
      <c r="A1733" s="67">
        <v>3301</v>
      </c>
      <c r="B1733" s="67">
        <v>15</v>
      </c>
      <c r="C1733" s="62">
        <v>2049</v>
      </c>
      <c r="D1733" s="62">
        <v>104</v>
      </c>
      <c r="E1733" s="62" t="s">
        <v>76</v>
      </c>
    </row>
    <row r="1734" spans="1:5">
      <c r="A1734" s="67">
        <v>3302</v>
      </c>
      <c r="B1734" s="67">
        <v>15</v>
      </c>
      <c r="C1734" s="62">
        <v>2049</v>
      </c>
      <c r="D1734" s="62">
        <v>104</v>
      </c>
      <c r="E1734" s="62" t="s">
        <v>76</v>
      </c>
    </row>
    <row r="1735" spans="1:5">
      <c r="A1735" s="67">
        <v>3303</v>
      </c>
      <c r="B1735" s="67">
        <v>15</v>
      </c>
      <c r="C1735" s="62">
        <v>2049</v>
      </c>
      <c r="D1735" s="62">
        <v>104</v>
      </c>
      <c r="E1735" s="62" t="s">
        <v>76</v>
      </c>
    </row>
    <row r="1736" spans="1:5">
      <c r="A1736" s="67">
        <v>3304</v>
      </c>
      <c r="B1736" s="67">
        <v>15</v>
      </c>
      <c r="C1736" s="62">
        <v>2049</v>
      </c>
      <c r="D1736" s="62">
        <v>104</v>
      </c>
      <c r="E1736" s="62" t="s">
        <v>76</v>
      </c>
    </row>
    <row r="1737" spans="1:5">
      <c r="A1737" s="67">
        <v>3305</v>
      </c>
      <c r="B1737" s="67">
        <v>15</v>
      </c>
      <c r="C1737" s="62">
        <v>2049</v>
      </c>
      <c r="D1737" s="62">
        <v>104</v>
      </c>
      <c r="E1737" s="62" t="s">
        <v>76</v>
      </c>
    </row>
    <row r="1738" spans="1:5">
      <c r="A1738" s="67">
        <v>3309</v>
      </c>
      <c r="B1738" s="67">
        <v>15</v>
      </c>
      <c r="C1738" s="62">
        <v>2049</v>
      </c>
      <c r="D1738" s="62">
        <v>104</v>
      </c>
      <c r="E1738" s="62" t="s">
        <v>76</v>
      </c>
    </row>
    <row r="1739" spans="1:5">
      <c r="A1739" s="67">
        <v>3310</v>
      </c>
      <c r="B1739" s="67">
        <v>15</v>
      </c>
      <c r="C1739" s="62">
        <v>2049</v>
      </c>
      <c r="D1739" s="62">
        <v>104</v>
      </c>
      <c r="E1739" s="62" t="s">
        <v>76</v>
      </c>
    </row>
    <row r="1740" spans="1:5">
      <c r="A1740" s="67">
        <v>3311</v>
      </c>
      <c r="B1740" s="67">
        <v>15</v>
      </c>
      <c r="C1740" s="62">
        <v>2049</v>
      </c>
      <c r="D1740" s="62">
        <v>104</v>
      </c>
      <c r="E1740" s="62" t="s">
        <v>76</v>
      </c>
    </row>
    <row r="1741" spans="1:5">
      <c r="A1741" s="67">
        <v>3312</v>
      </c>
      <c r="B1741" s="67">
        <v>15</v>
      </c>
      <c r="C1741" s="62">
        <v>2049</v>
      </c>
      <c r="D1741" s="62">
        <v>104</v>
      </c>
      <c r="E1741" s="62" t="s">
        <v>76</v>
      </c>
    </row>
    <row r="1742" spans="1:5">
      <c r="A1742" s="67">
        <v>3314</v>
      </c>
      <c r="B1742" s="67">
        <v>15</v>
      </c>
      <c r="C1742" s="62">
        <v>2049</v>
      </c>
      <c r="D1742" s="62">
        <v>104</v>
      </c>
      <c r="E1742" s="62" t="s">
        <v>76</v>
      </c>
    </row>
    <row r="1743" spans="1:5">
      <c r="A1743" s="67">
        <v>3315</v>
      </c>
      <c r="B1743" s="67">
        <v>15</v>
      </c>
      <c r="C1743" s="62">
        <v>2049</v>
      </c>
      <c r="D1743" s="62">
        <v>104</v>
      </c>
      <c r="E1743" s="62" t="s">
        <v>76</v>
      </c>
    </row>
    <row r="1744" spans="1:5">
      <c r="A1744" s="67">
        <v>3317</v>
      </c>
      <c r="B1744" s="67">
        <v>14</v>
      </c>
      <c r="C1744" s="62">
        <v>1610</v>
      </c>
      <c r="D1744" s="62">
        <v>120</v>
      </c>
      <c r="E1744" s="62" t="s">
        <v>76</v>
      </c>
    </row>
    <row r="1745" spans="1:5">
      <c r="A1745" s="67">
        <v>3318</v>
      </c>
      <c r="B1745" s="67">
        <v>14</v>
      </c>
      <c r="C1745" s="62">
        <v>1610</v>
      </c>
      <c r="D1745" s="62">
        <v>120</v>
      </c>
      <c r="E1745" s="62" t="s">
        <v>76</v>
      </c>
    </row>
    <row r="1746" spans="1:5">
      <c r="A1746" s="67">
        <v>3319</v>
      </c>
      <c r="B1746" s="67">
        <v>14</v>
      </c>
      <c r="C1746" s="62">
        <v>1610</v>
      </c>
      <c r="D1746" s="62">
        <v>120</v>
      </c>
      <c r="E1746" s="62" t="s">
        <v>76</v>
      </c>
    </row>
    <row r="1747" spans="1:5">
      <c r="A1747" s="67">
        <v>3321</v>
      </c>
      <c r="B1747" s="67">
        <v>18</v>
      </c>
      <c r="C1747" s="62">
        <v>1590</v>
      </c>
      <c r="D1747" s="62">
        <v>100</v>
      </c>
      <c r="E1747" s="62" t="s">
        <v>76</v>
      </c>
    </row>
    <row r="1748" spans="1:5">
      <c r="A1748" s="67">
        <v>3322</v>
      </c>
      <c r="B1748" s="67">
        <v>15</v>
      </c>
      <c r="C1748" s="62">
        <v>2049</v>
      </c>
      <c r="D1748" s="62">
        <v>104</v>
      </c>
      <c r="E1748" s="62" t="s">
        <v>76</v>
      </c>
    </row>
    <row r="1749" spans="1:5">
      <c r="A1749" s="67">
        <v>3323</v>
      </c>
      <c r="B1749" s="67">
        <v>18</v>
      </c>
      <c r="C1749" s="62">
        <v>1590</v>
      </c>
      <c r="D1749" s="62">
        <v>100</v>
      </c>
      <c r="E1749" s="62" t="s">
        <v>76</v>
      </c>
    </row>
    <row r="1750" spans="1:5">
      <c r="A1750" s="67">
        <v>3324</v>
      </c>
      <c r="B1750" s="67">
        <v>15</v>
      </c>
      <c r="C1750" s="62">
        <v>2049</v>
      </c>
      <c r="D1750" s="62">
        <v>104</v>
      </c>
      <c r="E1750" s="62" t="s">
        <v>76</v>
      </c>
    </row>
    <row r="1751" spans="1:5">
      <c r="A1751" s="67">
        <v>3325</v>
      </c>
      <c r="B1751" s="67">
        <v>15</v>
      </c>
      <c r="C1751" s="62">
        <v>2049</v>
      </c>
      <c r="D1751" s="62">
        <v>104</v>
      </c>
      <c r="E1751" s="62" t="s">
        <v>76</v>
      </c>
    </row>
    <row r="1752" spans="1:5">
      <c r="A1752" s="67">
        <v>3328</v>
      </c>
      <c r="B1752" s="67">
        <v>18</v>
      </c>
      <c r="C1752" s="62">
        <v>1590</v>
      </c>
      <c r="D1752" s="62">
        <v>100</v>
      </c>
      <c r="E1752" s="62" t="s">
        <v>76</v>
      </c>
    </row>
    <row r="1753" spans="1:5">
      <c r="A1753" s="67">
        <v>3329</v>
      </c>
      <c r="B1753" s="67">
        <v>18</v>
      </c>
      <c r="C1753" s="62">
        <v>1590</v>
      </c>
      <c r="D1753" s="62">
        <v>100</v>
      </c>
      <c r="E1753" s="62" t="s">
        <v>76</v>
      </c>
    </row>
    <row r="1754" spans="1:5">
      <c r="A1754" s="67">
        <v>3330</v>
      </c>
      <c r="B1754" s="67">
        <v>18</v>
      </c>
      <c r="C1754" s="62">
        <v>1590</v>
      </c>
      <c r="D1754" s="62">
        <v>100</v>
      </c>
      <c r="E1754" s="62" t="s">
        <v>76</v>
      </c>
    </row>
    <row r="1755" spans="1:5">
      <c r="A1755" s="67">
        <v>3331</v>
      </c>
      <c r="B1755" s="67">
        <v>18</v>
      </c>
      <c r="C1755" s="62">
        <v>1590</v>
      </c>
      <c r="D1755" s="62">
        <v>100</v>
      </c>
      <c r="E1755" s="62" t="s">
        <v>76</v>
      </c>
    </row>
    <row r="1756" spans="1:5">
      <c r="A1756" s="67">
        <v>3332</v>
      </c>
      <c r="B1756" s="67">
        <v>18</v>
      </c>
      <c r="C1756" s="62">
        <v>1590</v>
      </c>
      <c r="D1756" s="62">
        <v>100</v>
      </c>
      <c r="E1756" s="62" t="s">
        <v>76</v>
      </c>
    </row>
    <row r="1757" spans="1:5">
      <c r="A1757" s="67">
        <v>3333</v>
      </c>
      <c r="B1757" s="67">
        <v>18</v>
      </c>
      <c r="C1757" s="62">
        <v>1590</v>
      </c>
      <c r="D1757" s="62">
        <v>100</v>
      </c>
      <c r="E1757" s="62" t="s">
        <v>76</v>
      </c>
    </row>
    <row r="1758" spans="1:5">
      <c r="A1758" s="67">
        <v>3334</v>
      </c>
      <c r="B1758" s="67">
        <v>18</v>
      </c>
      <c r="C1758" s="62">
        <v>1590</v>
      </c>
      <c r="D1758" s="62">
        <v>100</v>
      </c>
      <c r="E1758" s="62" t="s">
        <v>76</v>
      </c>
    </row>
    <row r="1759" spans="1:5">
      <c r="A1759" s="67">
        <v>3335</v>
      </c>
      <c r="B1759" s="67">
        <v>18</v>
      </c>
      <c r="C1759" s="62">
        <v>1590</v>
      </c>
      <c r="D1759" s="62">
        <v>100</v>
      </c>
      <c r="E1759" s="62" t="s">
        <v>76</v>
      </c>
    </row>
    <row r="1760" spans="1:5">
      <c r="A1760" s="67">
        <v>3337</v>
      </c>
      <c r="B1760" s="67">
        <v>18</v>
      </c>
      <c r="C1760" s="62">
        <v>1590</v>
      </c>
      <c r="D1760" s="62">
        <v>100</v>
      </c>
      <c r="E1760" s="62" t="s">
        <v>76</v>
      </c>
    </row>
    <row r="1761" spans="1:5">
      <c r="A1761" s="67">
        <v>3338</v>
      </c>
      <c r="B1761" s="67">
        <v>18</v>
      </c>
      <c r="C1761" s="62">
        <v>1590</v>
      </c>
      <c r="D1761" s="62">
        <v>100</v>
      </c>
      <c r="E1761" s="62" t="s">
        <v>76</v>
      </c>
    </row>
    <row r="1762" spans="1:5">
      <c r="A1762" s="67">
        <v>3340</v>
      </c>
      <c r="B1762" s="67">
        <v>18</v>
      </c>
      <c r="C1762" s="62">
        <v>1590</v>
      </c>
      <c r="D1762" s="62">
        <v>100</v>
      </c>
      <c r="E1762" s="62" t="s">
        <v>76</v>
      </c>
    </row>
    <row r="1763" spans="1:5">
      <c r="A1763" s="67">
        <v>3341</v>
      </c>
      <c r="B1763" s="67">
        <v>18</v>
      </c>
      <c r="C1763" s="62">
        <v>1590</v>
      </c>
      <c r="D1763" s="62">
        <v>100</v>
      </c>
      <c r="E1763" s="62" t="s">
        <v>76</v>
      </c>
    </row>
    <row r="1764" spans="1:5">
      <c r="A1764" s="67">
        <v>3342</v>
      </c>
      <c r="B1764" s="67">
        <v>18</v>
      </c>
      <c r="C1764" s="62">
        <v>1590</v>
      </c>
      <c r="D1764" s="62">
        <v>100</v>
      </c>
      <c r="E1764" s="62" t="s">
        <v>76</v>
      </c>
    </row>
    <row r="1765" spans="1:5">
      <c r="A1765" s="67">
        <v>3345</v>
      </c>
      <c r="B1765" s="67">
        <v>18</v>
      </c>
      <c r="C1765" s="62">
        <v>1590</v>
      </c>
      <c r="D1765" s="62">
        <v>100</v>
      </c>
      <c r="E1765" s="62" t="s">
        <v>76</v>
      </c>
    </row>
    <row r="1766" spans="1:5">
      <c r="A1766" s="67">
        <v>3350</v>
      </c>
      <c r="B1766" s="67">
        <v>15</v>
      </c>
      <c r="C1766" s="62">
        <v>2049</v>
      </c>
      <c r="D1766" s="62">
        <v>104</v>
      </c>
      <c r="E1766" s="62" t="s">
        <v>76</v>
      </c>
    </row>
    <row r="1767" spans="1:5">
      <c r="A1767" s="67">
        <v>3351</v>
      </c>
      <c r="B1767" s="67">
        <v>15</v>
      </c>
      <c r="C1767" s="62">
        <v>2049</v>
      </c>
      <c r="D1767" s="62">
        <v>104</v>
      </c>
      <c r="E1767" s="62" t="s">
        <v>76</v>
      </c>
    </row>
    <row r="1768" spans="1:5">
      <c r="A1768" s="67">
        <v>3352</v>
      </c>
      <c r="B1768" s="67">
        <v>15</v>
      </c>
      <c r="C1768" s="62">
        <v>2049</v>
      </c>
      <c r="D1768" s="62">
        <v>104</v>
      </c>
      <c r="E1768" s="62" t="s">
        <v>76</v>
      </c>
    </row>
    <row r="1769" spans="1:5">
      <c r="A1769" s="67">
        <v>3353</v>
      </c>
      <c r="B1769" s="67">
        <v>15</v>
      </c>
      <c r="C1769" s="62">
        <v>2049</v>
      </c>
      <c r="D1769" s="62">
        <v>104</v>
      </c>
      <c r="E1769" s="62" t="s">
        <v>76</v>
      </c>
    </row>
    <row r="1770" spans="1:5">
      <c r="A1770" s="67">
        <v>3354</v>
      </c>
      <c r="B1770" s="67">
        <v>15</v>
      </c>
      <c r="C1770" s="62">
        <v>2049</v>
      </c>
      <c r="D1770" s="62">
        <v>104</v>
      </c>
      <c r="E1770" s="62" t="s">
        <v>76</v>
      </c>
    </row>
    <row r="1771" spans="1:5">
      <c r="A1771" s="67">
        <v>3355</v>
      </c>
      <c r="B1771" s="67">
        <v>15</v>
      </c>
      <c r="C1771" s="62">
        <v>2049</v>
      </c>
      <c r="D1771" s="62">
        <v>104</v>
      </c>
      <c r="E1771" s="62" t="s">
        <v>76</v>
      </c>
    </row>
    <row r="1772" spans="1:5">
      <c r="A1772" s="67">
        <v>3356</v>
      </c>
      <c r="B1772" s="67">
        <v>15</v>
      </c>
      <c r="C1772" s="62">
        <v>2049</v>
      </c>
      <c r="D1772" s="62">
        <v>104</v>
      </c>
      <c r="E1772" s="62" t="s">
        <v>76</v>
      </c>
    </row>
    <row r="1773" spans="1:5">
      <c r="A1773" s="67">
        <v>3357</v>
      </c>
      <c r="B1773" s="67">
        <v>15</v>
      </c>
      <c r="C1773" s="62">
        <v>2049</v>
      </c>
      <c r="D1773" s="62">
        <v>104</v>
      </c>
      <c r="E1773" s="62" t="s">
        <v>76</v>
      </c>
    </row>
    <row r="1774" spans="1:5">
      <c r="A1774" s="67">
        <v>3360</v>
      </c>
      <c r="B1774" s="67">
        <v>15</v>
      </c>
      <c r="C1774" s="62">
        <v>2049</v>
      </c>
      <c r="D1774" s="62">
        <v>104</v>
      </c>
      <c r="E1774" s="62" t="s">
        <v>76</v>
      </c>
    </row>
    <row r="1775" spans="1:5">
      <c r="A1775" s="67">
        <v>3361</v>
      </c>
      <c r="B1775" s="67">
        <v>15</v>
      </c>
      <c r="C1775" s="62">
        <v>2049</v>
      </c>
      <c r="D1775" s="62">
        <v>104</v>
      </c>
      <c r="E1775" s="62" t="s">
        <v>76</v>
      </c>
    </row>
    <row r="1776" spans="1:5">
      <c r="A1776" s="67">
        <v>3363</v>
      </c>
      <c r="B1776" s="67">
        <v>17</v>
      </c>
      <c r="C1776" s="62">
        <v>1846</v>
      </c>
      <c r="D1776" s="62">
        <v>145</v>
      </c>
      <c r="E1776" s="62" t="s">
        <v>76</v>
      </c>
    </row>
    <row r="1777" spans="1:5">
      <c r="A1777" s="67">
        <v>3364</v>
      </c>
      <c r="B1777" s="67">
        <v>17</v>
      </c>
      <c r="C1777" s="62">
        <v>1846</v>
      </c>
      <c r="D1777" s="62">
        <v>145</v>
      </c>
      <c r="E1777" s="62" t="s">
        <v>76</v>
      </c>
    </row>
    <row r="1778" spans="1:5">
      <c r="A1778" s="67">
        <v>3370</v>
      </c>
      <c r="B1778" s="67">
        <v>17</v>
      </c>
      <c r="C1778" s="62">
        <v>1846</v>
      </c>
      <c r="D1778" s="62">
        <v>145</v>
      </c>
      <c r="E1778" s="62" t="s">
        <v>76</v>
      </c>
    </row>
    <row r="1779" spans="1:5">
      <c r="A1779" s="67">
        <v>3371</v>
      </c>
      <c r="B1779" s="67">
        <v>17</v>
      </c>
      <c r="C1779" s="62">
        <v>1846</v>
      </c>
      <c r="D1779" s="62">
        <v>145</v>
      </c>
      <c r="E1779" s="62" t="s">
        <v>76</v>
      </c>
    </row>
    <row r="1780" spans="1:5">
      <c r="A1780" s="67">
        <v>3373</v>
      </c>
      <c r="B1780" s="67">
        <v>16</v>
      </c>
      <c r="C1780" s="62">
        <v>1595</v>
      </c>
      <c r="D1780" s="62">
        <v>248</v>
      </c>
      <c r="E1780" s="62" t="s">
        <v>76</v>
      </c>
    </row>
    <row r="1781" spans="1:5">
      <c r="A1781" s="67">
        <v>3375</v>
      </c>
      <c r="B1781" s="67">
        <v>14</v>
      </c>
      <c r="C1781" s="62">
        <v>1610</v>
      </c>
      <c r="D1781" s="62">
        <v>120</v>
      </c>
      <c r="E1781" s="62" t="s">
        <v>76</v>
      </c>
    </row>
    <row r="1782" spans="1:5">
      <c r="A1782" s="67">
        <v>3377</v>
      </c>
      <c r="B1782" s="67">
        <v>14</v>
      </c>
      <c r="C1782" s="62">
        <v>1610</v>
      </c>
      <c r="D1782" s="62">
        <v>120</v>
      </c>
      <c r="E1782" s="62" t="s">
        <v>76</v>
      </c>
    </row>
    <row r="1783" spans="1:5">
      <c r="A1783" s="67">
        <v>3378</v>
      </c>
      <c r="B1783" s="67">
        <v>14</v>
      </c>
      <c r="C1783" s="62">
        <v>1610</v>
      </c>
      <c r="D1783" s="62">
        <v>120</v>
      </c>
      <c r="E1783" s="62" t="s">
        <v>76</v>
      </c>
    </row>
    <row r="1784" spans="1:5">
      <c r="A1784" s="67">
        <v>3379</v>
      </c>
      <c r="B1784" s="67">
        <v>15</v>
      </c>
      <c r="C1784" s="62">
        <v>2049</v>
      </c>
      <c r="D1784" s="62">
        <v>104</v>
      </c>
      <c r="E1784" s="62" t="s">
        <v>76</v>
      </c>
    </row>
    <row r="1785" spans="1:5">
      <c r="A1785" s="67">
        <v>3380</v>
      </c>
      <c r="B1785" s="67">
        <v>14</v>
      </c>
      <c r="C1785" s="62">
        <v>1610</v>
      </c>
      <c r="D1785" s="62">
        <v>120</v>
      </c>
      <c r="E1785" s="62" t="s">
        <v>76</v>
      </c>
    </row>
    <row r="1786" spans="1:5">
      <c r="A1786" s="67">
        <v>3381</v>
      </c>
      <c r="B1786" s="67">
        <v>14</v>
      </c>
      <c r="C1786" s="62">
        <v>1610</v>
      </c>
      <c r="D1786" s="62">
        <v>120</v>
      </c>
      <c r="E1786" s="62" t="s">
        <v>76</v>
      </c>
    </row>
    <row r="1787" spans="1:5">
      <c r="A1787" s="67">
        <v>3384</v>
      </c>
      <c r="B1787" s="67">
        <v>14</v>
      </c>
      <c r="C1787" s="62">
        <v>1610</v>
      </c>
      <c r="D1787" s="62">
        <v>120</v>
      </c>
      <c r="E1787" s="62" t="s">
        <v>76</v>
      </c>
    </row>
    <row r="1788" spans="1:5">
      <c r="A1788" s="67">
        <v>3385</v>
      </c>
      <c r="B1788" s="67">
        <v>14</v>
      </c>
      <c r="C1788" s="62">
        <v>1610</v>
      </c>
      <c r="D1788" s="62">
        <v>120</v>
      </c>
      <c r="E1788" s="62" t="s">
        <v>76</v>
      </c>
    </row>
    <row r="1789" spans="1:5">
      <c r="A1789" s="67">
        <v>3387</v>
      </c>
      <c r="B1789" s="67">
        <v>14</v>
      </c>
      <c r="C1789" s="62">
        <v>1610</v>
      </c>
      <c r="D1789" s="62">
        <v>120</v>
      </c>
      <c r="E1789" s="62" t="s">
        <v>76</v>
      </c>
    </row>
    <row r="1790" spans="1:5">
      <c r="A1790" s="67">
        <v>3388</v>
      </c>
      <c r="B1790" s="67">
        <v>14</v>
      </c>
      <c r="C1790" s="62">
        <v>1610</v>
      </c>
      <c r="D1790" s="62">
        <v>120</v>
      </c>
      <c r="E1790" s="62" t="s">
        <v>76</v>
      </c>
    </row>
    <row r="1791" spans="1:5">
      <c r="A1791" s="67">
        <v>3390</v>
      </c>
      <c r="B1791" s="67">
        <v>14</v>
      </c>
      <c r="C1791" s="62">
        <v>1610</v>
      </c>
      <c r="D1791" s="62">
        <v>120</v>
      </c>
      <c r="E1791" s="62" t="s">
        <v>76</v>
      </c>
    </row>
    <row r="1792" spans="1:5">
      <c r="A1792" s="67">
        <v>3391</v>
      </c>
      <c r="B1792" s="67">
        <v>14</v>
      </c>
      <c r="C1792" s="62">
        <v>1610</v>
      </c>
      <c r="D1792" s="62">
        <v>120</v>
      </c>
      <c r="E1792" s="62" t="s">
        <v>76</v>
      </c>
    </row>
    <row r="1793" spans="1:5">
      <c r="A1793" s="67">
        <v>3392</v>
      </c>
      <c r="B1793" s="67">
        <v>14</v>
      </c>
      <c r="C1793" s="62">
        <v>1610</v>
      </c>
      <c r="D1793" s="62">
        <v>120</v>
      </c>
      <c r="E1793" s="62" t="s">
        <v>76</v>
      </c>
    </row>
    <row r="1794" spans="1:5">
      <c r="A1794" s="67">
        <v>3393</v>
      </c>
      <c r="B1794" s="67">
        <v>14</v>
      </c>
      <c r="C1794" s="62">
        <v>1610</v>
      </c>
      <c r="D1794" s="62">
        <v>120</v>
      </c>
      <c r="E1794" s="62" t="s">
        <v>76</v>
      </c>
    </row>
    <row r="1795" spans="1:5">
      <c r="A1795" s="67">
        <v>3395</v>
      </c>
      <c r="B1795" s="67">
        <v>13</v>
      </c>
      <c r="C1795" s="62">
        <v>1160</v>
      </c>
      <c r="D1795" s="62">
        <v>201</v>
      </c>
      <c r="E1795" s="62" t="s">
        <v>76</v>
      </c>
    </row>
    <row r="1796" spans="1:5">
      <c r="A1796" s="67">
        <v>3396</v>
      </c>
      <c r="B1796" s="67">
        <v>13</v>
      </c>
      <c r="C1796" s="62">
        <v>1160</v>
      </c>
      <c r="D1796" s="62">
        <v>201</v>
      </c>
      <c r="E1796" s="62" t="s">
        <v>76</v>
      </c>
    </row>
    <row r="1797" spans="1:5">
      <c r="A1797" s="67">
        <v>3399</v>
      </c>
      <c r="B1797" s="67">
        <v>14</v>
      </c>
      <c r="C1797" s="62">
        <v>1610</v>
      </c>
      <c r="D1797" s="62">
        <v>120</v>
      </c>
      <c r="E1797" s="62" t="s">
        <v>76</v>
      </c>
    </row>
    <row r="1798" spans="1:5">
      <c r="A1798" s="67">
        <v>3400</v>
      </c>
      <c r="B1798" s="67">
        <v>14</v>
      </c>
      <c r="C1798" s="62">
        <v>1610</v>
      </c>
      <c r="D1798" s="62">
        <v>120</v>
      </c>
      <c r="E1798" s="62" t="s">
        <v>76</v>
      </c>
    </row>
    <row r="1799" spans="1:5">
      <c r="A1799" s="67">
        <v>3401</v>
      </c>
      <c r="B1799" s="67">
        <v>14</v>
      </c>
      <c r="C1799" s="62">
        <v>1610</v>
      </c>
      <c r="D1799" s="62">
        <v>120</v>
      </c>
      <c r="E1799" s="62" t="s">
        <v>76</v>
      </c>
    </row>
    <row r="1800" spans="1:5">
      <c r="A1800" s="67">
        <v>3402</v>
      </c>
      <c r="B1800" s="67">
        <v>14</v>
      </c>
      <c r="C1800" s="62">
        <v>1610</v>
      </c>
      <c r="D1800" s="62">
        <v>120</v>
      </c>
      <c r="E1800" s="62" t="s">
        <v>76</v>
      </c>
    </row>
    <row r="1801" spans="1:5">
      <c r="A1801" s="67">
        <v>3407</v>
      </c>
      <c r="B1801" s="67">
        <v>15</v>
      </c>
      <c r="C1801" s="62">
        <v>2049</v>
      </c>
      <c r="D1801" s="62">
        <v>104</v>
      </c>
      <c r="E1801" s="62" t="s">
        <v>76</v>
      </c>
    </row>
    <row r="1802" spans="1:5">
      <c r="A1802" s="67">
        <v>3409</v>
      </c>
      <c r="B1802" s="67">
        <v>14</v>
      </c>
      <c r="C1802" s="62">
        <v>1610</v>
      </c>
      <c r="D1802" s="62">
        <v>120</v>
      </c>
      <c r="E1802" s="62" t="s">
        <v>76</v>
      </c>
    </row>
    <row r="1803" spans="1:5">
      <c r="A1803" s="67">
        <v>3412</v>
      </c>
      <c r="B1803" s="67">
        <v>14</v>
      </c>
      <c r="C1803" s="62">
        <v>1610</v>
      </c>
      <c r="D1803" s="62">
        <v>120</v>
      </c>
      <c r="E1803" s="62" t="s">
        <v>76</v>
      </c>
    </row>
    <row r="1804" spans="1:5">
      <c r="A1804" s="67">
        <v>3413</v>
      </c>
      <c r="B1804" s="67">
        <v>14</v>
      </c>
      <c r="C1804" s="62">
        <v>1610</v>
      </c>
      <c r="D1804" s="62">
        <v>120</v>
      </c>
      <c r="E1804" s="62" t="s">
        <v>76</v>
      </c>
    </row>
    <row r="1805" spans="1:5">
      <c r="A1805" s="67">
        <v>3414</v>
      </c>
      <c r="B1805" s="67">
        <v>14</v>
      </c>
      <c r="C1805" s="62">
        <v>1610</v>
      </c>
      <c r="D1805" s="62">
        <v>120</v>
      </c>
      <c r="E1805" s="62" t="s">
        <v>76</v>
      </c>
    </row>
    <row r="1806" spans="1:5">
      <c r="A1806" s="67">
        <v>3415</v>
      </c>
      <c r="B1806" s="67">
        <v>14</v>
      </c>
      <c r="C1806" s="62">
        <v>1610</v>
      </c>
      <c r="D1806" s="62">
        <v>120</v>
      </c>
      <c r="E1806" s="62" t="s">
        <v>76</v>
      </c>
    </row>
    <row r="1807" spans="1:5">
      <c r="A1807" s="67">
        <v>3418</v>
      </c>
      <c r="B1807" s="67">
        <v>14</v>
      </c>
      <c r="C1807" s="62">
        <v>1610</v>
      </c>
      <c r="D1807" s="62">
        <v>120</v>
      </c>
      <c r="E1807" s="62" t="s">
        <v>76</v>
      </c>
    </row>
    <row r="1808" spans="1:5">
      <c r="A1808" s="67">
        <v>3419</v>
      </c>
      <c r="B1808" s="67">
        <v>14</v>
      </c>
      <c r="C1808" s="62">
        <v>1610</v>
      </c>
      <c r="D1808" s="62">
        <v>120</v>
      </c>
      <c r="E1808" s="62" t="s">
        <v>76</v>
      </c>
    </row>
    <row r="1809" spans="1:5">
      <c r="A1809" s="67">
        <v>3420</v>
      </c>
      <c r="B1809" s="67">
        <v>14</v>
      </c>
      <c r="C1809" s="62">
        <v>1610</v>
      </c>
      <c r="D1809" s="62">
        <v>120</v>
      </c>
      <c r="E1809" s="62" t="s">
        <v>76</v>
      </c>
    </row>
    <row r="1810" spans="1:5">
      <c r="A1810" s="67">
        <v>3422</v>
      </c>
      <c r="B1810" s="67">
        <v>13</v>
      </c>
      <c r="C1810" s="62">
        <v>1160</v>
      </c>
      <c r="D1810" s="62">
        <v>201</v>
      </c>
      <c r="E1810" s="62" t="s">
        <v>76</v>
      </c>
    </row>
    <row r="1811" spans="1:5">
      <c r="A1811" s="67">
        <v>3423</v>
      </c>
      <c r="B1811" s="67">
        <v>14</v>
      </c>
      <c r="C1811" s="62">
        <v>1610</v>
      </c>
      <c r="D1811" s="62">
        <v>120</v>
      </c>
      <c r="E1811" s="62" t="s">
        <v>76</v>
      </c>
    </row>
    <row r="1812" spans="1:5">
      <c r="A1812" s="67">
        <v>3424</v>
      </c>
      <c r="B1812" s="67">
        <v>13</v>
      </c>
      <c r="C1812" s="62">
        <v>1160</v>
      </c>
      <c r="D1812" s="62">
        <v>201</v>
      </c>
      <c r="E1812" s="62" t="s">
        <v>76</v>
      </c>
    </row>
    <row r="1813" spans="1:5">
      <c r="A1813" s="67">
        <v>3427</v>
      </c>
      <c r="B1813" s="67">
        <v>18</v>
      </c>
      <c r="C1813" s="62">
        <v>1590</v>
      </c>
      <c r="D1813" s="62">
        <v>100</v>
      </c>
      <c r="E1813" s="62" t="s">
        <v>76</v>
      </c>
    </row>
    <row r="1814" spans="1:5">
      <c r="A1814" s="67">
        <v>3428</v>
      </c>
      <c r="B1814" s="67">
        <v>18</v>
      </c>
      <c r="C1814" s="62">
        <v>1590</v>
      </c>
      <c r="D1814" s="62">
        <v>100</v>
      </c>
      <c r="E1814" s="62" t="s">
        <v>76</v>
      </c>
    </row>
    <row r="1815" spans="1:5">
      <c r="A1815" s="67">
        <v>3429</v>
      </c>
      <c r="B1815" s="67">
        <v>18</v>
      </c>
      <c r="C1815" s="62">
        <v>1590</v>
      </c>
      <c r="D1815" s="62">
        <v>100</v>
      </c>
      <c r="E1815" s="62" t="s">
        <v>76</v>
      </c>
    </row>
    <row r="1816" spans="1:5">
      <c r="A1816" s="67">
        <v>3430</v>
      </c>
      <c r="B1816" s="67">
        <v>18</v>
      </c>
      <c r="C1816" s="62">
        <v>1590</v>
      </c>
      <c r="D1816" s="62">
        <v>100</v>
      </c>
      <c r="E1816" s="62" t="s">
        <v>76</v>
      </c>
    </row>
    <row r="1817" spans="1:5">
      <c r="A1817" s="67">
        <v>3431</v>
      </c>
      <c r="B1817" s="67">
        <v>17</v>
      </c>
      <c r="C1817" s="62">
        <v>1846</v>
      </c>
      <c r="D1817" s="62">
        <v>145</v>
      </c>
      <c r="E1817" s="62" t="s">
        <v>76</v>
      </c>
    </row>
    <row r="1818" spans="1:5">
      <c r="A1818" s="67">
        <v>3432</v>
      </c>
      <c r="B1818" s="67">
        <v>17</v>
      </c>
      <c r="C1818" s="62">
        <v>1846</v>
      </c>
      <c r="D1818" s="62">
        <v>145</v>
      </c>
      <c r="E1818" s="62" t="s">
        <v>76</v>
      </c>
    </row>
    <row r="1819" spans="1:5">
      <c r="A1819" s="67">
        <v>3433</v>
      </c>
      <c r="B1819" s="67">
        <v>17</v>
      </c>
      <c r="C1819" s="62">
        <v>1846</v>
      </c>
      <c r="D1819" s="62">
        <v>145</v>
      </c>
      <c r="E1819" s="62" t="s">
        <v>76</v>
      </c>
    </row>
    <row r="1820" spans="1:5">
      <c r="A1820" s="67">
        <v>3434</v>
      </c>
      <c r="B1820" s="67">
        <v>17</v>
      </c>
      <c r="C1820" s="62">
        <v>1846</v>
      </c>
      <c r="D1820" s="62">
        <v>145</v>
      </c>
      <c r="E1820" s="62" t="s">
        <v>76</v>
      </c>
    </row>
    <row r="1821" spans="1:5">
      <c r="A1821" s="67">
        <v>3435</v>
      </c>
      <c r="B1821" s="67">
        <v>17</v>
      </c>
      <c r="C1821" s="62">
        <v>1846</v>
      </c>
      <c r="D1821" s="62">
        <v>145</v>
      </c>
      <c r="E1821" s="62" t="s">
        <v>76</v>
      </c>
    </row>
    <row r="1822" spans="1:5">
      <c r="A1822" s="67">
        <v>3437</v>
      </c>
      <c r="B1822" s="67">
        <v>17</v>
      </c>
      <c r="C1822" s="62">
        <v>1846</v>
      </c>
      <c r="D1822" s="62">
        <v>145</v>
      </c>
      <c r="E1822" s="62" t="s">
        <v>76</v>
      </c>
    </row>
    <row r="1823" spans="1:5">
      <c r="A1823" s="67">
        <v>3438</v>
      </c>
      <c r="B1823" s="67">
        <v>17</v>
      </c>
      <c r="C1823" s="62">
        <v>1846</v>
      </c>
      <c r="D1823" s="62">
        <v>145</v>
      </c>
      <c r="E1823" s="62" t="s">
        <v>76</v>
      </c>
    </row>
    <row r="1824" spans="1:5">
      <c r="A1824" s="67">
        <v>3440</v>
      </c>
      <c r="B1824" s="67">
        <v>17</v>
      </c>
      <c r="C1824" s="62">
        <v>1846</v>
      </c>
      <c r="D1824" s="62">
        <v>145</v>
      </c>
      <c r="E1824" s="62" t="s">
        <v>76</v>
      </c>
    </row>
    <row r="1825" spans="1:5">
      <c r="A1825" s="67">
        <v>3441</v>
      </c>
      <c r="B1825" s="67">
        <v>17</v>
      </c>
      <c r="C1825" s="62">
        <v>1846</v>
      </c>
      <c r="D1825" s="62">
        <v>145</v>
      </c>
      <c r="E1825" s="62" t="s">
        <v>76</v>
      </c>
    </row>
    <row r="1826" spans="1:5">
      <c r="A1826" s="67">
        <v>3442</v>
      </c>
      <c r="B1826" s="67">
        <v>17</v>
      </c>
      <c r="C1826" s="62">
        <v>1846</v>
      </c>
      <c r="D1826" s="62">
        <v>145</v>
      </c>
      <c r="E1826" s="62" t="s">
        <v>76</v>
      </c>
    </row>
    <row r="1827" spans="1:5">
      <c r="A1827" s="67">
        <v>3444</v>
      </c>
      <c r="B1827" s="67">
        <v>17</v>
      </c>
      <c r="C1827" s="62">
        <v>1846</v>
      </c>
      <c r="D1827" s="62">
        <v>145</v>
      </c>
      <c r="E1827" s="62" t="s">
        <v>76</v>
      </c>
    </row>
    <row r="1828" spans="1:5">
      <c r="A1828" s="67">
        <v>3446</v>
      </c>
      <c r="B1828" s="67">
        <v>17</v>
      </c>
      <c r="C1828" s="62">
        <v>1846</v>
      </c>
      <c r="D1828" s="62">
        <v>145</v>
      </c>
      <c r="E1828" s="62" t="s">
        <v>76</v>
      </c>
    </row>
    <row r="1829" spans="1:5">
      <c r="A1829" s="67">
        <v>3447</v>
      </c>
      <c r="B1829" s="67">
        <v>17</v>
      </c>
      <c r="C1829" s="62">
        <v>1846</v>
      </c>
      <c r="D1829" s="62">
        <v>145</v>
      </c>
      <c r="E1829" s="62" t="s">
        <v>76</v>
      </c>
    </row>
    <row r="1830" spans="1:5">
      <c r="A1830" s="67">
        <v>3448</v>
      </c>
      <c r="B1830" s="67">
        <v>17</v>
      </c>
      <c r="C1830" s="62">
        <v>1846</v>
      </c>
      <c r="D1830" s="62">
        <v>145</v>
      </c>
      <c r="E1830" s="62" t="s">
        <v>76</v>
      </c>
    </row>
    <row r="1831" spans="1:5">
      <c r="A1831" s="67">
        <v>3450</v>
      </c>
      <c r="B1831" s="67">
        <v>17</v>
      </c>
      <c r="C1831" s="62">
        <v>1846</v>
      </c>
      <c r="D1831" s="62">
        <v>145</v>
      </c>
      <c r="E1831" s="62" t="s">
        <v>76</v>
      </c>
    </row>
    <row r="1832" spans="1:5">
      <c r="A1832" s="67">
        <v>3451</v>
      </c>
      <c r="B1832" s="67">
        <v>17</v>
      </c>
      <c r="C1832" s="62">
        <v>1846</v>
      </c>
      <c r="D1832" s="62">
        <v>145</v>
      </c>
      <c r="E1832" s="62" t="s">
        <v>76</v>
      </c>
    </row>
    <row r="1833" spans="1:5">
      <c r="A1833" s="67">
        <v>3453</v>
      </c>
      <c r="B1833" s="67">
        <v>17</v>
      </c>
      <c r="C1833" s="62">
        <v>1846</v>
      </c>
      <c r="D1833" s="62">
        <v>145</v>
      </c>
      <c r="E1833" s="62" t="s">
        <v>76</v>
      </c>
    </row>
    <row r="1834" spans="1:5">
      <c r="A1834" s="67">
        <v>3458</v>
      </c>
      <c r="B1834" s="67">
        <v>17</v>
      </c>
      <c r="C1834" s="62">
        <v>1846</v>
      </c>
      <c r="D1834" s="62">
        <v>145</v>
      </c>
      <c r="E1834" s="62" t="s">
        <v>76</v>
      </c>
    </row>
    <row r="1835" spans="1:5">
      <c r="A1835" s="67">
        <v>3460</v>
      </c>
      <c r="B1835" s="67">
        <v>17</v>
      </c>
      <c r="C1835" s="62">
        <v>1846</v>
      </c>
      <c r="D1835" s="62">
        <v>145</v>
      </c>
      <c r="E1835" s="62" t="s">
        <v>76</v>
      </c>
    </row>
    <row r="1836" spans="1:5">
      <c r="A1836" s="67">
        <v>3461</v>
      </c>
      <c r="B1836" s="67">
        <v>17</v>
      </c>
      <c r="C1836" s="62">
        <v>1846</v>
      </c>
      <c r="D1836" s="62">
        <v>145</v>
      </c>
      <c r="E1836" s="62" t="s">
        <v>76</v>
      </c>
    </row>
    <row r="1837" spans="1:5">
      <c r="A1837" s="67">
        <v>3462</v>
      </c>
      <c r="B1837" s="67">
        <v>17</v>
      </c>
      <c r="C1837" s="62">
        <v>1846</v>
      </c>
      <c r="D1837" s="62">
        <v>145</v>
      </c>
      <c r="E1837" s="62" t="s">
        <v>76</v>
      </c>
    </row>
    <row r="1838" spans="1:5">
      <c r="A1838" s="67">
        <v>3463</v>
      </c>
      <c r="B1838" s="67">
        <v>17</v>
      </c>
      <c r="C1838" s="62">
        <v>1846</v>
      </c>
      <c r="D1838" s="62">
        <v>145</v>
      </c>
      <c r="E1838" s="62" t="s">
        <v>76</v>
      </c>
    </row>
    <row r="1839" spans="1:5">
      <c r="A1839" s="67">
        <v>3464</v>
      </c>
      <c r="B1839" s="67">
        <v>17</v>
      </c>
      <c r="C1839" s="62">
        <v>1846</v>
      </c>
      <c r="D1839" s="62">
        <v>145</v>
      </c>
      <c r="E1839" s="62" t="s">
        <v>76</v>
      </c>
    </row>
    <row r="1840" spans="1:5">
      <c r="A1840" s="67">
        <v>3465</v>
      </c>
      <c r="B1840" s="67">
        <v>17</v>
      </c>
      <c r="C1840" s="62">
        <v>1846</v>
      </c>
      <c r="D1840" s="62">
        <v>145</v>
      </c>
      <c r="E1840" s="62" t="s">
        <v>76</v>
      </c>
    </row>
    <row r="1841" spans="1:5">
      <c r="A1841" s="67">
        <v>3467</v>
      </c>
      <c r="B1841" s="67">
        <v>17</v>
      </c>
      <c r="C1841" s="62">
        <v>1846</v>
      </c>
      <c r="D1841" s="62">
        <v>145</v>
      </c>
      <c r="E1841" s="62" t="s">
        <v>76</v>
      </c>
    </row>
    <row r="1842" spans="1:5">
      <c r="A1842" s="67">
        <v>3468</v>
      </c>
      <c r="B1842" s="67">
        <v>16</v>
      </c>
      <c r="C1842" s="62">
        <v>1595</v>
      </c>
      <c r="D1842" s="62">
        <v>248</v>
      </c>
      <c r="E1842" s="62" t="s">
        <v>76</v>
      </c>
    </row>
    <row r="1843" spans="1:5">
      <c r="A1843" s="67">
        <v>3469</v>
      </c>
      <c r="B1843" s="67">
        <v>14</v>
      </c>
      <c r="C1843" s="62">
        <v>1610</v>
      </c>
      <c r="D1843" s="62">
        <v>120</v>
      </c>
      <c r="E1843" s="62" t="s">
        <v>76</v>
      </c>
    </row>
    <row r="1844" spans="1:5">
      <c r="A1844" s="67">
        <v>3472</v>
      </c>
      <c r="B1844" s="67">
        <v>16</v>
      </c>
      <c r="C1844" s="62">
        <v>1595</v>
      </c>
      <c r="D1844" s="62">
        <v>248</v>
      </c>
      <c r="E1844" s="62" t="s">
        <v>76</v>
      </c>
    </row>
    <row r="1845" spans="1:5">
      <c r="A1845" s="67">
        <v>3475</v>
      </c>
      <c r="B1845" s="67">
        <v>16</v>
      </c>
      <c r="C1845" s="62">
        <v>1595</v>
      </c>
      <c r="D1845" s="62">
        <v>248</v>
      </c>
      <c r="E1845" s="62" t="s">
        <v>76</v>
      </c>
    </row>
    <row r="1846" spans="1:5">
      <c r="A1846" s="67">
        <v>3478</v>
      </c>
      <c r="B1846" s="67">
        <v>14</v>
      </c>
      <c r="C1846" s="62">
        <v>1610</v>
      </c>
      <c r="D1846" s="62">
        <v>120</v>
      </c>
      <c r="E1846" s="62" t="s">
        <v>76</v>
      </c>
    </row>
    <row r="1847" spans="1:5">
      <c r="A1847" s="67">
        <v>3480</v>
      </c>
      <c r="B1847" s="67">
        <v>14</v>
      </c>
      <c r="C1847" s="62">
        <v>1610</v>
      </c>
      <c r="D1847" s="62">
        <v>120</v>
      </c>
      <c r="E1847" s="62" t="s">
        <v>76</v>
      </c>
    </row>
    <row r="1848" spans="1:5">
      <c r="A1848" s="67">
        <v>3482</v>
      </c>
      <c r="B1848" s="67">
        <v>14</v>
      </c>
      <c r="C1848" s="62">
        <v>1610</v>
      </c>
      <c r="D1848" s="62">
        <v>120</v>
      </c>
      <c r="E1848" s="62" t="s">
        <v>76</v>
      </c>
    </row>
    <row r="1849" spans="1:5">
      <c r="A1849" s="67">
        <v>3483</v>
      </c>
      <c r="B1849" s="67">
        <v>13</v>
      </c>
      <c r="C1849" s="62">
        <v>1160</v>
      </c>
      <c r="D1849" s="62">
        <v>201</v>
      </c>
      <c r="E1849" s="62" t="s">
        <v>76</v>
      </c>
    </row>
    <row r="1850" spans="1:5">
      <c r="A1850" s="67">
        <v>3485</v>
      </c>
      <c r="B1850" s="67">
        <v>13</v>
      </c>
      <c r="C1850" s="62">
        <v>1160</v>
      </c>
      <c r="D1850" s="62">
        <v>201</v>
      </c>
      <c r="E1850" s="62" t="s">
        <v>76</v>
      </c>
    </row>
    <row r="1851" spans="1:5">
      <c r="A1851" s="67">
        <v>3487</v>
      </c>
      <c r="B1851" s="67">
        <v>13</v>
      </c>
      <c r="C1851" s="62">
        <v>1160</v>
      </c>
      <c r="D1851" s="62">
        <v>201</v>
      </c>
      <c r="E1851" s="62" t="s">
        <v>76</v>
      </c>
    </row>
    <row r="1852" spans="1:5">
      <c r="A1852" s="67">
        <v>3488</v>
      </c>
      <c r="B1852" s="67">
        <v>13</v>
      </c>
      <c r="C1852" s="62">
        <v>1160</v>
      </c>
      <c r="D1852" s="62">
        <v>201</v>
      </c>
      <c r="E1852" s="62" t="s">
        <v>76</v>
      </c>
    </row>
    <row r="1853" spans="1:5">
      <c r="A1853" s="67">
        <v>3489</v>
      </c>
      <c r="B1853" s="67">
        <v>13</v>
      </c>
      <c r="C1853" s="62">
        <v>1160</v>
      </c>
      <c r="D1853" s="62">
        <v>201</v>
      </c>
      <c r="E1853" s="62" t="s">
        <v>76</v>
      </c>
    </row>
    <row r="1854" spans="1:5">
      <c r="A1854" s="67">
        <v>3490</v>
      </c>
      <c r="B1854" s="67">
        <v>13</v>
      </c>
      <c r="C1854" s="62">
        <v>1160</v>
      </c>
      <c r="D1854" s="62">
        <v>201</v>
      </c>
      <c r="E1854" s="62" t="s">
        <v>76</v>
      </c>
    </row>
    <row r="1855" spans="1:5">
      <c r="A1855" s="67">
        <v>3491</v>
      </c>
      <c r="B1855" s="67">
        <v>13</v>
      </c>
      <c r="C1855" s="62">
        <v>1160</v>
      </c>
      <c r="D1855" s="62">
        <v>201</v>
      </c>
      <c r="E1855" s="62" t="s">
        <v>76</v>
      </c>
    </row>
    <row r="1856" spans="1:5">
      <c r="A1856" s="67">
        <v>3494</v>
      </c>
      <c r="B1856" s="67">
        <v>13</v>
      </c>
      <c r="C1856" s="62">
        <v>1160</v>
      </c>
      <c r="D1856" s="62">
        <v>201</v>
      </c>
      <c r="E1856" s="62" t="s">
        <v>76</v>
      </c>
    </row>
    <row r="1857" spans="1:5">
      <c r="A1857" s="67">
        <v>3496</v>
      </c>
      <c r="B1857" s="67">
        <v>13</v>
      </c>
      <c r="C1857" s="62">
        <v>1160</v>
      </c>
      <c r="D1857" s="62">
        <v>201</v>
      </c>
      <c r="E1857" s="62" t="s">
        <v>76</v>
      </c>
    </row>
    <row r="1858" spans="1:5">
      <c r="A1858" s="67">
        <v>3498</v>
      </c>
      <c r="B1858" s="67">
        <v>13</v>
      </c>
      <c r="C1858" s="62">
        <v>1160</v>
      </c>
      <c r="D1858" s="62">
        <v>201</v>
      </c>
      <c r="E1858" s="62" t="s">
        <v>76</v>
      </c>
    </row>
    <row r="1859" spans="1:5">
      <c r="A1859" s="67">
        <v>3500</v>
      </c>
      <c r="B1859" s="67">
        <v>13</v>
      </c>
      <c r="C1859" s="62">
        <v>1160</v>
      </c>
      <c r="D1859" s="62">
        <v>201</v>
      </c>
      <c r="E1859" s="62" t="s">
        <v>76</v>
      </c>
    </row>
    <row r="1860" spans="1:5">
      <c r="A1860" s="67">
        <v>3501</v>
      </c>
      <c r="B1860" s="67">
        <v>13</v>
      </c>
      <c r="C1860" s="62">
        <v>1160</v>
      </c>
      <c r="D1860" s="62">
        <v>201</v>
      </c>
      <c r="E1860" s="62" t="s">
        <v>76</v>
      </c>
    </row>
    <row r="1861" spans="1:5">
      <c r="A1861" s="67">
        <v>3502</v>
      </c>
      <c r="B1861" s="67">
        <v>13</v>
      </c>
      <c r="C1861" s="62">
        <v>1160</v>
      </c>
      <c r="D1861" s="62">
        <v>201</v>
      </c>
      <c r="E1861" s="62" t="s">
        <v>76</v>
      </c>
    </row>
    <row r="1862" spans="1:5">
      <c r="A1862" s="67">
        <v>3505</v>
      </c>
      <c r="B1862" s="67">
        <v>13</v>
      </c>
      <c r="C1862" s="62">
        <v>1160</v>
      </c>
      <c r="D1862" s="62">
        <v>201</v>
      </c>
      <c r="E1862" s="62" t="s">
        <v>76</v>
      </c>
    </row>
    <row r="1863" spans="1:5">
      <c r="A1863" s="67">
        <v>3506</v>
      </c>
      <c r="B1863" s="67">
        <v>13</v>
      </c>
      <c r="C1863" s="62">
        <v>1160</v>
      </c>
      <c r="D1863" s="62">
        <v>201</v>
      </c>
      <c r="E1863" s="62" t="s">
        <v>76</v>
      </c>
    </row>
    <row r="1864" spans="1:5">
      <c r="A1864" s="67">
        <v>3507</v>
      </c>
      <c r="B1864" s="67">
        <v>13</v>
      </c>
      <c r="C1864" s="62">
        <v>1160</v>
      </c>
      <c r="D1864" s="62">
        <v>201</v>
      </c>
      <c r="E1864" s="62" t="s">
        <v>76</v>
      </c>
    </row>
    <row r="1865" spans="1:5">
      <c r="A1865" s="67">
        <v>3509</v>
      </c>
      <c r="B1865" s="67">
        <v>13</v>
      </c>
      <c r="C1865" s="62">
        <v>1160</v>
      </c>
      <c r="D1865" s="62">
        <v>201</v>
      </c>
      <c r="E1865" s="62" t="s">
        <v>76</v>
      </c>
    </row>
    <row r="1866" spans="1:5">
      <c r="A1866" s="67">
        <v>3512</v>
      </c>
      <c r="B1866" s="67">
        <v>13</v>
      </c>
      <c r="C1866" s="62">
        <v>1160</v>
      </c>
      <c r="D1866" s="62">
        <v>201</v>
      </c>
      <c r="E1866" s="62" t="s">
        <v>76</v>
      </c>
    </row>
    <row r="1867" spans="1:5">
      <c r="A1867" s="67">
        <v>3515</v>
      </c>
      <c r="B1867" s="67">
        <v>16</v>
      </c>
      <c r="C1867" s="62">
        <v>1595</v>
      </c>
      <c r="D1867" s="62">
        <v>248</v>
      </c>
      <c r="E1867" s="62" t="s">
        <v>76</v>
      </c>
    </row>
    <row r="1868" spans="1:5">
      <c r="A1868" s="67">
        <v>3516</v>
      </c>
      <c r="B1868" s="67">
        <v>16</v>
      </c>
      <c r="C1868" s="62">
        <v>1595</v>
      </c>
      <c r="D1868" s="62">
        <v>248</v>
      </c>
      <c r="E1868" s="62" t="s">
        <v>76</v>
      </c>
    </row>
    <row r="1869" spans="1:5">
      <c r="A1869" s="67">
        <v>3517</v>
      </c>
      <c r="B1869" s="67">
        <v>16</v>
      </c>
      <c r="C1869" s="62">
        <v>1595</v>
      </c>
      <c r="D1869" s="62">
        <v>248</v>
      </c>
      <c r="E1869" s="62" t="s">
        <v>76</v>
      </c>
    </row>
    <row r="1870" spans="1:5">
      <c r="A1870" s="67">
        <v>3518</v>
      </c>
      <c r="B1870" s="67">
        <v>16</v>
      </c>
      <c r="C1870" s="62">
        <v>1595</v>
      </c>
      <c r="D1870" s="62">
        <v>248</v>
      </c>
      <c r="E1870" s="62" t="s">
        <v>76</v>
      </c>
    </row>
    <row r="1871" spans="1:5">
      <c r="A1871" s="67">
        <v>3520</v>
      </c>
      <c r="B1871" s="67">
        <v>16</v>
      </c>
      <c r="C1871" s="62">
        <v>1595</v>
      </c>
      <c r="D1871" s="62">
        <v>248</v>
      </c>
      <c r="E1871" s="62" t="s">
        <v>76</v>
      </c>
    </row>
    <row r="1872" spans="1:5">
      <c r="A1872" s="67">
        <v>3521</v>
      </c>
      <c r="B1872" s="67">
        <v>17</v>
      </c>
      <c r="C1872" s="62">
        <v>1846</v>
      </c>
      <c r="D1872" s="62">
        <v>145</v>
      </c>
      <c r="E1872" s="62" t="s">
        <v>76</v>
      </c>
    </row>
    <row r="1873" spans="1:5">
      <c r="A1873" s="67">
        <v>3522</v>
      </c>
      <c r="B1873" s="67">
        <v>17</v>
      </c>
      <c r="C1873" s="62">
        <v>1846</v>
      </c>
      <c r="D1873" s="62">
        <v>145</v>
      </c>
      <c r="E1873" s="62" t="s">
        <v>76</v>
      </c>
    </row>
    <row r="1874" spans="1:5">
      <c r="A1874" s="67">
        <v>3523</v>
      </c>
      <c r="B1874" s="67">
        <v>17</v>
      </c>
      <c r="C1874" s="62">
        <v>1846</v>
      </c>
      <c r="D1874" s="62">
        <v>145</v>
      </c>
      <c r="E1874" s="62" t="s">
        <v>76</v>
      </c>
    </row>
    <row r="1875" spans="1:5">
      <c r="A1875" s="67">
        <v>3525</v>
      </c>
      <c r="B1875" s="67">
        <v>17</v>
      </c>
      <c r="C1875" s="62">
        <v>1846</v>
      </c>
      <c r="D1875" s="62">
        <v>145</v>
      </c>
      <c r="E1875" s="62" t="s">
        <v>76</v>
      </c>
    </row>
    <row r="1876" spans="1:5">
      <c r="A1876" s="67">
        <v>3527</v>
      </c>
      <c r="B1876" s="67">
        <v>14</v>
      </c>
      <c r="C1876" s="62">
        <v>1610</v>
      </c>
      <c r="D1876" s="62">
        <v>120</v>
      </c>
      <c r="E1876" s="62" t="s">
        <v>76</v>
      </c>
    </row>
    <row r="1877" spans="1:5">
      <c r="A1877" s="67">
        <v>3529</v>
      </c>
      <c r="B1877" s="67">
        <v>13</v>
      </c>
      <c r="C1877" s="62">
        <v>1160</v>
      </c>
      <c r="D1877" s="62">
        <v>201</v>
      </c>
      <c r="E1877" s="62" t="s">
        <v>76</v>
      </c>
    </row>
    <row r="1878" spans="1:5">
      <c r="A1878" s="67">
        <v>3530</v>
      </c>
      <c r="B1878" s="67">
        <v>13</v>
      </c>
      <c r="C1878" s="62">
        <v>1160</v>
      </c>
      <c r="D1878" s="62">
        <v>201</v>
      </c>
      <c r="E1878" s="62" t="s">
        <v>76</v>
      </c>
    </row>
    <row r="1879" spans="1:5">
      <c r="A1879" s="67">
        <v>3531</v>
      </c>
      <c r="B1879" s="67">
        <v>13</v>
      </c>
      <c r="C1879" s="62">
        <v>1160</v>
      </c>
      <c r="D1879" s="62">
        <v>201</v>
      </c>
      <c r="E1879" s="62" t="s">
        <v>76</v>
      </c>
    </row>
    <row r="1880" spans="1:5">
      <c r="A1880" s="67">
        <v>3533</v>
      </c>
      <c r="B1880" s="67">
        <v>13</v>
      </c>
      <c r="C1880" s="62">
        <v>1160</v>
      </c>
      <c r="D1880" s="62">
        <v>201</v>
      </c>
      <c r="E1880" s="62" t="s">
        <v>76</v>
      </c>
    </row>
    <row r="1881" spans="1:5">
      <c r="A1881" s="67">
        <v>3537</v>
      </c>
      <c r="B1881" s="67">
        <v>13</v>
      </c>
      <c r="C1881" s="62">
        <v>1160</v>
      </c>
      <c r="D1881" s="62">
        <v>201</v>
      </c>
      <c r="E1881" s="62" t="s">
        <v>76</v>
      </c>
    </row>
    <row r="1882" spans="1:5">
      <c r="A1882" s="67">
        <v>3540</v>
      </c>
      <c r="B1882" s="67">
        <v>13</v>
      </c>
      <c r="C1882" s="62">
        <v>1160</v>
      </c>
      <c r="D1882" s="62">
        <v>201</v>
      </c>
      <c r="E1882" s="62" t="s">
        <v>76</v>
      </c>
    </row>
    <row r="1883" spans="1:5">
      <c r="A1883" s="67">
        <v>3542</v>
      </c>
      <c r="B1883" s="67">
        <v>13</v>
      </c>
      <c r="C1883" s="62">
        <v>1160</v>
      </c>
      <c r="D1883" s="62">
        <v>201</v>
      </c>
      <c r="E1883" s="62" t="s">
        <v>76</v>
      </c>
    </row>
    <row r="1884" spans="1:5">
      <c r="A1884" s="67">
        <v>3544</v>
      </c>
      <c r="B1884" s="67">
        <v>13</v>
      </c>
      <c r="C1884" s="62">
        <v>1160</v>
      </c>
      <c r="D1884" s="62">
        <v>201</v>
      </c>
      <c r="E1884" s="62" t="s">
        <v>76</v>
      </c>
    </row>
    <row r="1885" spans="1:5">
      <c r="A1885" s="67">
        <v>3546</v>
      </c>
      <c r="B1885" s="67">
        <v>13</v>
      </c>
      <c r="C1885" s="62">
        <v>1160</v>
      </c>
      <c r="D1885" s="62">
        <v>201</v>
      </c>
      <c r="E1885" s="62" t="s">
        <v>76</v>
      </c>
    </row>
    <row r="1886" spans="1:5">
      <c r="A1886" s="67">
        <v>3549</v>
      </c>
      <c r="B1886" s="67">
        <v>13</v>
      </c>
      <c r="C1886" s="62">
        <v>1160</v>
      </c>
      <c r="D1886" s="62">
        <v>201</v>
      </c>
      <c r="E1886" s="62" t="s">
        <v>76</v>
      </c>
    </row>
    <row r="1887" spans="1:5">
      <c r="A1887" s="67">
        <v>3550</v>
      </c>
      <c r="B1887" s="67">
        <v>16</v>
      </c>
      <c r="C1887" s="62">
        <v>1595</v>
      </c>
      <c r="D1887" s="62">
        <v>248</v>
      </c>
      <c r="E1887" s="62" t="s">
        <v>76</v>
      </c>
    </row>
    <row r="1888" spans="1:5">
      <c r="A1888" s="67">
        <v>3551</v>
      </c>
      <c r="B1888" s="67">
        <v>16</v>
      </c>
      <c r="C1888" s="62">
        <v>1595</v>
      </c>
      <c r="D1888" s="62">
        <v>248</v>
      </c>
      <c r="E1888" s="62" t="s">
        <v>76</v>
      </c>
    </row>
    <row r="1889" spans="1:5">
      <c r="A1889" s="67">
        <v>3552</v>
      </c>
      <c r="B1889" s="67">
        <v>16</v>
      </c>
      <c r="C1889" s="62">
        <v>1595</v>
      </c>
      <c r="D1889" s="62">
        <v>248</v>
      </c>
      <c r="E1889" s="62" t="s">
        <v>76</v>
      </c>
    </row>
    <row r="1890" spans="1:5">
      <c r="A1890" s="67">
        <v>3554</v>
      </c>
      <c r="B1890" s="67">
        <v>16</v>
      </c>
      <c r="C1890" s="62">
        <v>1595</v>
      </c>
      <c r="D1890" s="62">
        <v>248</v>
      </c>
      <c r="E1890" s="62" t="s">
        <v>76</v>
      </c>
    </row>
    <row r="1891" spans="1:5">
      <c r="A1891" s="67">
        <v>3555</v>
      </c>
      <c r="B1891" s="67">
        <v>16</v>
      </c>
      <c r="C1891" s="62">
        <v>1595</v>
      </c>
      <c r="D1891" s="62">
        <v>248</v>
      </c>
      <c r="E1891" s="62" t="s">
        <v>76</v>
      </c>
    </row>
    <row r="1892" spans="1:5">
      <c r="A1892" s="67">
        <v>3556</v>
      </c>
      <c r="B1892" s="67">
        <v>16</v>
      </c>
      <c r="C1892" s="62">
        <v>1595</v>
      </c>
      <c r="D1892" s="62">
        <v>248</v>
      </c>
      <c r="E1892" s="62" t="s">
        <v>76</v>
      </c>
    </row>
    <row r="1893" spans="1:5">
      <c r="A1893" s="67">
        <v>3557</v>
      </c>
      <c r="B1893" s="67">
        <v>16</v>
      </c>
      <c r="C1893" s="62">
        <v>1595</v>
      </c>
      <c r="D1893" s="62">
        <v>248</v>
      </c>
      <c r="E1893" s="62" t="s">
        <v>76</v>
      </c>
    </row>
    <row r="1894" spans="1:5">
      <c r="A1894" s="67">
        <v>3558</v>
      </c>
      <c r="B1894" s="67">
        <v>16</v>
      </c>
      <c r="C1894" s="62">
        <v>1595</v>
      </c>
      <c r="D1894" s="62">
        <v>248</v>
      </c>
      <c r="E1894" s="62" t="s">
        <v>76</v>
      </c>
    </row>
    <row r="1895" spans="1:5">
      <c r="A1895" s="67">
        <v>3559</v>
      </c>
      <c r="B1895" s="67">
        <v>16</v>
      </c>
      <c r="C1895" s="62">
        <v>1595</v>
      </c>
      <c r="D1895" s="62">
        <v>248</v>
      </c>
      <c r="E1895" s="62" t="s">
        <v>76</v>
      </c>
    </row>
    <row r="1896" spans="1:5">
      <c r="A1896" s="67">
        <v>3561</v>
      </c>
      <c r="B1896" s="67">
        <v>16</v>
      </c>
      <c r="C1896" s="62">
        <v>1595</v>
      </c>
      <c r="D1896" s="62">
        <v>248</v>
      </c>
      <c r="E1896" s="62" t="s">
        <v>76</v>
      </c>
    </row>
    <row r="1897" spans="1:5">
      <c r="A1897" s="67">
        <v>3562</v>
      </c>
      <c r="B1897" s="67">
        <v>16</v>
      </c>
      <c r="C1897" s="62">
        <v>1595</v>
      </c>
      <c r="D1897" s="62">
        <v>248</v>
      </c>
      <c r="E1897" s="62" t="s">
        <v>76</v>
      </c>
    </row>
    <row r="1898" spans="1:5">
      <c r="A1898" s="67">
        <v>3563</v>
      </c>
      <c r="B1898" s="67">
        <v>16</v>
      </c>
      <c r="C1898" s="62">
        <v>1595</v>
      </c>
      <c r="D1898" s="62">
        <v>248</v>
      </c>
      <c r="E1898" s="62" t="s">
        <v>76</v>
      </c>
    </row>
    <row r="1899" spans="1:5">
      <c r="A1899" s="67">
        <v>3564</v>
      </c>
      <c r="B1899" s="67">
        <v>16</v>
      </c>
      <c r="C1899" s="62">
        <v>1595</v>
      </c>
      <c r="D1899" s="62">
        <v>248</v>
      </c>
      <c r="E1899" s="62" t="s">
        <v>76</v>
      </c>
    </row>
    <row r="1900" spans="1:5">
      <c r="A1900" s="67">
        <v>3565</v>
      </c>
      <c r="B1900" s="67">
        <v>16</v>
      </c>
      <c r="C1900" s="62">
        <v>1595</v>
      </c>
      <c r="D1900" s="62">
        <v>248</v>
      </c>
      <c r="E1900" s="62" t="s">
        <v>76</v>
      </c>
    </row>
    <row r="1901" spans="1:5">
      <c r="A1901" s="67">
        <v>3566</v>
      </c>
      <c r="B1901" s="67">
        <v>16</v>
      </c>
      <c r="C1901" s="62">
        <v>1595</v>
      </c>
      <c r="D1901" s="62">
        <v>248</v>
      </c>
      <c r="E1901" s="62" t="s">
        <v>76</v>
      </c>
    </row>
    <row r="1902" spans="1:5">
      <c r="A1902" s="67">
        <v>3567</v>
      </c>
      <c r="B1902" s="67">
        <v>16</v>
      </c>
      <c r="C1902" s="62">
        <v>1595</v>
      </c>
      <c r="D1902" s="62">
        <v>248</v>
      </c>
      <c r="E1902" s="62" t="s">
        <v>76</v>
      </c>
    </row>
    <row r="1903" spans="1:5">
      <c r="A1903" s="67">
        <v>3568</v>
      </c>
      <c r="B1903" s="67">
        <v>16</v>
      </c>
      <c r="C1903" s="62">
        <v>1595</v>
      </c>
      <c r="D1903" s="62">
        <v>248</v>
      </c>
      <c r="E1903" s="62" t="s">
        <v>76</v>
      </c>
    </row>
    <row r="1904" spans="1:5">
      <c r="A1904" s="67">
        <v>3570</v>
      </c>
      <c r="B1904" s="67">
        <v>16</v>
      </c>
      <c r="C1904" s="62">
        <v>1595</v>
      </c>
      <c r="D1904" s="62">
        <v>248</v>
      </c>
      <c r="E1904" s="62" t="s">
        <v>76</v>
      </c>
    </row>
    <row r="1905" spans="1:5">
      <c r="A1905" s="67">
        <v>3571</v>
      </c>
      <c r="B1905" s="67">
        <v>16</v>
      </c>
      <c r="C1905" s="62">
        <v>1595</v>
      </c>
      <c r="D1905" s="62">
        <v>248</v>
      </c>
      <c r="E1905" s="62" t="s">
        <v>76</v>
      </c>
    </row>
    <row r="1906" spans="1:5">
      <c r="A1906" s="67">
        <v>3572</v>
      </c>
      <c r="B1906" s="67">
        <v>16</v>
      </c>
      <c r="C1906" s="62">
        <v>1595</v>
      </c>
      <c r="D1906" s="62">
        <v>248</v>
      </c>
      <c r="E1906" s="62" t="s">
        <v>76</v>
      </c>
    </row>
    <row r="1907" spans="1:5">
      <c r="A1907" s="67">
        <v>3573</v>
      </c>
      <c r="B1907" s="67">
        <v>16</v>
      </c>
      <c r="C1907" s="62">
        <v>1595</v>
      </c>
      <c r="D1907" s="62">
        <v>248</v>
      </c>
      <c r="E1907" s="62" t="s">
        <v>76</v>
      </c>
    </row>
    <row r="1908" spans="1:5">
      <c r="A1908" s="67">
        <v>3575</v>
      </c>
      <c r="B1908" s="67">
        <v>16</v>
      </c>
      <c r="C1908" s="62">
        <v>1595</v>
      </c>
      <c r="D1908" s="62">
        <v>248</v>
      </c>
      <c r="E1908" s="62" t="s">
        <v>76</v>
      </c>
    </row>
    <row r="1909" spans="1:5">
      <c r="A1909" s="67">
        <v>3576</v>
      </c>
      <c r="B1909" s="67">
        <v>16</v>
      </c>
      <c r="C1909" s="62">
        <v>1595</v>
      </c>
      <c r="D1909" s="62">
        <v>248</v>
      </c>
      <c r="E1909" s="62" t="s">
        <v>76</v>
      </c>
    </row>
    <row r="1910" spans="1:5">
      <c r="A1910" s="67">
        <v>3578</v>
      </c>
      <c r="B1910" s="67">
        <v>16</v>
      </c>
      <c r="C1910" s="62">
        <v>1595</v>
      </c>
      <c r="D1910" s="62">
        <v>248</v>
      </c>
      <c r="E1910" s="62" t="s">
        <v>76</v>
      </c>
    </row>
    <row r="1911" spans="1:5">
      <c r="A1911" s="67">
        <v>3579</v>
      </c>
      <c r="B1911" s="67">
        <v>16</v>
      </c>
      <c r="C1911" s="62">
        <v>1595</v>
      </c>
      <c r="D1911" s="62">
        <v>248</v>
      </c>
      <c r="E1911" s="62" t="s">
        <v>76</v>
      </c>
    </row>
    <row r="1912" spans="1:5">
      <c r="A1912" s="67">
        <v>3580</v>
      </c>
      <c r="B1912" s="67">
        <v>16</v>
      </c>
      <c r="C1912" s="62">
        <v>1595</v>
      </c>
      <c r="D1912" s="62">
        <v>248</v>
      </c>
      <c r="E1912" s="62" t="s">
        <v>76</v>
      </c>
    </row>
    <row r="1913" spans="1:5">
      <c r="A1913" s="67">
        <v>3581</v>
      </c>
      <c r="B1913" s="67">
        <v>13</v>
      </c>
      <c r="C1913" s="62">
        <v>1160</v>
      </c>
      <c r="D1913" s="62">
        <v>201</v>
      </c>
      <c r="E1913" s="62" t="s">
        <v>76</v>
      </c>
    </row>
    <row r="1914" spans="1:5">
      <c r="A1914" s="67">
        <v>3583</v>
      </c>
      <c r="B1914" s="67">
        <v>13</v>
      </c>
      <c r="C1914" s="62">
        <v>1160</v>
      </c>
      <c r="D1914" s="62">
        <v>201</v>
      </c>
      <c r="E1914" s="62" t="s">
        <v>76</v>
      </c>
    </row>
    <row r="1915" spans="1:5">
      <c r="A1915" s="67">
        <v>3584</v>
      </c>
      <c r="B1915" s="67">
        <v>13</v>
      </c>
      <c r="C1915" s="62">
        <v>1160</v>
      </c>
      <c r="D1915" s="62">
        <v>201</v>
      </c>
      <c r="E1915" s="62" t="s">
        <v>76</v>
      </c>
    </row>
    <row r="1916" spans="1:5">
      <c r="A1916" s="67">
        <v>3585</v>
      </c>
      <c r="B1916" s="67">
        <v>13</v>
      </c>
      <c r="C1916" s="62">
        <v>1160</v>
      </c>
      <c r="D1916" s="62">
        <v>201</v>
      </c>
      <c r="E1916" s="62" t="s">
        <v>76</v>
      </c>
    </row>
    <row r="1917" spans="1:5">
      <c r="A1917" s="67">
        <v>3586</v>
      </c>
      <c r="B1917" s="67">
        <v>13</v>
      </c>
      <c r="C1917" s="62">
        <v>1160</v>
      </c>
      <c r="D1917" s="62">
        <v>201</v>
      </c>
      <c r="E1917" s="62" t="s">
        <v>76</v>
      </c>
    </row>
    <row r="1918" spans="1:5">
      <c r="A1918" s="67">
        <v>3588</v>
      </c>
      <c r="B1918" s="67">
        <v>13</v>
      </c>
      <c r="C1918" s="62">
        <v>1160</v>
      </c>
      <c r="D1918" s="62">
        <v>201</v>
      </c>
      <c r="E1918" s="62" t="s">
        <v>76</v>
      </c>
    </row>
    <row r="1919" spans="1:5">
      <c r="A1919" s="67">
        <v>3589</v>
      </c>
      <c r="B1919" s="67">
        <v>13</v>
      </c>
      <c r="C1919" s="62">
        <v>1160</v>
      </c>
      <c r="D1919" s="62">
        <v>201</v>
      </c>
      <c r="E1919" s="62" t="s">
        <v>76</v>
      </c>
    </row>
    <row r="1920" spans="1:5">
      <c r="A1920" s="67">
        <v>3590</v>
      </c>
      <c r="B1920" s="67">
        <v>13</v>
      </c>
      <c r="C1920" s="62">
        <v>1160</v>
      </c>
      <c r="D1920" s="62">
        <v>201</v>
      </c>
      <c r="E1920" s="62" t="s">
        <v>76</v>
      </c>
    </row>
    <row r="1921" spans="1:5">
      <c r="A1921" s="67">
        <v>3591</v>
      </c>
      <c r="B1921" s="67">
        <v>13</v>
      </c>
      <c r="C1921" s="62">
        <v>1160</v>
      </c>
      <c r="D1921" s="62">
        <v>201</v>
      </c>
      <c r="E1921" s="62" t="s">
        <v>76</v>
      </c>
    </row>
    <row r="1922" spans="1:5">
      <c r="A1922" s="67">
        <v>3594</v>
      </c>
      <c r="B1922" s="67">
        <v>13</v>
      </c>
      <c r="C1922" s="62">
        <v>1160</v>
      </c>
      <c r="D1922" s="62">
        <v>201</v>
      </c>
      <c r="E1922" s="62" t="s">
        <v>76</v>
      </c>
    </row>
    <row r="1923" spans="1:5">
      <c r="A1923" s="67">
        <v>3595</v>
      </c>
      <c r="B1923" s="67">
        <v>13</v>
      </c>
      <c r="C1923" s="62">
        <v>1160</v>
      </c>
      <c r="D1923" s="62">
        <v>201</v>
      </c>
      <c r="E1923" s="62" t="s">
        <v>76</v>
      </c>
    </row>
    <row r="1924" spans="1:5">
      <c r="A1924" s="67">
        <v>3596</v>
      </c>
      <c r="B1924" s="67">
        <v>16</v>
      </c>
      <c r="C1924" s="62">
        <v>1595</v>
      </c>
      <c r="D1924" s="62">
        <v>248</v>
      </c>
      <c r="E1924" s="62" t="s">
        <v>76</v>
      </c>
    </row>
    <row r="1925" spans="1:5">
      <c r="A1925" s="67">
        <v>3597</v>
      </c>
      <c r="B1925" s="67">
        <v>13</v>
      </c>
      <c r="C1925" s="62">
        <v>1160</v>
      </c>
      <c r="D1925" s="62">
        <v>201</v>
      </c>
      <c r="E1925" s="62" t="s">
        <v>76</v>
      </c>
    </row>
    <row r="1926" spans="1:5">
      <c r="A1926" s="67">
        <v>3599</v>
      </c>
      <c r="B1926" s="67">
        <v>13</v>
      </c>
      <c r="C1926" s="62">
        <v>1160</v>
      </c>
      <c r="D1926" s="62">
        <v>201</v>
      </c>
      <c r="E1926" s="62" t="s">
        <v>76</v>
      </c>
    </row>
    <row r="1927" spans="1:5">
      <c r="A1927" s="67">
        <v>3607</v>
      </c>
      <c r="B1927" s="67">
        <v>17</v>
      </c>
      <c r="C1927" s="62">
        <v>1846</v>
      </c>
      <c r="D1927" s="62">
        <v>145</v>
      </c>
      <c r="E1927" s="62" t="s">
        <v>76</v>
      </c>
    </row>
    <row r="1928" spans="1:5">
      <c r="A1928" s="67">
        <v>3608</v>
      </c>
      <c r="B1928" s="67">
        <v>16</v>
      </c>
      <c r="C1928" s="62">
        <v>1595</v>
      </c>
      <c r="D1928" s="62">
        <v>248</v>
      </c>
      <c r="E1928" s="62" t="s">
        <v>76</v>
      </c>
    </row>
    <row r="1929" spans="1:5">
      <c r="A1929" s="67">
        <v>3610</v>
      </c>
      <c r="B1929" s="67">
        <v>16</v>
      </c>
      <c r="C1929" s="62">
        <v>1595</v>
      </c>
      <c r="D1929" s="62">
        <v>248</v>
      </c>
      <c r="E1929" s="62" t="s">
        <v>76</v>
      </c>
    </row>
    <row r="1930" spans="1:5">
      <c r="A1930" s="67">
        <v>3612</v>
      </c>
      <c r="B1930" s="67">
        <v>16</v>
      </c>
      <c r="C1930" s="62">
        <v>1595</v>
      </c>
      <c r="D1930" s="62">
        <v>248</v>
      </c>
      <c r="E1930" s="62" t="s">
        <v>76</v>
      </c>
    </row>
    <row r="1931" spans="1:5">
      <c r="A1931" s="67">
        <v>3614</v>
      </c>
      <c r="B1931" s="67">
        <v>16</v>
      </c>
      <c r="C1931" s="62">
        <v>1595</v>
      </c>
      <c r="D1931" s="62">
        <v>248</v>
      </c>
      <c r="E1931" s="62" t="s">
        <v>76</v>
      </c>
    </row>
    <row r="1932" spans="1:5">
      <c r="A1932" s="67">
        <v>3616</v>
      </c>
      <c r="B1932" s="67">
        <v>16</v>
      </c>
      <c r="C1932" s="62">
        <v>1595</v>
      </c>
      <c r="D1932" s="62">
        <v>248</v>
      </c>
      <c r="E1932" s="62" t="s">
        <v>76</v>
      </c>
    </row>
    <row r="1933" spans="1:5">
      <c r="A1933" s="67">
        <v>3617</v>
      </c>
      <c r="B1933" s="67">
        <v>16</v>
      </c>
      <c r="C1933" s="62">
        <v>1595</v>
      </c>
      <c r="D1933" s="62">
        <v>248</v>
      </c>
      <c r="E1933" s="62" t="s">
        <v>76</v>
      </c>
    </row>
    <row r="1934" spans="1:5">
      <c r="A1934" s="67">
        <v>3618</v>
      </c>
      <c r="B1934" s="67">
        <v>16</v>
      </c>
      <c r="C1934" s="62">
        <v>1595</v>
      </c>
      <c r="D1934" s="62">
        <v>248</v>
      </c>
      <c r="E1934" s="62" t="s">
        <v>76</v>
      </c>
    </row>
    <row r="1935" spans="1:5">
      <c r="A1935" s="67">
        <v>3619</v>
      </c>
      <c r="B1935" s="67">
        <v>16</v>
      </c>
      <c r="C1935" s="62">
        <v>1595</v>
      </c>
      <c r="D1935" s="62">
        <v>248</v>
      </c>
      <c r="E1935" s="62" t="s">
        <v>76</v>
      </c>
    </row>
    <row r="1936" spans="1:5">
      <c r="A1936" s="67">
        <v>3620</v>
      </c>
      <c r="B1936" s="67">
        <v>16</v>
      </c>
      <c r="C1936" s="62">
        <v>1595</v>
      </c>
      <c r="D1936" s="62">
        <v>248</v>
      </c>
      <c r="E1936" s="62" t="s">
        <v>76</v>
      </c>
    </row>
    <row r="1937" spans="1:5">
      <c r="A1937" s="67">
        <v>3621</v>
      </c>
      <c r="B1937" s="67">
        <v>16</v>
      </c>
      <c r="C1937" s="62">
        <v>1595</v>
      </c>
      <c r="D1937" s="62">
        <v>248</v>
      </c>
      <c r="E1937" s="62" t="s">
        <v>76</v>
      </c>
    </row>
    <row r="1938" spans="1:5">
      <c r="A1938" s="67">
        <v>3622</v>
      </c>
      <c r="B1938" s="67">
        <v>16</v>
      </c>
      <c r="C1938" s="62">
        <v>1595</v>
      </c>
      <c r="D1938" s="62">
        <v>248</v>
      </c>
      <c r="E1938" s="62" t="s">
        <v>76</v>
      </c>
    </row>
    <row r="1939" spans="1:5">
      <c r="A1939" s="67">
        <v>3623</v>
      </c>
      <c r="B1939" s="67">
        <v>16</v>
      </c>
      <c r="C1939" s="62">
        <v>1595</v>
      </c>
      <c r="D1939" s="62">
        <v>248</v>
      </c>
      <c r="E1939" s="62" t="s">
        <v>76</v>
      </c>
    </row>
    <row r="1940" spans="1:5">
      <c r="A1940" s="67">
        <v>3624</v>
      </c>
      <c r="B1940" s="67">
        <v>16</v>
      </c>
      <c r="C1940" s="62">
        <v>1595</v>
      </c>
      <c r="D1940" s="62">
        <v>248</v>
      </c>
      <c r="E1940" s="62" t="s">
        <v>76</v>
      </c>
    </row>
    <row r="1941" spans="1:5">
      <c r="A1941" s="67">
        <v>3629</v>
      </c>
      <c r="B1941" s="67">
        <v>16</v>
      </c>
      <c r="C1941" s="62">
        <v>1595</v>
      </c>
      <c r="D1941" s="62">
        <v>248</v>
      </c>
      <c r="E1941" s="62" t="s">
        <v>76</v>
      </c>
    </row>
    <row r="1942" spans="1:5">
      <c r="A1942" s="67">
        <v>3630</v>
      </c>
      <c r="B1942" s="67">
        <v>16</v>
      </c>
      <c r="C1942" s="62">
        <v>1595</v>
      </c>
      <c r="D1942" s="62">
        <v>248</v>
      </c>
      <c r="E1942" s="62" t="s">
        <v>76</v>
      </c>
    </row>
    <row r="1943" spans="1:5">
      <c r="A1943" s="67">
        <v>3631</v>
      </c>
      <c r="B1943" s="67">
        <v>16</v>
      </c>
      <c r="C1943" s="62">
        <v>1595</v>
      </c>
      <c r="D1943" s="62">
        <v>248</v>
      </c>
      <c r="E1943" s="62" t="s">
        <v>76</v>
      </c>
    </row>
    <row r="1944" spans="1:5">
      <c r="A1944" s="67">
        <v>3632</v>
      </c>
      <c r="B1944" s="67">
        <v>16</v>
      </c>
      <c r="C1944" s="62">
        <v>1595</v>
      </c>
      <c r="D1944" s="62">
        <v>248</v>
      </c>
      <c r="E1944" s="62" t="s">
        <v>76</v>
      </c>
    </row>
    <row r="1945" spans="1:5">
      <c r="A1945" s="67">
        <v>3633</v>
      </c>
      <c r="B1945" s="67">
        <v>16</v>
      </c>
      <c r="C1945" s="62">
        <v>1595</v>
      </c>
      <c r="D1945" s="62">
        <v>248</v>
      </c>
      <c r="E1945" s="62" t="s">
        <v>76</v>
      </c>
    </row>
    <row r="1946" spans="1:5">
      <c r="A1946" s="67">
        <v>3634</v>
      </c>
      <c r="B1946" s="67">
        <v>16</v>
      </c>
      <c r="C1946" s="62">
        <v>1595</v>
      </c>
      <c r="D1946" s="62">
        <v>248</v>
      </c>
      <c r="E1946" s="62" t="s">
        <v>76</v>
      </c>
    </row>
    <row r="1947" spans="1:5">
      <c r="A1947" s="67">
        <v>3635</v>
      </c>
      <c r="B1947" s="67">
        <v>16</v>
      </c>
      <c r="C1947" s="62">
        <v>1595</v>
      </c>
      <c r="D1947" s="62">
        <v>248</v>
      </c>
      <c r="E1947" s="62" t="s">
        <v>76</v>
      </c>
    </row>
    <row r="1948" spans="1:5">
      <c r="A1948" s="67">
        <v>3636</v>
      </c>
      <c r="B1948" s="67">
        <v>16</v>
      </c>
      <c r="C1948" s="62">
        <v>1595</v>
      </c>
      <c r="D1948" s="62">
        <v>248</v>
      </c>
      <c r="E1948" s="62" t="s">
        <v>76</v>
      </c>
    </row>
    <row r="1949" spans="1:5">
      <c r="A1949" s="67">
        <v>3637</v>
      </c>
      <c r="B1949" s="67">
        <v>16</v>
      </c>
      <c r="C1949" s="62">
        <v>1595</v>
      </c>
      <c r="D1949" s="62">
        <v>248</v>
      </c>
      <c r="E1949" s="62" t="s">
        <v>76</v>
      </c>
    </row>
    <row r="1950" spans="1:5">
      <c r="A1950" s="67">
        <v>3638</v>
      </c>
      <c r="B1950" s="67">
        <v>16</v>
      </c>
      <c r="C1950" s="62">
        <v>1595</v>
      </c>
      <c r="D1950" s="62">
        <v>248</v>
      </c>
      <c r="E1950" s="62" t="s">
        <v>76</v>
      </c>
    </row>
    <row r="1951" spans="1:5">
      <c r="A1951" s="67">
        <v>3639</v>
      </c>
      <c r="B1951" s="67">
        <v>16</v>
      </c>
      <c r="C1951" s="62">
        <v>1595</v>
      </c>
      <c r="D1951" s="62">
        <v>248</v>
      </c>
      <c r="E1951" s="62" t="s">
        <v>76</v>
      </c>
    </row>
    <row r="1952" spans="1:5">
      <c r="A1952" s="67">
        <v>3640</v>
      </c>
      <c r="B1952" s="67">
        <v>16</v>
      </c>
      <c r="C1952" s="62">
        <v>1595</v>
      </c>
      <c r="D1952" s="62">
        <v>248</v>
      </c>
      <c r="E1952" s="62" t="s">
        <v>76</v>
      </c>
    </row>
    <row r="1953" spans="1:5">
      <c r="A1953" s="67">
        <v>3641</v>
      </c>
      <c r="B1953" s="67">
        <v>16</v>
      </c>
      <c r="C1953" s="62">
        <v>1595</v>
      </c>
      <c r="D1953" s="62">
        <v>248</v>
      </c>
      <c r="E1953" s="62" t="s">
        <v>76</v>
      </c>
    </row>
    <row r="1954" spans="1:5">
      <c r="A1954" s="67">
        <v>3643</v>
      </c>
      <c r="B1954" s="67">
        <v>16</v>
      </c>
      <c r="C1954" s="62">
        <v>1595</v>
      </c>
      <c r="D1954" s="62">
        <v>248</v>
      </c>
      <c r="E1954" s="62" t="s">
        <v>76</v>
      </c>
    </row>
    <row r="1955" spans="1:5">
      <c r="A1955" s="67">
        <v>3644</v>
      </c>
      <c r="B1955" s="67">
        <v>16</v>
      </c>
      <c r="C1955" s="62">
        <v>1595</v>
      </c>
      <c r="D1955" s="62">
        <v>248</v>
      </c>
      <c r="E1955" s="62" t="s">
        <v>76</v>
      </c>
    </row>
    <row r="1956" spans="1:5">
      <c r="A1956" s="67">
        <v>3646</v>
      </c>
      <c r="B1956" s="67">
        <v>16</v>
      </c>
      <c r="C1956" s="62">
        <v>1595</v>
      </c>
      <c r="D1956" s="62">
        <v>248</v>
      </c>
      <c r="E1956" s="62" t="s">
        <v>76</v>
      </c>
    </row>
    <row r="1957" spans="1:5">
      <c r="A1957" s="67">
        <v>3647</v>
      </c>
      <c r="B1957" s="67">
        <v>16</v>
      </c>
      <c r="C1957" s="62">
        <v>1595</v>
      </c>
      <c r="D1957" s="62">
        <v>248</v>
      </c>
      <c r="E1957" s="62" t="s">
        <v>76</v>
      </c>
    </row>
    <row r="1958" spans="1:5">
      <c r="A1958" s="67">
        <v>3649</v>
      </c>
      <c r="B1958" s="67">
        <v>16</v>
      </c>
      <c r="C1958" s="62">
        <v>1595</v>
      </c>
      <c r="D1958" s="62">
        <v>248</v>
      </c>
      <c r="E1958" s="62" t="s">
        <v>76</v>
      </c>
    </row>
    <row r="1959" spans="1:5">
      <c r="A1959" s="67">
        <v>3658</v>
      </c>
      <c r="B1959" s="67">
        <v>17</v>
      </c>
      <c r="C1959" s="62">
        <v>1846</v>
      </c>
      <c r="D1959" s="62">
        <v>145</v>
      </c>
      <c r="E1959" s="62" t="s">
        <v>76</v>
      </c>
    </row>
    <row r="1960" spans="1:5">
      <c r="A1960" s="67">
        <v>3659</v>
      </c>
      <c r="B1960" s="67">
        <v>17</v>
      </c>
      <c r="C1960" s="62">
        <v>1846</v>
      </c>
      <c r="D1960" s="62">
        <v>145</v>
      </c>
      <c r="E1960" s="62" t="s">
        <v>76</v>
      </c>
    </row>
    <row r="1961" spans="1:5">
      <c r="A1961" s="67">
        <v>3660</v>
      </c>
      <c r="B1961" s="67">
        <v>17</v>
      </c>
      <c r="C1961" s="62">
        <v>1846</v>
      </c>
      <c r="D1961" s="62">
        <v>145</v>
      </c>
      <c r="E1961" s="62" t="s">
        <v>76</v>
      </c>
    </row>
    <row r="1962" spans="1:5">
      <c r="A1962" s="67">
        <v>3661</v>
      </c>
      <c r="B1962" s="67">
        <v>17</v>
      </c>
      <c r="C1962" s="62">
        <v>1846</v>
      </c>
      <c r="D1962" s="62">
        <v>145</v>
      </c>
      <c r="E1962" s="62" t="s">
        <v>76</v>
      </c>
    </row>
    <row r="1963" spans="1:5">
      <c r="A1963" s="67">
        <v>3662</v>
      </c>
      <c r="B1963" s="67">
        <v>17</v>
      </c>
      <c r="C1963" s="62">
        <v>1846</v>
      </c>
      <c r="D1963" s="62">
        <v>145</v>
      </c>
      <c r="E1963" s="62" t="s">
        <v>76</v>
      </c>
    </row>
    <row r="1964" spans="1:5">
      <c r="A1964" s="67">
        <v>3663</v>
      </c>
      <c r="B1964" s="67">
        <v>17</v>
      </c>
      <c r="C1964" s="62">
        <v>1846</v>
      </c>
      <c r="D1964" s="62">
        <v>145</v>
      </c>
      <c r="E1964" s="62" t="s">
        <v>76</v>
      </c>
    </row>
    <row r="1965" spans="1:5">
      <c r="A1965" s="67">
        <v>3664</v>
      </c>
      <c r="B1965" s="67">
        <v>17</v>
      </c>
      <c r="C1965" s="62">
        <v>1846</v>
      </c>
      <c r="D1965" s="62">
        <v>145</v>
      </c>
      <c r="E1965" s="62" t="s">
        <v>76</v>
      </c>
    </row>
    <row r="1966" spans="1:5">
      <c r="A1966" s="67">
        <v>3665</v>
      </c>
      <c r="B1966" s="67">
        <v>16</v>
      </c>
      <c r="C1966" s="62">
        <v>1595</v>
      </c>
      <c r="D1966" s="62">
        <v>248</v>
      </c>
      <c r="E1966" s="62" t="s">
        <v>76</v>
      </c>
    </row>
    <row r="1967" spans="1:5">
      <c r="A1967" s="67">
        <v>3666</v>
      </c>
      <c r="B1967" s="67">
        <v>16</v>
      </c>
      <c r="C1967" s="62">
        <v>1595</v>
      </c>
      <c r="D1967" s="62">
        <v>248</v>
      </c>
      <c r="E1967" s="62" t="s">
        <v>76</v>
      </c>
    </row>
    <row r="1968" spans="1:5">
      <c r="A1968" s="67">
        <v>3669</v>
      </c>
      <c r="B1968" s="67">
        <v>16</v>
      </c>
      <c r="C1968" s="62">
        <v>1595</v>
      </c>
      <c r="D1968" s="62">
        <v>248</v>
      </c>
      <c r="E1968" s="62" t="s">
        <v>76</v>
      </c>
    </row>
    <row r="1969" spans="1:5">
      <c r="A1969" s="67">
        <v>3670</v>
      </c>
      <c r="B1969" s="67">
        <v>19</v>
      </c>
      <c r="C1969" s="62">
        <v>2031</v>
      </c>
      <c r="D1969" s="62">
        <v>194</v>
      </c>
      <c r="E1969" s="62" t="s">
        <v>76</v>
      </c>
    </row>
    <row r="1970" spans="1:5">
      <c r="A1970" s="67">
        <v>3671</v>
      </c>
      <c r="B1970" s="67">
        <v>19</v>
      </c>
      <c r="C1970" s="62">
        <v>2031</v>
      </c>
      <c r="D1970" s="62">
        <v>194</v>
      </c>
      <c r="E1970" s="62" t="s">
        <v>76</v>
      </c>
    </row>
    <row r="1971" spans="1:5">
      <c r="A1971" s="67">
        <v>3672</v>
      </c>
      <c r="B1971" s="67">
        <v>19</v>
      </c>
      <c r="C1971" s="62">
        <v>2031</v>
      </c>
      <c r="D1971" s="62">
        <v>194</v>
      </c>
      <c r="E1971" s="62" t="s">
        <v>76</v>
      </c>
    </row>
    <row r="1972" spans="1:5">
      <c r="A1972" s="67">
        <v>3673</v>
      </c>
      <c r="B1972" s="67">
        <v>19</v>
      </c>
      <c r="C1972" s="62">
        <v>2031</v>
      </c>
      <c r="D1972" s="62">
        <v>194</v>
      </c>
      <c r="E1972" s="62" t="s">
        <v>76</v>
      </c>
    </row>
    <row r="1973" spans="1:5">
      <c r="A1973" s="67">
        <v>3675</v>
      </c>
      <c r="B1973" s="67">
        <v>19</v>
      </c>
      <c r="C1973" s="62">
        <v>2031</v>
      </c>
      <c r="D1973" s="62">
        <v>194</v>
      </c>
      <c r="E1973" s="62" t="s">
        <v>76</v>
      </c>
    </row>
    <row r="1974" spans="1:5">
      <c r="A1974" s="67">
        <v>3676</v>
      </c>
      <c r="B1974" s="67">
        <v>19</v>
      </c>
      <c r="C1974" s="62">
        <v>2031</v>
      </c>
      <c r="D1974" s="62">
        <v>194</v>
      </c>
      <c r="E1974" s="62" t="s">
        <v>76</v>
      </c>
    </row>
    <row r="1975" spans="1:5">
      <c r="A1975" s="67">
        <v>3677</v>
      </c>
      <c r="B1975" s="67">
        <v>19</v>
      </c>
      <c r="C1975" s="62">
        <v>2031</v>
      </c>
      <c r="D1975" s="62">
        <v>194</v>
      </c>
      <c r="E1975" s="62" t="s">
        <v>76</v>
      </c>
    </row>
    <row r="1976" spans="1:5">
      <c r="A1976" s="67">
        <v>3678</v>
      </c>
      <c r="B1976" s="67">
        <v>19</v>
      </c>
      <c r="C1976" s="62">
        <v>2031</v>
      </c>
      <c r="D1976" s="62">
        <v>194</v>
      </c>
      <c r="E1976" s="62" t="s">
        <v>76</v>
      </c>
    </row>
    <row r="1977" spans="1:5">
      <c r="A1977" s="67">
        <v>3682</v>
      </c>
      <c r="B1977" s="67">
        <v>19</v>
      </c>
      <c r="C1977" s="62">
        <v>2031</v>
      </c>
      <c r="D1977" s="62">
        <v>194</v>
      </c>
      <c r="E1977" s="62" t="s">
        <v>76</v>
      </c>
    </row>
    <row r="1978" spans="1:5">
      <c r="A1978" s="67">
        <v>3683</v>
      </c>
      <c r="B1978" s="67">
        <v>19</v>
      </c>
      <c r="C1978" s="62">
        <v>2031</v>
      </c>
      <c r="D1978" s="62">
        <v>194</v>
      </c>
      <c r="E1978" s="62" t="s">
        <v>76</v>
      </c>
    </row>
    <row r="1979" spans="1:5">
      <c r="A1979" s="67">
        <v>3685</v>
      </c>
      <c r="B1979" s="67">
        <v>19</v>
      </c>
      <c r="C1979" s="62">
        <v>2031</v>
      </c>
      <c r="D1979" s="62">
        <v>194</v>
      </c>
      <c r="E1979" s="62" t="s">
        <v>76</v>
      </c>
    </row>
    <row r="1980" spans="1:5">
      <c r="A1980" s="67">
        <v>3687</v>
      </c>
      <c r="B1980" s="67">
        <v>19</v>
      </c>
      <c r="C1980" s="62">
        <v>2031</v>
      </c>
      <c r="D1980" s="62">
        <v>194</v>
      </c>
      <c r="E1980" s="62" t="s">
        <v>76</v>
      </c>
    </row>
    <row r="1981" spans="1:5">
      <c r="A1981" s="67">
        <v>3688</v>
      </c>
      <c r="B1981" s="67">
        <v>19</v>
      </c>
      <c r="C1981" s="62">
        <v>2031</v>
      </c>
      <c r="D1981" s="62">
        <v>194</v>
      </c>
      <c r="E1981" s="62" t="s">
        <v>76</v>
      </c>
    </row>
    <row r="1982" spans="1:5">
      <c r="A1982" s="67">
        <v>3689</v>
      </c>
      <c r="B1982" s="67">
        <v>19</v>
      </c>
      <c r="C1982" s="62">
        <v>2031</v>
      </c>
      <c r="D1982" s="62">
        <v>194</v>
      </c>
      <c r="E1982" s="62" t="s">
        <v>76</v>
      </c>
    </row>
    <row r="1983" spans="1:5">
      <c r="A1983" s="67">
        <v>3690</v>
      </c>
      <c r="B1983" s="67">
        <v>19</v>
      </c>
      <c r="C1983" s="62">
        <v>2031</v>
      </c>
      <c r="D1983" s="62">
        <v>194</v>
      </c>
      <c r="E1983" s="62" t="s">
        <v>76</v>
      </c>
    </row>
    <row r="1984" spans="1:5">
      <c r="A1984" s="67">
        <v>3691</v>
      </c>
      <c r="B1984" s="67">
        <v>19</v>
      </c>
      <c r="C1984" s="62">
        <v>2031</v>
      </c>
      <c r="D1984" s="62">
        <v>194</v>
      </c>
      <c r="E1984" s="62" t="s">
        <v>76</v>
      </c>
    </row>
    <row r="1985" spans="1:5">
      <c r="A1985" s="67">
        <v>3693</v>
      </c>
      <c r="B1985" s="67">
        <v>19</v>
      </c>
      <c r="C1985" s="62">
        <v>2031</v>
      </c>
      <c r="D1985" s="62">
        <v>194</v>
      </c>
      <c r="E1985" s="62" t="s">
        <v>76</v>
      </c>
    </row>
    <row r="1986" spans="1:5">
      <c r="A1986" s="67">
        <v>3694</v>
      </c>
      <c r="B1986" s="67">
        <v>19</v>
      </c>
      <c r="C1986" s="62">
        <v>2031</v>
      </c>
      <c r="D1986" s="62">
        <v>194</v>
      </c>
      <c r="E1986" s="62" t="s">
        <v>76</v>
      </c>
    </row>
    <row r="1987" spans="1:5">
      <c r="A1987" s="67">
        <v>3695</v>
      </c>
      <c r="B1987" s="67">
        <v>19</v>
      </c>
      <c r="C1987" s="62">
        <v>2031</v>
      </c>
      <c r="D1987" s="62">
        <v>194</v>
      </c>
      <c r="E1987" s="62" t="s">
        <v>76</v>
      </c>
    </row>
    <row r="1988" spans="1:5">
      <c r="A1988" s="67">
        <v>3697</v>
      </c>
      <c r="B1988" s="67">
        <v>19</v>
      </c>
      <c r="C1988" s="62">
        <v>2031</v>
      </c>
      <c r="D1988" s="62">
        <v>194</v>
      </c>
      <c r="E1988" s="62" t="s">
        <v>76</v>
      </c>
    </row>
    <row r="1989" spans="1:5">
      <c r="A1989" s="67">
        <v>3698</v>
      </c>
      <c r="B1989" s="67">
        <v>19</v>
      </c>
      <c r="C1989" s="62">
        <v>2031</v>
      </c>
      <c r="D1989" s="62">
        <v>194</v>
      </c>
      <c r="E1989" s="62" t="s">
        <v>76</v>
      </c>
    </row>
    <row r="1990" spans="1:5">
      <c r="A1990" s="67">
        <v>3699</v>
      </c>
      <c r="B1990" s="67">
        <v>19</v>
      </c>
      <c r="C1990" s="62">
        <v>2031</v>
      </c>
      <c r="D1990" s="62">
        <v>194</v>
      </c>
      <c r="E1990" s="62" t="s">
        <v>76</v>
      </c>
    </row>
    <row r="1991" spans="1:5">
      <c r="A1991" s="67">
        <v>3700</v>
      </c>
      <c r="B1991" s="67">
        <v>19</v>
      </c>
      <c r="C1991" s="62">
        <v>2031</v>
      </c>
      <c r="D1991" s="62">
        <v>194</v>
      </c>
      <c r="E1991" s="62" t="s">
        <v>76</v>
      </c>
    </row>
    <row r="1992" spans="1:5">
      <c r="A1992" s="67">
        <v>3701</v>
      </c>
      <c r="B1992" s="67">
        <v>19</v>
      </c>
      <c r="C1992" s="62">
        <v>2031</v>
      </c>
      <c r="D1992" s="62">
        <v>194</v>
      </c>
      <c r="E1992" s="62" t="s">
        <v>76</v>
      </c>
    </row>
    <row r="1993" spans="1:5">
      <c r="A1993" s="67">
        <v>3704</v>
      </c>
      <c r="B1993" s="67">
        <v>19</v>
      </c>
      <c r="C1993" s="62">
        <v>2031</v>
      </c>
      <c r="D1993" s="62">
        <v>194</v>
      </c>
      <c r="E1993" s="62" t="s">
        <v>76</v>
      </c>
    </row>
    <row r="1994" spans="1:5">
      <c r="A1994" s="67">
        <v>3705</v>
      </c>
      <c r="B1994" s="67">
        <v>19</v>
      </c>
      <c r="C1994" s="62">
        <v>2031</v>
      </c>
      <c r="D1994" s="62">
        <v>194</v>
      </c>
      <c r="E1994" s="62" t="s">
        <v>76</v>
      </c>
    </row>
    <row r="1995" spans="1:5">
      <c r="A1995" s="67">
        <v>3707</v>
      </c>
      <c r="B1995" s="67">
        <v>19</v>
      </c>
      <c r="C1995" s="62">
        <v>2031</v>
      </c>
      <c r="D1995" s="62">
        <v>194</v>
      </c>
      <c r="E1995" s="62" t="s">
        <v>76</v>
      </c>
    </row>
    <row r="1996" spans="1:5">
      <c r="A1996" s="67">
        <v>3708</v>
      </c>
      <c r="B1996" s="67">
        <v>19</v>
      </c>
      <c r="C1996" s="62">
        <v>2031</v>
      </c>
      <c r="D1996" s="62">
        <v>194</v>
      </c>
      <c r="E1996" s="62" t="s">
        <v>76</v>
      </c>
    </row>
    <row r="1997" spans="1:5">
      <c r="A1997" s="67">
        <v>3709</v>
      </c>
      <c r="B1997" s="67">
        <v>19</v>
      </c>
      <c r="C1997" s="62">
        <v>2031</v>
      </c>
      <c r="D1997" s="62">
        <v>194</v>
      </c>
      <c r="E1997" s="62" t="s">
        <v>76</v>
      </c>
    </row>
    <row r="1998" spans="1:5">
      <c r="A1998" s="67">
        <v>3711</v>
      </c>
      <c r="B1998" s="67">
        <v>17</v>
      </c>
      <c r="C1998" s="62">
        <v>1846</v>
      </c>
      <c r="D1998" s="62">
        <v>145</v>
      </c>
      <c r="E1998" s="62" t="s">
        <v>76</v>
      </c>
    </row>
    <row r="1999" spans="1:5">
      <c r="A1999" s="67">
        <v>3712</v>
      </c>
      <c r="B1999" s="67">
        <v>17</v>
      </c>
      <c r="C1999" s="62">
        <v>1846</v>
      </c>
      <c r="D1999" s="62">
        <v>145</v>
      </c>
      <c r="E1999" s="62" t="s">
        <v>76</v>
      </c>
    </row>
    <row r="2000" spans="1:5">
      <c r="A2000" s="67">
        <v>3713</v>
      </c>
      <c r="B2000" s="67">
        <v>17</v>
      </c>
      <c r="C2000" s="62">
        <v>1846</v>
      </c>
      <c r="D2000" s="62">
        <v>145</v>
      </c>
      <c r="E2000" s="62" t="s">
        <v>76</v>
      </c>
    </row>
    <row r="2001" spans="1:5">
      <c r="A2001" s="67">
        <v>3714</v>
      </c>
      <c r="B2001" s="67">
        <v>17</v>
      </c>
      <c r="C2001" s="62">
        <v>1846</v>
      </c>
      <c r="D2001" s="62">
        <v>145</v>
      </c>
      <c r="E2001" s="62" t="s">
        <v>76</v>
      </c>
    </row>
    <row r="2002" spans="1:5">
      <c r="A2002" s="67">
        <v>3715</v>
      </c>
      <c r="B2002" s="67">
        <v>17</v>
      </c>
      <c r="C2002" s="62">
        <v>1846</v>
      </c>
      <c r="D2002" s="62">
        <v>145</v>
      </c>
      <c r="E2002" s="62" t="s">
        <v>76</v>
      </c>
    </row>
    <row r="2003" spans="1:5">
      <c r="A2003" s="67">
        <v>3717</v>
      </c>
      <c r="B2003" s="67">
        <v>17</v>
      </c>
      <c r="C2003" s="62">
        <v>1846</v>
      </c>
      <c r="D2003" s="62">
        <v>145</v>
      </c>
      <c r="E2003" s="62" t="s">
        <v>76</v>
      </c>
    </row>
    <row r="2004" spans="1:5">
      <c r="A2004" s="67">
        <v>3718</v>
      </c>
      <c r="B2004" s="67">
        <v>17</v>
      </c>
      <c r="C2004" s="62">
        <v>1846</v>
      </c>
      <c r="D2004" s="62">
        <v>145</v>
      </c>
      <c r="E2004" s="62" t="s">
        <v>76</v>
      </c>
    </row>
    <row r="2005" spans="1:5">
      <c r="A2005" s="67">
        <v>3719</v>
      </c>
      <c r="B2005" s="67">
        <v>17</v>
      </c>
      <c r="C2005" s="62">
        <v>1846</v>
      </c>
      <c r="D2005" s="62">
        <v>145</v>
      </c>
      <c r="E2005" s="62" t="s">
        <v>76</v>
      </c>
    </row>
    <row r="2006" spans="1:5">
      <c r="A2006" s="67">
        <v>3720</v>
      </c>
      <c r="B2006" s="67">
        <v>17</v>
      </c>
      <c r="C2006" s="62">
        <v>1846</v>
      </c>
      <c r="D2006" s="62">
        <v>145</v>
      </c>
      <c r="E2006" s="62" t="s">
        <v>76</v>
      </c>
    </row>
    <row r="2007" spans="1:5">
      <c r="A2007" s="67">
        <v>3722</v>
      </c>
      <c r="B2007" s="67">
        <v>19</v>
      </c>
      <c r="C2007" s="62">
        <v>2031</v>
      </c>
      <c r="D2007" s="62">
        <v>194</v>
      </c>
      <c r="E2007" s="62" t="s">
        <v>76</v>
      </c>
    </row>
    <row r="2008" spans="1:5">
      <c r="A2008" s="67">
        <v>3723</v>
      </c>
      <c r="B2008" s="67">
        <v>19</v>
      </c>
      <c r="C2008" s="62">
        <v>2031</v>
      </c>
      <c r="D2008" s="62">
        <v>194</v>
      </c>
      <c r="E2008" s="62" t="s">
        <v>76</v>
      </c>
    </row>
    <row r="2009" spans="1:5">
      <c r="A2009" s="67">
        <v>3724</v>
      </c>
      <c r="B2009" s="67">
        <v>19</v>
      </c>
      <c r="C2009" s="62">
        <v>2031</v>
      </c>
      <c r="D2009" s="62">
        <v>194</v>
      </c>
      <c r="E2009" s="62" t="s">
        <v>76</v>
      </c>
    </row>
    <row r="2010" spans="1:5">
      <c r="A2010" s="67">
        <v>3725</v>
      </c>
      <c r="B2010" s="67">
        <v>16</v>
      </c>
      <c r="C2010" s="62">
        <v>1595</v>
      </c>
      <c r="D2010" s="62">
        <v>248</v>
      </c>
      <c r="E2010" s="62" t="s">
        <v>76</v>
      </c>
    </row>
    <row r="2011" spans="1:5">
      <c r="A2011" s="67">
        <v>3726</v>
      </c>
      <c r="B2011" s="67">
        <v>16</v>
      </c>
      <c r="C2011" s="62">
        <v>1595</v>
      </c>
      <c r="D2011" s="62">
        <v>248</v>
      </c>
      <c r="E2011" s="62" t="s">
        <v>76</v>
      </c>
    </row>
    <row r="2012" spans="1:5">
      <c r="A2012" s="67">
        <v>3727</v>
      </c>
      <c r="B2012" s="67">
        <v>16</v>
      </c>
      <c r="C2012" s="62">
        <v>1595</v>
      </c>
      <c r="D2012" s="62">
        <v>248</v>
      </c>
      <c r="E2012" s="62" t="s">
        <v>76</v>
      </c>
    </row>
    <row r="2013" spans="1:5">
      <c r="A2013" s="67">
        <v>3728</v>
      </c>
      <c r="B2013" s="67">
        <v>16</v>
      </c>
      <c r="C2013" s="62">
        <v>1595</v>
      </c>
      <c r="D2013" s="62">
        <v>248</v>
      </c>
      <c r="E2013" s="62" t="s">
        <v>76</v>
      </c>
    </row>
    <row r="2014" spans="1:5">
      <c r="A2014" s="67">
        <v>3730</v>
      </c>
      <c r="B2014" s="67">
        <v>16</v>
      </c>
      <c r="C2014" s="62">
        <v>1595</v>
      </c>
      <c r="D2014" s="62">
        <v>248</v>
      </c>
      <c r="E2014" s="62" t="s">
        <v>76</v>
      </c>
    </row>
    <row r="2015" spans="1:5">
      <c r="A2015" s="67">
        <v>3732</v>
      </c>
      <c r="B2015" s="67">
        <v>19</v>
      </c>
      <c r="C2015" s="62">
        <v>2031</v>
      </c>
      <c r="D2015" s="62">
        <v>194</v>
      </c>
      <c r="E2015" s="62" t="s">
        <v>76</v>
      </c>
    </row>
    <row r="2016" spans="1:5">
      <c r="A2016" s="67">
        <v>3733</v>
      </c>
      <c r="B2016" s="67">
        <v>19</v>
      </c>
      <c r="C2016" s="62">
        <v>2031</v>
      </c>
      <c r="D2016" s="62">
        <v>194</v>
      </c>
      <c r="E2016" s="62" t="s">
        <v>76</v>
      </c>
    </row>
    <row r="2017" spans="1:5">
      <c r="A2017" s="67">
        <v>3735</v>
      </c>
      <c r="B2017" s="67">
        <v>19</v>
      </c>
      <c r="C2017" s="62">
        <v>2031</v>
      </c>
      <c r="D2017" s="62">
        <v>194</v>
      </c>
      <c r="E2017" s="62" t="s">
        <v>76</v>
      </c>
    </row>
    <row r="2018" spans="1:5">
      <c r="A2018" s="67">
        <v>3736</v>
      </c>
      <c r="B2018" s="67">
        <v>19</v>
      </c>
      <c r="C2018" s="62">
        <v>2031</v>
      </c>
      <c r="D2018" s="62">
        <v>194</v>
      </c>
      <c r="E2018" s="62" t="s">
        <v>76</v>
      </c>
    </row>
    <row r="2019" spans="1:5">
      <c r="A2019" s="67">
        <v>3737</v>
      </c>
      <c r="B2019" s="67">
        <v>19</v>
      </c>
      <c r="C2019" s="62">
        <v>2031</v>
      </c>
      <c r="D2019" s="62">
        <v>194</v>
      </c>
      <c r="E2019" s="62" t="s">
        <v>76</v>
      </c>
    </row>
    <row r="2020" spans="1:5">
      <c r="A2020" s="67">
        <v>3738</v>
      </c>
      <c r="B2020" s="67">
        <v>19</v>
      </c>
      <c r="C2020" s="62">
        <v>2031</v>
      </c>
      <c r="D2020" s="62">
        <v>194</v>
      </c>
      <c r="E2020" s="62" t="s">
        <v>76</v>
      </c>
    </row>
    <row r="2021" spans="1:5">
      <c r="A2021" s="67">
        <v>3739</v>
      </c>
      <c r="B2021" s="67">
        <v>19</v>
      </c>
      <c r="C2021" s="62">
        <v>2031</v>
      </c>
      <c r="D2021" s="62">
        <v>194</v>
      </c>
      <c r="E2021" s="62" t="s">
        <v>76</v>
      </c>
    </row>
    <row r="2022" spans="1:5">
      <c r="A2022" s="67">
        <v>3740</v>
      </c>
      <c r="B2022" s="67">
        <v>19</v>
      </c>
      <c r="C2022" s="62">
        <v>2031</v>
      </c>
      <c r="D2022" s="62">
        <v>194</v>
      </c>
      <c r="E2022" s="62" t="s">
        <v>76</v>
      </c>
    </row>
    <row r="2023" spans="1:5">
      <c r="A2023" s="67">
        <v>3741</v>
      </c>
      <c r="B2023" s="67">
        <v>19</v>
      </c>
      <c r="C2023" s="62">
        <v>2031</v>
      </c>
      <c r="D2023" s="62">
        <v>194</v>
      </c>
      <c r="E2023" s="62" t="s">
        <v>76</v>
      </c>
    </row>
    <row r="2024" spans="1:5">
      <c r="A2024" s="67">
        <v>3744</v>
      </c>
      <c r="B2024" s="67">
        <v>19</v>
      </c>
      <c r="C2024" s="62">
        <v>2031</v>
      </c>
      <c r="D2024" s="62">
        <v>194</v>
      </c>
      <c r="E2024" s="62" t="s">
        <v>76</v>
      </c>
    </row>
    <row r="2025" spans="1:5">
      <c r="A2025" s="67">
        <v>3746</v>
      </c>
      <c r="B2025" s="67">
        <v>19</v>
      </c>
      <c r="C2025" s="62">
        <v>2031</v>
      </c>
      <c r="D2025" s="62">
        <v>194</v>
      </c>
      <c r="E2025" s="62" t="s">
        <v>76</v>
      </c>
    </row>
    <row r="2026" spans="1:5">
      <c r="A2026" s="67">
        <v>3747</v>
      </c>
      <c r="B2026" s="67">
        <v>19</v>
      </c>
      <c r="C2026" s="62">
        <v>2031</v>
      </c>
      <c r="D2026" s="62">
        <v>194</v>
      </c>
      <c r="E2026" s="62" t="s">
        <v>76</v>
      </c>
    </row>
    <row r="2027" spans="1:5">
      <c r="A2027" s="67">
        <v>3749</v>
      </c>
      <c r="B2027" s="67">
        <v>19</v>
      </c>
      <c r="C2027" s="62">
        <v>2031</v>
      </c>
      <c r="D2027" s="62">
        <v>194</v>
      </c>
      <c r="E2027" s="62" t="s">
        <v>76</v>
      </c>
    </row>
    <row r="2028" spans="1:5">
      <c r="A2028" s="67">
        <v>3750</v>
      </c>
      <c r="B2028" s="67">
        <v>18</v>
      </c>
      <c r="C2028" s="62">
        <v>1590</v>
      </c>
      <c r="D2028" s="62">
        <v>100</v>
      </c>
      <c r="E2028" s="62" t="s">
        <v>76</v>
      </c>
    </row>
    <row r="2029" spans="1:5">
      <c r="A2029" s="67">
        <v>3751</v>
      </c>
      <c r="B2029" s="67">
        <v>17</v>
      </c>
      <c r="C2029" s="62">
        <v>1846</v>
      </c>
      <c r="D2029" s="62">
        <v>145</v>
      </c>
      <c r="E2029" s="62" t="s">
        <v>76</v>
      </c>
    </row>
    <row r="2030" spans="1:5">
      <c r="A2030" s="67">
        <v>3752</v>
      </c>
      <c r="B2030" s="67">
        <v>18</v>
      </c>
      <c r="C2030" s="62">
        <v>1590</v>
      </c>
      <c r="D2030" s="62">
        <v>100</v>
      </c>
      <c r="E2030" s="62" t="s">
        <v>76</v>
      </c>
    </row>
    <row r="2031" spans="1:5">
      <c r="A2031" s="67">
        <v>3753</v>
      </c>
      <c r="B2031" s="67">
        <v>17</v>
      </c>
      <c r="C2031" s="62">
        <v>1846</v>
      </c>
      <c r="D2031" s="62">
        <v>145</v>
      </c>
      <c r="E2031" s="62" t="s">
        <v>76</v>
      </c>
    </row>
    <row r="2032" spans="1:5">
      <c r="A2032" s="67">
        <v>3754</v>
      </c>
      <c r="B2032" s="67">
        <v>18</v>
      </c>
      <c r="C2032" s="62">
        <v>1590</v>
      </c>
      <c r="D2032" s="62">
        <v>100</v>
      </c>
      <c r="E2032" s="62" t="s">
        <v>76</v>
      </c>
    </row>
    <row r="2033" spans="1:5">
      <c r="A2033" s="67">
        <v>3755</v>
      </c>
      <c r="B2033" s="67">
        <v>18</v>
      </c>
      <c r="C2033" s="62">
        <v>1590</v>
      </c>
      <c r="D2033" s="62">
        <v>100</v>
      </c>
      <c r="E2033" s="62" t="s">
        <v>76</v>
      </c>
    </row>
    <row r="2034" spans="1:5">
      <c r="A2034" s="67">
        <v>3756</v>
      </c>
      <c r="B2034" s="67">
        <v>17</v>
      </c>
      <c r="C2034" s="62">
        <v>1846</v>
      </c>
      <c r="D2034" s="62">
        <v>145</v>
      </c>
      <c r="E2034" s="62" t="s">
        <v>76</v>
      </c>
    </row>
    <row r="2035" spans="1:5">
      <c r="A2035" s="67">
        <v>3757</v>
      </c>
      <c r="B2035" s="67">
        <v>17</v>
      </c>
      <c r="C2035" s="62">
        <v>1846</v>
      </c>
      <c r="D2035" s="62">
        <v>145</v>
      </c>
      <c r="E2035" s="62" t="s">
        <v>76</v>
      </c>
    </row>
    <row r="2036" spans="1:5">
      <c r="A2036" s="67">
        <v>3758</v>
      </c>
      <c r="B2036" s="67">
        <v>17</v>
      </c>
      <c r="C2036" s="62">
        <v>1846</v>
      </c>
      <c r="D2036" s="62">
        <v>145</v>
      </c>
      <c r="E2036" s="62" t="s">
        <v>76</v>
      </c>
    </row>
    <row r="2037" spans="1:5">
      <c r="A2037" s="67">
        <v>3759</v>
      </c>
      <c r="B2037" s="67">
        <v>18</v>
      </c>
      <c r="C2037" s="62">
        <v>1590</v>
      </c>
      <c r="D2037" s="62">
        <v>100</v>
      </c>
      <c r="E2037" s="62" t="s">
        <v>76</v>
      </c>
    </row>
    <row r="2038" spans="1:5">
      <c r="A2038" s="67">
        <v>3760</v>
      </c>
      <c r="B2038" s="67">
        <v>18</v>
      </c>
      <c r="C2038" s="62">
        <v>1590</v>
      </c>
      <c r="D2038" s="62">
        <v>100</v>
      </c>
      <c r="E2038" s="62" t="s">
        <v>76</v>
      </c>
    </row>
    <row r="2039" spans="1:5">
      <c r="A2039" s="67">
        <v>3761</v>
      </c>
      <c r="B2039" s="67">
        <v>18</v>
      </c>
      <c r="C2039" s="62">
        <v>1590</v>
      </c>
      <c r="D2039" s="62">
        <v>100</v>
      </c>
      <c r="E2039" s="62" t="s">
        <v>76</v>
      </c>
    </row>
    <row r="2040" spans="1:5">
      <c r="A2040" s="67">
        <v>3762</v>
      </c>
      <c r="B2040" s="67">
        <v>18</v>
      </c>
      <c r="C2040" s="62">
        <v>1590</v>
      </c>
      <c r="D2040" s="62">
        <v>100</v>
      </c>
      <c r="E2040" s="62" t="s">
        <v>76</v>
      </c>
    </row>
    <row r="2041" spans="1:5">
      <c r="A2041" s="67">
        <v>3763</v>
      </c>
      <c r="B2041" s="67">
        <v>18</v>
      </c>
      <c r="C2041" s="62">
        <v>1590</v>
      </c>
      <c r="D2041" s="62">
        <v>100</v>
      </c>
      <c r="E2041" s="62" t="s">
        <v>76</v>
      </c>
    </row>
    <row r="2042" spans="1:5">
      <c r="A2042" s="67">
        <v>3764</v>
      </c>
      <c r="B2042" s="67">
        <v>17</v>
      </c>
      <c r="C2042" s="62">
        <v>1846</v>
      </c>
      <c r="D2042" s="62">
        <v>145</v>
      </c>
      <c r="E2042" s="62" t="s">
        <v>76</v>
      </c>
    </row>
    <row r="2043" spans="1:5">
      <c r="A2043" s="67">
        <v>3765</v>
      </c>
      <c r="B2043" s="67">
        <v>18</v>
      </c>
      <c r="C2043" s="62">
        <v>1590</v>
      </c>
      <c r="D2043" s="62">
        <v>100</v>
      </c>
      <c r="E2043" s="62" t="s">
        <v>76</v>
      </c>
    </row>
    <row r="2044" spans="1:5">
      <c r="A2044" s="67">
        <v>3766</v>
      </c>
      <c r="B2044" s="67">
        <v>18</v>
      </c>
      <c r="C2044" s="62">
        <v>1590</v>
      </c>
      <c r="D2044" s="62">
        <v>100</v>
      </c>
      <c r="E2044" s="62" t="s">
        <v>76</v>
      </c>
    </row>
    <row r="2045" spans="1:5">
      <c r="A2045" s="67">
        <v>3767</v>
      </c>
      <c r="B2045" s="67">
        <v>18</v>
      </c>
      <c r="C2045" s="62">
        <v>1590</v>
      </c>
      <c r="D2045" s="62">
        <v>100</v>
      </c>
      <c r="E2045" s="62" t="s">
        <v>76</v>
      </c>
    </row>
    <row r="2046" spans="1:5">
      <c r="A2046" s="67">
        <v>3770</v>
      </c>
      <c r="B2046" s="67">
        <v>18</v>
      </c>
      <c r="C2046" s="62">
        <v>1590</v>
      </c>
      <c r="D2046" s="62">
        <v>100</v>
      </c>
      <c r="E2046" s="62" t="s">
        <v>76</v>
      </c>
    </row>
    <row r="2047" spans="1:5">
      <c r="A2047" s="67">
        <v>3775</v>
      </c>
      <c r="B2047" s="67">
        <v>18</v>
      </c>
      <c r="C2047" s="62">
        <v>1590</v>
      </c>
      <c r="D2047" s="62">
        <v>100</v>
      </c>
      <c r="E2047" s="62" t="s">
        <v>76</v>
      </c>
    </row>
    <row r="2048" spans="1:5">
      <c r="A2048" s="67">
        <v>3777</v>
      </c>
      <c r="B2048" s="67">
        <v>18</v>
      </c>
      <c r="C2048" s="62">
        <v>1590</v>
      </c>
      <c r="D2048" s="62">
        <v>100</v>
      </c>
      <c r="E2048" s="62" t="s">
        <v>76</v>
      </c>
    </row>
    <row r="2049" spans="1:5">
      <c r="A2049" s="67">
        <v>3778</v>
      </c>
      <c r="B2049" s="67">
        <v>18</v>
      </c>
      <c r="C2049" s="62">
        <v>1590</v>
      </c>
      <c r="D2049" s="62">
        <v>100</v>
      </c>
      <c r="E2049" s="62" t="s">
        <v>76</v>
      </c>
    </row>
    <row r="2050" spans="1:5">
      <c r="A2050" s="67">
        <v>3779</v>
      </c>
      <c r="B2050" s="67">
        <v>18</v>
      </c>
      <c r="C2050" s="62">
        <v>1590</v>
      </c>
      <c r="D2050" s="62">
        <v>100</v>
      </c>
      <c r="E2050" s="62" t="s">
        <v>76</v>
      </c>
    </row>
    <row r="2051" spans="1:5">
      <c r="A2051" s="67">
        <v>3781</v>
      </c>
      <c r="B2051" s="67">
        <v>18</v>
      </c>
      <c r="C2051" s="62">
        <v>1590</v>
      </c>
      <c r="D2051" s="62">
        <v>100</v>
      </c>
      <c r="E2051" s="62" t="s">
        <v>76</v>
      </c>
    </row>
    <row r="2052" spans="1:5">
      <c r="A2052" s="67">
        <v>3782</v>
      </c>
      <c r="B2052" s="67">
        <v>18</v>
      </c>
      <c r="C2052" s="62">
        <v>1590</v>
      </c>
      <c r="D2052" s="62">
        <v>100</v>
      </c>
      <c r="E2052" s="62" t="s">
        <v>76</v>
      </c>
    </row>
    <row r="2053" spans="1:5">
      <c r="A2053" s="67">
        <v>3783</v>
      </c>
      <c r="B2053" s="67">
        <v>18</v>
      </c>
      <c r="C2053" s="62">
        <v>1590</v>
      </c>
      <c r="D2053" s="62">
        <v>100</v>
      </c>
      <c r="E2053" s="62" t="s">
        <v>76</v>
      </c>
    </row>
    <row r="2054" spans="1:5">
      <c r="A2054" s="67">
        <v>3785</v>
      </c>
      <c r="B2054" s="67">
        <v>18</v>
      </c>
      <c r="C2054" s="62">
        <v>1590</v>
      </c>
      <c r="D2054" s="62">
        <v>100</v>
      </c>
      <c r="E2054" s="62" t="s">
        <v>76</v>
      </c>
    </row>
    <row r="2055" spans="1:5">
      <c r="A2055" s="67">
        <v>3786</v>
      </c>
      <c r="B2055" s="67">
        <v>18</v>
      </c>
      <c r="C2055" s="62">
        <v>1590</v>
      </c>
      <c r="D2055" s="62">
        <v>100</v>
      </c>
      <c r="E2055" s="62" t="s">
        <v>76</v>
      </c>
    </row>
    <row r="2056" spans="1:5">
      <c r="A2056" s="67">
        <v>3787</v>
      </c>
      <c r="B2056" s="67">
        <v>18</v>
      </c>
      <c r="C2056" s="62">
        <v>1590</v>
      </c>
      <c r="D2056" s="62">
        <v>100</v>
      </c>
      <c r="E2056" s="62" t="s">
        <v>76</v>
      </c>
    </row>
    <row r="2057" spans="1:5">
      <c r="A2057" s="67">
        <v>3788</v>
      </c>
      <c r="B2057" s="67">
        <v>18</v>
      </c>
      <c r="C2057" s="62">
        <v>1590</v>
      </c>
      <c r="D2057" s="62">
        <v>100</v>
      </c>
      <c r="E2057" s="62" t="s">
        <v>76</v>
      </c>
    </row>
    <row r="2058" spans="1:5">
      <c r="A2058" s="67">
        <v>3789</v>
      </c>
      <c r="B2058" s="67">
        <v>18</v>
      </c>
      <c r="C2058" s="62">
        <v>1590</v>
      </c>
      <c r="D2058" s="62">
        <v>100</v>
      </c>
      <c r="E2058" s="62" t="s">
        <v>76</v>
      </c>
    </row>
    <row r="2059" spans="1:5">
      <c r="A2059" s="67">
        <v>3791</v>
      </c>
      <c r="B2059" s="67">
        <v>18</v>
      </c>
      <c r="C2059" s="62">
        <v>1590</v>
      </c>
      <c r="D2059" s="62">
        <v>100</v>
      </c>
      <c r="E2059" s="62" t="s">
        <v>76</v>
      </c>
    </row>
    <row r="2060" spans="1:5">
      <c r="A2060" s="67">
        <v>3792</v>
      </c>
      <c r="B2060" s="67">
        <v>18</v>
      </c>
      <c r="C2060" s="62">
        <v>1590</v>
      </c>
      <c r="D2060" s="62">
        <v>100</v>
      </c>
      <c r="E2060" s="62" t="s">
        <v>76</v>
      </c>
    </row>
    <row r="2061" spans="1:5">
      <c r="A2061" s="67">
        <v>3793</v>
      </c>
      <c r="B2061" s="67">
        <v>18</v>
      </c>
      <c r="C2061" s="62">
        <v>1590</v>
      </c>
      <c r="D2061" s="62">
        <v>100</v>
      </c>
      <c r="E2061" s="62" t="s">
        <v>76</v>
      </c>
    </row>
    <row r="2062" spans="1:5">
      <c r="A2062" s="67">
        <v>3795</v>
      </c>
      <c r="B2062" s="67">
        <v>18</v>
      </c>
      <c r="C2062" s="62">
        <v>1590</v>
      </c>
      <c r="D2062" s="62">
        <v>100</v>
      </c>
      <c r="E2062" s="62" t="s">
        <v>76</v>
      </c>
    </row>
    <row r="2063" spans="1:5">
      <c r="A2063" s="67">
        <v>3796</v>
      </c>
      <c r="B2063" s="67">
        <v>18</v>
      </c>
      <c r="C2063" s="62">
        <v>1590</v>
      </c>
      <c r="D2063" s="62">
        <v>100</v>
      </c>
      <c r="E2063" s="62" t="s">
        <v>76</v>
      </c>
    </row>
    <row r="2064" spans="1:5">
      <c r="A2064" s="67">
        <v>3797</v>
      </c>
      <c r="B2064" s="67">
        <v>18</v>
      </c>
      <c r="C2064" s="62">
        <v>1590</v>
      </c>
      <c r="D2064" s="62">
        <v>100</v>
      </c>
      <c r="E2064" s="62" t="s">
        <v>76</v>
      </c>
    </row>
    <row r="2065" spans="1:5">
      <c r="A2065" s="67">
        <v>3799</v>
      </c>
      <c r="B2065" s="67">
        <v>18</v>
      </c>
      <c r="C2065" s="62">
        <v>1590</v>
      </c>
      <c r="D2065" s="62">
        <v>100</v>
      </c>
      <c r="E2065" s="62" t="s">
        <v>76</v>
      </c>
    </row>
    <row r="2066" spans="1:5">
      <c r="A2066" s="67">
        <v>3800</v>
      </c>
      <c r="B2066" s="67">
        <v>18</v>
      </c>
      <c r="C2066" s="62">
        <v>1590</v>
      </c>
      <c r="D2066" s="62">
        <v>100</v>
      </c>
      <c r="E2066" s="62" t="s">
        <v>76</v>
      </c>
    </row>
    <row r="2067" spans="1:5">
      <c r="A2067" s="67">
        <v>3802</v>
      </c>
      <c r="B2067" s="67">
        <v>18</v>
      </c>
      <c r="C2067" s="62">
        <v>1590</v>
      </c>
      <c r="D2067" s="62">
        <v>100</v>
      </c>
      <c r="E2067" s="62" t="s">
        <v>76</v>
      </c>
    </row>
    <row r="2068" spans="1:5">
      <c r="A2068" s="67">
        <v>3803</v>
      </c>
      <c r="B2068" s="67">
        <v>18</v>
      </c>
      <c r="C2068" s="62">
        <v>1590</v>
      </c>
      <c r="D2068" s="62">
        <v>100</v>
      </c>
      <c r="E2068" s="62" t="s">
        <v>76</v>
      </c>
    </row>
    <row r="2069" spans="1:5">
      <c r="A2069" s="67">
        <v>3804</v>
      </c>
      <c r="B2069" s="67">
        <v>18</v>
      </c>
      <c r="C2069" s="62">
        <v>1590</v>
      </c>
      <c r="D2069" s="62">
        <v>100</v>
      </c>
      <c r="E2069" s="62" t="s">
        <v>76</v>
      </c>
    </row>
    <row r="2070" spans="1:5">
      <c r="A2070" s="67">
        <v>3805</v>
      </c>
      <c r="B2070" s="67">
        <v>18</v>
      </c>
      <c r="C2070" s="62">
        <v>1590</v>
      </c>
      <c r="D2070" s="62">
        <v>100</v>
      </c>
      <c r="E2070" s="62" t="s">
        <v>76</v>
      </c>
    </row>
    <row r="2071" spans="1:5">
      <c r="A2071" s="67">
        <v>3806</v>
      </c>
      <c r="B2071" s="67">
        <v>18</v>
      </c>
      <c r="C2071" s="62">
        <v>1590</v>
      </c>
      <c r="D2071" s="62">
        <v>100</v>
      </c>
      <c r="E2071" s="62" t="s">
        <v>76</v>
      </c>
    </row>
    <row r="2072" spans="1:5">
      <c r="A2072" s="67">
        <v>3807</v>
      </c>
      <c r="B2072" s="67">
        <v>18</v>
      </c>
      <c r="C2072" s="62">
        <v>1590</v>
      </c>
      <c r="D2072" s="62">
        <v>100</v>
      </c>
      <c r="E2072" s="62" t="s">
        <v>76</v>
      </c>
    </row>
    <row r="2073" spans="1:5">
      <c r="A2073" s="67">
        <v>3808</v>
      </c>
      <c r="B2073" s="67">
        <v>18</v>
      </c>
      <c r="C2073" s="62">
        <v>1590</v>
      </c>
      <c r="D2073" s="62">
        <v>100</v>
      </c>
      <c r="E2073" s="62" t="s">
        <v>76</v>
      </c>
    </row>
    <row r="2074" spans="1:5">
      <c r="A2074" s="67">
        <v>3809</v>
      </c>
      <c r="B2074" s="67">
        <v>18</v>
      </c>
      <c r="C2074" s="62">
        <v>1590</v>
      </c>
      <c r="D2074" s="62">
        <v>100</v>
      </c>
      <c r="E2074" s="62" t="s">
        <v>76</v>
      </c>
    </row>
    <row r="2075" spans="1:5">
      <c r="A2075" s="67">
        <v>3810</v>
      </c>
      <c r="B2075" s="67">
        <v>18</v>
      </c>
      <c r="C2075" s="62">
        <v>1590</v>
      </c>
      <c r="D2075" s="62">
        <v>100</v>
      </c>
      <c r="E2075" s="62" t="s">
        <v>76</v>
      </c>
    </row>
    <row r="2076" spans="1:5">
      <c r="A2076" s="67">
        <v>3812</v>
      </c>
      <c r="B2076" s="67">
        <v>18</v>
      </c>
      <c r="C2076" s="62">
        <v>1590</v>
      </c>
      <c r="D2076" s="62">
        <v>100</v>
      </c>
      <c r="E2076" s="62" t="s">
        <v>76</v>
      </c>
    </row>
    <row r="2077" spans="1:5">
      <c r="A2077" s="67">
        <v>3813</v>
      </c>
      <c r="B2077" s="67">
        <v>18</v>
      </c>
      <c r="C2077" s="62">
        <v>1590</v>
      </c>
      <c r="D2077" s="62">
        <v>100</v>
      </c>
      <c r="E2077" s="62" t="s">
        <v>76</v>
      </c>
    </row>
    <row r="2078" spans="1:5">
      <c r="A2078" s="67">
        <v>3814</v>
      </c>
      <c r="B2078" s="67">
        <v>18</v>
      </c>
      <c r="C2078" s="62">
        <v>1590</v>
      </c>
      <c r="D2078" s="62">
        <v>100</v>
      </c>
      <c r="E2078" s="62" t="s">
        <v>76</v>
      </c>
    </row>
    <row r="2079" spans="1:5">
      <c r="A2079" s="67">
        <v>3815</v>
      </c>
      <c r="B2079" s="67">
        <v>18</v>
      </c>
      <c r="C2079" s="62">
        <v>1590</v>
      </c>
      <c r="D2079" s="62">
        <v>100</v>
      </c>
      <c r="E2079" s="62" t="s">
        <v>76</v>
      </c>
    </row>
    <row r="2080" spans="1:5">
      <c r="A2080" s="67">
        <v>3816</v>
      </c>
      <c r="B2080" s="67">
        <v>18</v>
      </c>
      <c r="C2080" s="62">
        <v>1590</v>
      </c>
      <c r="D2080" s="62">
        <v>100</v>
      </c>
      <c r="E2080" s="62" t="s">
        <v>76</v>
      </c>
    </row>
    <row r="2081" spans="1:5">
      <c r="A2081" s="67">
        <v>3818</v>
      </c>
      <c r="B2081" s="67">
        <v>18</v>
      </c>
      <c r="C2081" s="62">
        <v>1590</v>
      </c>
      <c r="D2081" s="62">
        <v>100</v>
      </c>
      <c r="E2081" s="62" t="s">
        <v>76</v>
      </c>
    </row>
    <row r="2082" spans="1:5">
      <c r="A2082" s="67">
        <v>3820</v>
      </c>
      <c r="B2082" s="67">
        <v>20</v>
      </c>
      <c r="C2082" s="62">
        <v>2021</v>
      </c>
      <c r="D2082" s="62">
        <v>136</v>
      </c>
      <c r="E2082" s="62" t="s">
        <v>76</v>
      </c>
    </row>
    <row r="2083" spans="1:5">
      <c r="A2083" s="67">
        <v>3821</v>
      </c>
      <c r="B2083" s="67">
        <v>20</v>
      </c>
      <c r="C2083" s="62">
        <v>2021</v>
      </c>
      <c r="D2083" s="62">
        <v>136</v>
      </c>
      <c r="E2083" s="62" t="s">
        <v>76</v>
      </c>
    </row>
    <row r="2084" spans="1:5">
      <c r="A2084" s="67">
        <v>3822</v>
      </c>
      <c r="B2084" s="67">
        <v>20</v>
      </c>
      <c r="C2084" s="62">
        <v>2021</v>
      </c>
      <c r="D2084" s="62">
        <v>136</v>
      </c>
      <c r="E2084" s="62" t="s">
        <v>76</v>
      </c>
    </row>
    <row r="2085" spans="1:5">
      <c r="A2085" s="67">
        <v>3823</v>
      </c>
      <c r="B2085" s="67">
        <v>20</v>
      </c>
      <c r="C2085" s="62">
        <v>2021</v>
      </c>
      <c r="D2085" s="62">
        <v>136</v>
      </c>
      <c r="E2085" s="62" t="s">
        <v>76</v>
      </c>
    </row>
    <row r="2086" spans="1:5">
      <c r="A2086" s="67">
        <v>3824</v>
      </c>
      <c r="B2086" s="67">
        <v>20</v>
      </c>
      <c r="C2086" s="62">
        <v>2021</v>
      </c>
      <c r="D2086" s="62">
        <v>136</v>
      </c>
      <c r="E2086" s="62" t="s">
        <v>76</v>
      </c>
    </row>
    <row r="2087" spans="1:5">
      <c r="A2087" s="67">
        <v>3825</v>
      </c>
      <c r="B2087" s="67">
        <v>20</v>
      </c>
      <c r="C2087" s="62">
        <v>2021</v>
      </c>
      <c r="D2087" s="62">
        <v>136</v>
      </c>
      <c r="E2087" s="62" t="s">
        <v>76</v>
      </c>
    </row>
    <row r="2088" spans="1:5">
      <c r="A2088" s="67">
        <v>3831</v>
      </c>
      <c r="B2088" s="67">
        <v>20</v>
      </c>
      <c r="C2088" s="62">
        <v>2021</v>
      </c>
      <c r="D2088" s="62">
        <v>136</v>
      </c>
      <c r="E2088" s="62" t="s">
        <v>76</v>
      </c>
    </row>
    <row r="2089" spans="1:5">
      <c r="A2089" s="67">
        <v>3833</v>
      </c>
      <c r="B2089" s="67">
        <v>20</v>
      </c>
      <c r="C2089" s="62">
        <v>2021</v>
      </c>
      <c r="D2089" s="62">
        <v>136</v>
      </c>
      <c r="E2089" s="62" t="s">
        <v>76</v>
      </c>
    </row>
    <row r="2090" spans="1:5">
      <c r="A2090" s="67">
        <v>3835</v>
      </c>
      <c r="B2090" s="67">
        <v>20</v>
      </c>
      <c r="C2090" s="62">
        <v>2021</v>
      </c>
      <c r="D2090" s="62">
        <v>136</v>
      </c>
      <c r="E2090" s="62" t="s">
        <v>76</v>
      </c>
    </row>
    <row r="2091" spans="1:5">
      <c r="A2091" s="67">
        <v>3840</v>
      </c>
      <c r="B2091" s="67">
        <v>20</v>
      </c>
      <c r="C2091" s="62">
        <v>2021</v>
      </c>
      <c r="D2091" s="62">
        <v>136</v>
      </c>
      <c r="E2091" s="62" t="s">
        <v>76</v>
      </c>
    </row>
    <row r="2092" spans="1:5">
      <c r="A2092" s="67">
        <v>3841</v>
      </c>
      <c r="B2092" s="67">
        <v>20</v>
      </c>
      <c r="C2092" s="62">
        <v>2021</v>
      </c>
      <c r="D2092" s="62">
        <v>136</v>
      </c>
      <c r="E2092" s="62" t="s">
        <v>76</v>
      </c>
    </row>
    <row r="2093" spans="1:5">
      <c r="A2093" s="67">
        <v>3842</v>
      </c>
      <c r="B2093" s="67">
        <v>20</v>
      </c>
      <c r="C2093" s="62">
        <v>2021</v>
      </c>
      <c r="D2093" s="62">
        <v>136</v>
      </c>
      <c r="E2093" s="62" t="s">
        <v>76</v>
      </c>
    </row>
    <row r="2094" spans="1:5">
      <c r="A2094" s="67">
        <v>3844</v>
      </c>
      <c r="B2094" s="67">
        <v>20</v>
      </c>
      <c r="C2094" s="62">
        <v>2021</v>
      </c>
      <c r="D2094" s="62">
        <v>136</v>
      </c>
      <c r="E2094" s="62" t="s">
        <v>76</v>
      </c>
    </row>
    <row r="2095" spans="1:5">
      <c r="A2095" s="67">
        <v>3847</v>
      </c>
      <c r="B2095" s="67">
        <v>20</v>
      </c>
      <c r="C2095" s="62">
        <v>2021</v>
      </c>
      <c r="D2095" s="62">
        <v>136</v>
      </c>
      <c r="E2095" s="62" t="s">
        <v>76</v>
      </c>
    </row>
    <row r="2096" spans="1:5">
      <c r="A2096" s="67">
        <v>3850</v>
      </c>
      <c r="B2096" s="67">
        <v>20</v>
      </c>
      <c r="C2096" s="62">
        <v>2021</v>
      </c>
      <c r="D2096" s="62">
        <v>136</v>
      </c>
      <c r="E2096" s="62" t="s">
        <v>76</v>
      </c>
    </row>
    <row r="2097" spans="1:5">
      <c r="A2097" s="67">
        <v>3851</v>
      </c>
      <c r="B2097" s="67">
        <v>20</v>
      </c>
      <c r="C2097" s="62">
        <v>2021</v>
      </c>
      <c r="D2097" s="62">
        <v>136</v>
      </c>
      <c r="E2097" s="62" t="s">
        <v>76</v>
      </c>
    </row>
    <row r="2098" spans="1:5">
      <c r="A2098" s="67">
        <v>3852</v>
      </c>
      <c r="B2098" s="67">
        <v>20</v>
      </c>
      <c r="C2098" s="62">
        <v>2021</v>
      </c>
      <c r="D2098" s="62">
        <v>136</v>
      </c>
      <c r="E2098" s="62" t="s">
        <v>76</v>
      </c>
    </row>
    <row r="2099" spans="1:5">
      <c r="A2099" s="67">
        <v>3853</v>
      </c>
      <c r="B2099" s="67">
        <v>20</v>
      </c>
      <c r="C2099" s="62">
        <v>2021</v>
      </c>
      <c r="D2099" s="62">
        <v>136</v>
      </c>
      <c r="E2099" s="62" t="s">
        <v>76</v>
      </c>
    </row>
    <row r="2100" spans="1:5">
      <c r="A2100" s="67">
        <v>3854</v>
      </c>
      <c r="B2100" s="67">
        <v>20</v>
      </c>
      <c r="C2100" s="62">
        <v>2021</v>
      </c>
      <c r="D2100" s="62">
        <v>136</v>
      </c>
      <c r="E2100" s="62" t="s">
        <v>76</v>
      </c>
    </row>
    <row r="2101" spans="1:5">
      <c r="A2101" s="67">
        <v>3856</v>
      </c>
      <c r="B2101" s="67">
        <v>20</v>
      </c>
      <c r="C2101" s="62">
        <v>2021</v>
      </c>
      <c r="D2101" s="62">
        <v>136</v>
      </c>
      <c r="E2101" s="62" t="s">
        <v>76</v>
      </c>
    </row>
    <row r="2102" spans="1:5">
      <c r="A2102" s="67">
        <v>3857</v>
      </c>
      <c r="B2102" s="67">
        <v>20</v>
      </c>
      <c r="C2102" s="62">
        <v>2021</v>
      </c>
      <c r="D2102" s="62">
        <v>136</v>
      </c>
      <c r="E2102" s="62" t="s">
        <v>76</v>
      </c>
    </row>
    <row r="2103" spans="1:5">
      <c r="A2103" s="67">
        <v>3858</v>
      </c>
      <c r="B2103" s="67">
        <v>20</v>
      </c>
      <c r="C2103" s="62">
        <v>2021</v>
      </c>
      <c r="D2103" s="62">
        <v>136</v>
      </c>
      <c r="E2103" s="62" t="s">
        <v>76</v>
      </c>
    </row>
    <row r="2104" spans="1:5">
      <c r="A2104" s="67">
        <v>3859</v>
      </c>
      <c r="B2104" s="67">
        <v>20</v>
      </c>
      <c r="C2104" s="62">
        <v>2021</v>
      </c>
      <c r="D2104" s="62">
        <v>136</v>
      </c>
      <c r="E2104" s="62" t="s">
        <v>76</v>
      </c>
    </row>
    <row r="2105" spans="1:5">
      <c r="A2105" s="67">
        <v>3860</v>
      </c>
      <c r="B2105" s="67">
        <v>20</v>
      </c>
      <c r="C2105" s="62">
        <v>2021</v>
      </c>
      <c r="D2105" s="62">
        <v>136</v>
      </c>
      <c r="E2105" s="62" t="s">
        <v>76</v>
      </c>
    </row>
    <row r="2106" spans="1:5">
      <c r="A2106" s="67">
        <v>3862</v>
      </c>
      <c r="B2106" s="67">
        <v>21</v>
      </c>
      <c r="C2106" s="62">
        <v>1569</v>
      </c>
      <c r="D2106" s="62">
        <v>180</v>
      </c>
      <c r="E2106" s="62" t="s">
        <v>76</v>
      </c>
    </row>
    <row r="2107" spans="1:5">
      <c r="A2107" s="67">
        <v>3864</v>
      </c>
      <c r="B2107" s="67">
        <v>20</v>
      </c>
      <c r="C2107" s="62">
        <v>2021</v>
      </c>
      <c r="D2107" s="62">
        <v>136</v>
      </c>
      <c r="E2107" s="62" t="s">
        <v>76</v>
      </c>
    </row>
    <row r="2108" spans="1:5">
      <c r="A2108" s="67">
        <v>3865</v>
      </c>
      <c r="B2108" s="67">
        <v>21</v>
      </c>
      <c r="C2108" s="62">
        <v>1569</v>
      </c>
      <c r="D2108" s="62">
        <v>180</v>
      </c>
      <c r="E2108" s="62" t="s">
        <v>76</v>
      </c>
    </row>
    <row r="2109" spans="1:5">
      <c r="A2109" s="67">
        <v>3869</v>
      </c>
      <c r="B2109" s="67">
        <v>20</v>
      </c>
      <c r="C2109" s="62">
        <v>2021</v>
      </c>
      <c r="D2109" s="62">
        <v>136</v>
      </c>
      <c r="E2109" s="62" t="s">
        <v>76</v>
      </c>
    </row>
    <row r="2110" spans="1:5">
      <c r="A2110" s="67">
        <v>3870</v>
      </c>
      <c r="B2110" s="67">
        <v>20</v>
      </c>
      <c r="C2110" s="62">
        <v>2021</v>
      </c>
      <c r="D2110" s="62">
        <v>136</v>
      </c>
      <c r="E2110" s="62" t="s">
        <v>76</v>
      </c>
    </row>
    <row r="2111" spans="1:5">
      <c r="A2111" s="67">
        <v>3871</v>
      </c>
      <c r="B2111" s="67">
        <v>20</v>
      </c>
      <c r="C2111" s="62">
        <v>2021</v>
      </c>
      <c r="D2111" s="62">
        <v>136</v>
      </c>
      <c r="E2111" s="62" t="s">
        <v>76</v>
      </c>
    </row>
    <row r="2112" spans="1:5">
      <c r="A2112" s="67">
        <v>3873</v>
      </c>
      <c r="B2112" s="67">
        <v>20</v>
      </c>
      <c r="C2112" s="62">
        <v>2021</v>
      </c>
      <c r="D2112" s="62">
        <v>136</v>
      </c>
      <c r="E2112" s="62" t="s">
        <v>76</v>
      </c>
    </row>
    <row r="2113" spans="1:5">
      <c r="A2113" s="67">
        <v>3874</v>
      </c>
      <c r="B2113" s="67">
        <v>20</v>
      </c>
      <c r="C2113" s="62">
        <v>2021</v>
      </c>
      <c r="D2113" s="62">
        <v>136</v>
      </c>
      <c r="E2113" s="62" t="s">
        <v>76</v>
      </c>
    </row>
    <row r="2114" spans="1:5">
      <c r="A2114" s="67">
        <v>3875</v>
      </c>
      <c r="B2114" s="67">
        <v>21</v>
      </c>
      <c r="C2114" s="62">
        <v>1569</v>
      </c>
      <c r="D2114" s="62">
        <v>180</v>
      </c>
      <c r="E2114" s="62" t="s">
        <v>76</v>
      </c>
    </row>
    <row r="2115" spans="1:5">
      <c r="A2115" s="67">
        <v>3878</v>
      </c>
      <c r="B2115" s="67">
        <v>21</v>
      </c>
      <c r="C2115" s="62">
        <v>1569</v>
      </c>
      <c r="D2115" s="62">
        <v>180</v>
      </c>
      <c r="E2115" s="62" t="s">
        <v>76</v>
      </c>
    </row>
    <row r="2116" spans="1:5">
      <c r="A2116" s="67">
        <v>3880</v>
      </c>
      <c r="B2116" s="67">
        <v>21</v>
      </c>
      <c r="C2116" s="62">
        <v>1569</v>
      </c>
      <c r="D2116" s="62">
        <v>180</v>
      </c>
      <c r="E2116" s="62" t="s">
        <v>76</v>
      </c>
    </row>
    <row r="2117" spans="1:5">
      <c r="A2117" s="67">
        <v>3882</v>
      </c>
      <c r="B2117" s="67">
        <v>21</v>
      </c>
      <c r="C2117" s="62">
        <v>1569</v>
      </c>
      <c r="D2117" s="62">
        <v>180</v>
      </c>
      <c r="E2117" s="62" t="s">
        <v>76</v>
      </c>
    </row>
    <row r="2118" spans="1:5">
      <c r="A2118" s="67">
        <v>3885</v>
      </c>
      <c r="B2118" s="67">
        <v>21</v>
      </c>
      <c r="C2118" s="62">
        <v>1569</v>
      </c>
      <c r="D2118" s="62">
        <v>180</v>
      </c>
      <c r="E2118" s="62" t="s">
        <v>76</v>
      </c>
    </row>
    <row r="2119" spans="1:5">
      <c r="A2119" s="67">
        <v>3886</v>
      </c>
      <c r="B2119" s="67">
        <v>21</v>
      </c>
      <c r="C2119" s="62">
        <v>1569</v>
      </c>
      <c r="D2119" s="62">
        <v>180</v>
      </c>
      <c r="E2119" s="62" t="s">
        <v>76</v>
      </c>
    </row>
    <row r="2120" spans="1:5">
      <c r="A2120" s="67">
        <v>3887</v>
      </c>
      <c r="B2120" s="67">
        <v>21</v>
      </c>
      <c r="C2120" s="62">
        <v>1569</v>
      </c>
      <c r="D2120" s="62">
        <v>180</v>
      </c>
      <c r="E2120" s="62" t="s">
        <v>76</v>
      </c>
    </row>
    <row r="2121" spans="1:5">
      <c r="A2121" s="67">
        <v>3888</v>
      </c>
      <c r="B2121" s="67">
        <v>21</v>
      </c>
      <c r="C2121" s="62">
        <v>1569</v>
      </c>
      <c r="D2121" s="62">
        <v>180</v>
      </c>
      <c r="E2121" s="62" t="s">
        <v>76</v>
      </c>
    </row>
    <row r="2122" spans="1:5">
      <c r="A2122" s="67">
        <v>3889</v>
      </c>
      <c r="B2122" s="67">
        <v>21</v>
      </c>
      <c r="C2122" s="62">
        <v>1569</v>
      </c>
      <c r="D2122" s="62">
        <v>180</v>
      </c>
      <c r="E2122" s="62" t="s">
        <v>76</v>
      </c>
    </row>
    <row r="2123" spans="1:5">
      <c r="A2123" s="67">
        <v>3890</v>
      </c>
      <c r="B2123" s="67">
        <v>21</v>
      </c>
      <c r="C2123" s="62">
        <v>1569</v>
      </c>
      <c r="D2123" s="62">
        <v>180</v>
      </c>
      <c r="E2123" s="62" t="s">
        <v>76</v>
      </c>
    </row>
    <row r="2124" spans="1:5">
      <c r="A2124" s="67">
        <v>3891</v>
      </c>
      <c r="B2124" s="67">
        <v>21</v>
      </c>
      <c r="C2124" s="62">
        <v>1569</v>
      </c>
      <c r="D2124" s="62">
        <v>180</v>
      </c>
      <c r="E2124" s="62" t="s">
        <v>76</v>
      </c>
    </row>
    <row r="2125" spans="1:5">
      <c r="A2125" s="67">
        <v>3892</v>
      </c>
      <c r="B2125" s="67">
        <v>21</v>
      </c>
      <c r="C2125" s="62">
        <v>1569</v>
      </c>
      <c r="D2125" s="62">
        <v>180</v>
      </c>
      <c r="E2125" s="62" t="s">
        <v>76</v>
      </c>
    </row>
    <row r="2126" spans="1:5">
      <c r="A2126" s="67">
        <v>3893</v>
      </c>
      <c r="B2126" s="67">
        <v>21</v>
      </c>
      <c r="C2126" s="62">
        <v>1569</v>
      </c>
      <c r="D2126" s="62">
        <v>180</v>
      </c>
      <c r="E2126" s="62" t="s">
        <v>76</v>
      </c>
    </row>
    <row r="2127" spans="1:5">
      <c r="A2127" s="67">
        <v>3895</v>
      </c>
      <c r="B2127" s="67">
        <v>21</v>
      </c>
      <c r="C2127" s="62">
        <v>1569</v>
      </c>
      <c r="D2127" s="62">
        <v>180</v>
      </c>
      <c r="E2127" s="62" t="s">
        <v>76</v>
      </c>
    </row>
    <row r="2128" spans="1:5">
      <c r="A2128" s="67">
        <v>3896</v>
      </c>
      <c r="B2128" s="67">
        <v>21</v>
      </c>
      <c r="C2128" s="62">
        <v>1569</v>
      </c>
      <c r="D2128" s="62">
        <v>180</v>
      </c>
      <c r="E2128" s="62" t="s">
        <v>76</v>
      </c>
    </row>
    <row r="2129" spans="1:5">
      <c r="A2129" s="67">
        <v>3898</v>
      </c>
      <c r="B2129" s="67">
        <v>19</v>
      </c>
      <c r="C2129" s="62">
        <v>2031</v>
      </c>
      <c r="D2129" s="62">
        <v>194</v>
      </c>
      <c r="E2129" s="62" t="s">
        <v>76</v>
      </c>
    </row>
    <row r="2130" spans="1:5">
      <c r="A2130" s="67">
        <v>3900</v>
      </c>
      <c r="B2130" s="67">
        <v>19</v>
      </c>
      <c r="C2130" s="62">
        <v>2031</v>
      </c>
      <c r="D2130" s="62">
        <v>194</v>
      </c>
      <c r="E2130" s="62" t="s">
        <v>76</v>
      </c>
    </row>
    <row r="2131" spans="1:5">
      <c r="A2131" s="67">
        <v>3902</v>
      </c>
      <c r="B2131" s="67">
        <v>21</v>
      </c>
      <c r="C2131" s="62">
        <v>1569</v>
      </c>
      <c r="D2131" s="62">
        <v>180</v>
      </c>
      <c r="E2131" s="62" t="s">
        <v>76</v>
      </c>
    </row>
    <row r="2132" spans="1:5">
      <c r="A2132" s="67">
        <v>3903</v>
      </c>
      <c r="B2132" s="67">
        <v>21</v>
      </c>
      <c r="C2132" s="62">
        <v>1569</v>
      </c>
      <c r="D2132" s="62">
        <v>180</v>
      </c>
      <c r="E2132" s="62" t="s">
        <v>76</v>
      </c>
    </row>
    <row r="2133" spans="1:5">
      <c r="A2133" s="67">
        <v>3904</v>
      </c>
      <c r="B2133" s="67">
        <v>21</v>
      </c>
      <c r="C2133" s="62">
        <v>1569</v>
      </c>
      <c r="D2133" s="62">
        <v>180</v>
      </c>
      <c r="E2133" s="62" t="s">
        <v>76</v>
      </c>
    </row>
    <row r="2134" spans="1:5">
      <c r="A2134" s="67">
        <v>3909</v>
      </c>
      <c r="B2134" s="67">
        <v>21</v>
      </c>
      <c r="C2134" s="62">
        <v>1569</v>
      </c>
      <c r="D2134" s="62">
        <v>180</v>
      </c>
      <c r="E2134" s="62" t="s">
        <v>76</v>
      </c>
    </row>
    <row r="2135" spans="1:5">
      <c r="A2135" s="67">
        <v>3910</v>
      </c>
      <c r="B2135" s="67">
        <v>18</v>
      </c>
      <c r="C2135" s="62">
        <v>1590</v>
      </c>
      <c r="D2135" s="62">
        <v>100</v>
      </c>
      <c r="E2135" s="62" t="s">
        <v>76</v>
      </c>
    </row>
    <row r="2136" spans="1:5">
      <c r="A2136" s="67">
        <v>3911</v>
      </c>
      <c r="B2136" s="67">
        <v>18</v>
      </c>
      <c r="C2136" s="62">
        <v>1590</v>
      </c>
      <c r="D2136" s="62">
        <v>100</v>
      </c>
      <c r="E2136" s="62" t="s">
        <v>76</v>
      </c>
    </row>
    <row r="2137" spans="1:5">
      <c r="A2137" s="67">
        <v>3912</v>
      </c>
      <c r="B2137" s="67">
        <v>18</v>
      </c>
      <c r="C2137" s="62">
        <v>1590</v>
      </c>
      <c r="D2137" s="62">
        <v>100</v>
      </c>
      <c r="E2137" s="62" t="s">
        <v>76</v>
      </c>
    </row>
    <row r="2138" spans="1:5">
      <c r="A2138" s="67">
        <v>3913</v>
      </c>
      <c r="B2138" s="67">
        <v>18</v>
      </c>
      <c r="C2138" s="62">
        <v>1590</v>
      </c>
      <c r="D2138" s="62">
        <v>100</v>
      </c>
      <c r="E2138" s="62" t="s">
        <v>76</v>
      </c>
    </row>
    <row r="2139" spans="1:5">
      <c r="A2139" s="67">
        <v>3915</v>
      </c>
      <c r="B2139" s="67">
        <v>18</v>
      </c>
      <c r="C2139" s="62">
        <v>1590</v>
      </c>
      <c r="D2139" s="62">
        <v>100</v>
      </c>
      <c r="E2139" s="62" t="s">
        <v>76</v>
      </c>
    </row>
    <row r="2140" spans="1:5">
      <c r="A2140" s="67">
        <v>3916</v>
      </c>
      <c r="B2140" s="67">
        <v>18</v>
      </c>
      <c r="C2140" s="62">
        <v>1590</v>
      </c>
      <c r="D2140" s="62">
        <v>100</v>
      </c>
      <c r="E2140" s="62" t="s">
        <v>76</v>
      </c>
    </row>
    <row r="2141" spans="1:5">
      <c r="A2141" s="67">
        <v>3918</v>
      </c>
      <c r="B2141" s="67">
        <v>18</v>
      </c>
      <c r="C2141" s="62">
        <v>1590</v>
      </c>
      <c r="D2141" s="62">
        <v>100</v>
      </c>
      <c r="E2141" s="62" t="s">
        <v>76</v>
      </c>
    </row>
    <row r="2142" spans="1:5">
      <c r="A2142" s="67">
        <v>3919</v>
      </c>
      <c r="B2142" s="67">
        <v>18</v>
      </c>
      <c r="C2142" s="62">
        <v>1590</v>
      </c>
      <c r="D2142" s="62">
        <v>100</v>
      </c>
      <c r="E2142" s="62" t="s">
        <v>76</v>
      </c>
    </row>
    <row r="2143" spans="1:5">
      <c r="A2143" s="67">
        <v>3920</v>
      </c>
      <c r="B2143" s="67">
        <v>18</v>
      </c>
      <c r="C2143" s="62">
        <v>1590</v>
      </c>
      <c r="D2143" s="62">
        <v>100</v>
      </c>
      <c r="E2143" s="62" t="s">
        <v>76</v>
      </c>
    </row>
    <row r="2144" spans="1:5">
      <c r="A2144" s="67">
        <v>3921</v>
      </c>
      <c r="B2144" s="67">
        <v>18</v>
      </c>
      <c r="C2144" s="62">
        <v>1590</v>
      </c>
      <c r="D2144" s="62">
        <v>100</v>
      </c>
      <c r="E2144" s="62" t="s">
        <v>76</v>
      </c>
    </row>
    <row r="2145" spans="1:5">
      <c r="A2145" s="67">
        <v>3922</v>
      </c>
      <c r="B2145" s="67">
        <v>18</v>
      </c>
      <c r="C2145" s="62">
        <v>1590</v>
      </c>
      <c r="D2145" s="62">
        <v>100</v>
      </c>
      <c r="E2145" s="62" t="s">
        <v>76</v>
      </c>
    </row>
    <row r="2146" spans="1:5">
      <c r="A2146" s="67">
        <v>3923</v>
      </c>
      <c r="B2146" s="67">
        <v>18</v>
      </c>
      <c r="C2146" s="62">
        <v>1590</v>
      </c>
      <c r="D2146" s="62">
        <v>100</v>
      </c>
      <c r="E2146" s="62" t="s">
        <v>76</v>
      </c>
    </row>
    <row r="2147" spans="1:5">
      <c r="A2147" s="67">
        <v>3925</v>
      </c>
      <c r="B2147" s="67">
        <v>18</v>
      </c>
      <c r="C2147" s="62">
        <v>1590</v>
      </c>
      <c r="D2147" s="62">
        <v>100</v>
      </c>
      <c r="E2147" s="62" t="s">
        <v>76</v>
      </c>
    </row>
    <row r="2148" spans="1:5">
      <c r="A2148" s="67">
        <v>3926</v>
      </c>
      <c r="B2148" s="67">
        <v>18</v>
      </c>
      <c r="C2148" s="62">
        <v>1590</v>
      </c>
      <c r="D2148" s="62">
        <v>100</v>
      </c>
      <c r="E2148" s="62" t="s">
        <v>76</v>
      </c>
    </row>
    <row r="2149" spans="1:5">
      <c r="A2149" s="67">
        <v>3927</v>
      </c>
      <c r="B2149" s="67">
        <v>18</v>
      </c>
      <c r="C2149" s="62">
        <v>1590</v>
      </c>
      <c r="D2149" s="62">
        <v>100</v>
      </c>
      <c r="E2149" s="62" t="s">
        <v>76</v>
      </c>
    </row>
    <row r="2150" spans="1:5">
      <c r="A2150" s="67">
        <v>3928</v>
      </c>
      <c r="B2150" s="67">
        <v>18</v>
      </c>
      <c r="C2150" s="62">
        <v>1590</v>
      </c>
      <c r="D2150" s="62">
        <v>100</v>
      </c>
      <c r="E2150" s="62" t="s">
        <v>76</v>
      </c>
    </row>
    <row r="2151" spans="1:5">
      <c r="A2151" s="67">
        <v>3929</v>
      </c>
      <c r="B2151" s="67">
        <v>18</v>
      </c>
      <c r="C2151" s="62">
        <v>1590</v>
      </c>
      <c r="D2151" s="62">
        <v>100</v>
      </c>
      <c r="E2151" s="62" t="s">
        <v>76</v>
      </c>
    </row>
    <row r="2152" spans="1:5">
      <c r="A2152" s="67">
        <v>3930</v>
      </c>
      <c r="B2152" s="67">
        <v>18</v>
      </c>
      <c r="C2152" s="62">
        <v>1590</v>
      </c>
      <c r="D2152" s="62">
        <v>100</v>
      </c>
      <c r="E2152" s="62" t="s">
        <v>76</v>
      </c>
    </row>
    <row r="2153" spans="1:5">
      <c r="A2153" s="67">
        <v>3931</v>
      </c>
      <c r="B2153" s="67">
        <v>18</v>
      </c>
      <c r="C2153" s="62">
        <v>1590</v>
      </c>
      <c r="D2153" s="62">
        <v>100</v>
      </c>
      <c r="E2153" s="62" t="s">
        <v>76</v>
      </c>
    </row>
    <row r="2154" spans="1:5">
      <c r="A2154" s="67">
        <v>3933</v>
      </c>
      <c r="B2154" s="67">
        <v>18</v>
      </c>
      <c r="C2154" s="62">
        <v>1590</v>
      </c>
      <c r="D2154" s="62">
        <v>100</v>
      </c>
      <c r="E2154" s="62" t="s">
        <v>76</v>
      </c>
    </row>
    <row r="2155" spans="1:5">
      <c r="A2155" s="67">
        <v>3934</v>
      </c>
      <c r="B2155" s="67">
        <v>18</v>
      </c>
      <c r="C2155" s="62">
        <v>1590</v>
      </c>
      <c r="D2155" s="62">
        <v>100</v>
      </c>
      <c r="E2155" s="62" t="s">
        <v>76</v>
      </c>
    </row>
    <row r="2156" spans="1:5">
      <c r="A2156" s="67">
        <v>3936</v>
      </c>
      <c r="B2156" s="67">
        <v>18</v>
      </c>
      <c r="C2156" s="62">
        <v>1590</v>
      </c>
      <c r="D2156" s="62">
        <v>100</v>
      </c>
      <c r="E2156" s="62" t="s">
        <v>76</v>
      </c>
    </row>
    <row r="2157" spans="1:5">
      <c r="A2157" s="67">
        <v>3937</v>
      </c>
      <c r="B2157" s="67">
        <v>18</v>
      </c>
      <c r="C2157" s="62">
        <v>1590</v>
      </c>
      <c r="D2157" s="62">
        <v>100</v>
      </c>
      <c r="E2157" s="62" t="s">
        <v>76</v>
      </c>
    </row>
    <row r="2158" spans="1:5">
      <c r="A2158" s="67">
        <v>3938</v>
      </c>
      <c r="B2158" s="67">
        <v>18</v>
      </c>
      <c r="C2158" s="62">
        <v>1590</v>
      </c>
      <c r="D2158" s="62">
        <v>100</v>
      </c>
      <c r="E2158" s="62" t="s">
        <v>76</v>
      </c>
    </row>
    <row r="2159" spans="1:5">
      <c r="A2159" s="67">
        <v>3939</v>
      </c>
      <c r="B2159" s="67">
        <v>18</v>
      </c>
      <c r="C2159" s="62">
        <v>1590</v>
      </c>
      <c r="D2159" s="62">
        <v>100</v>
      </c>
      <c r="E2159" s="62" t="s">
        <v>76</v>
      </c>
    </row>
    <row r="2160" spans="1:5">
      <c r="A2160" s="67">
        <v>3940</v>
      </c>
      <c r="B2160" s="67">
        <v>18</v>
      </c>
      <c r="C2160" s="62">
        <v>1590</v>
      </c>
      <c r="D2160" s="62">
        <v>100</v>
      </c>
      <c r="E2160" s="62" t="s">
        <v>76</v>
      </c>
    </row>
    <row r="2161" spans="1:5">
      <c r="A2161" s="67">
        <v>3941</v>
      </c>
      <c r="B2161" s="67">
        <v>18</v>
      </c>
      <c r="C2161" s="62">
        <v>1590</v>
      </c>
      <c r="D2161" s="62">
        <v>100</v>
      </c>
      <c r="E2161" s="62" t="s">
        <v>76</v>
      </c>
    </row>
    <row r="2162" spans="1:5">
      <c r="A2162" s="67">
        <v>3942</v>
      </c>
      <c r="B2162" s="67">
        <v>18</v>
      </c>
      <c r="C2162" s="62">
        <v>1590</v>
      </c>
      <c r="D2162" s="62">
        <v>100</v>
      </c>
      <c r="E2162" s="62" t="s">
        <v>76</v>
      </c>
    </row>
    <row r="2163" spans="1:5">
      <c r="A2163" s="67">
        <v>3943</v>
      </c>
      <c r="B2163" s="67">
        <v>18</v>
      </c>
      <c r="C2163" s="62">
        <v>1590</v>
      </c>
      <c r="D2163" s="62">
        <v>100</v>
      </c>
      <c r="E2163" s="62" t="s">
        <v>76</v>
      </c>
    </row>
    <row r="2164" spans="1:5">
      <c r="A2164" s="67">
        <v>3944</v>
      </c>
      <c r="B2164" s="67">
        <v>18</v>
      </c>
      <c r="C2164" s="62">
        <v>1590</v>
      </c>
      <c r="D2164" s="62">
        <v>100</v>
      </c>
      <c r="E2164" s="62" t="s">
        <v>76</v>
      </c>
    </row>
    <row r="2165" spans="1:5">
      <c r="A2165" s="67">
        <v>3945</v>
      </c>
      <c r="B2165" s="67">
        <v>18</v>
      </c>
      <c r="C2165" s="62">
        <v>1590</v>
      </c>
      <c r="D2165" s="62">
        <v>100</v>
      </c>
      <c r="E2165" s="62" t="s">
        <v>76</v>
      </c>
    </row>
    <row r="2166" spans="1:5">
      <c r="A2166" s="67">
        <v>3946</v>
      </c>
      <c r="B2166" s="67">
        <v>18</v>
      </c>
      <c r="C2166" s="62">
        <v>1590</v>
      </c>
      <c r="D2166" s="62">
        <v>100</v>
      </c>
      <c r="E2166" s="62" t="s">
        <v>76</v>
      </c>
    </row>
    <row r="2167" spans="1:5">
      <c r="A2167" s="67">
        <v>3950</v>
      </c>
      <c r="B2167" s="67">
        <v>18</v>
      </c>
      <c r="C2167" s="62">
        <v>1590</v>
      </c>
      <c r="D2167" s="62">
        <v>100</v>
      </c>
      <c r="E2167" s="62" t="s">
        <v>76</v>
      </c>
    </row>
    <row r="2168" spans="1:5">
      <c r="A2168" s="67">
        <v>3951</v>
      </c>
      <c r="B2168" s="67">
        <v>18</v>
      </c>
      <c r="C2168" s="62">
        <v>1590</v>
      </c>
      <c r="D2168" s="62">
        <v>100</v>
      </c>
      <c r="E2168" s="62" t="s">
        <v>76</v>
      </c>
    </row>
    <row r="2169" spans="1:5">
      <c r="A2169" s="67">
        <v>3953</v>
      </c>
      <c r="B2169" s="67">
        <v>20</v>
      </c>
      <c r="C2169" s="62">
        <v>2021</v>
      </c>
      <c r="D2169" s="62">
        <v>136</v>
      </c>
      <c r="E2169" s="62" t="s">
        <v>76</v>
      </c>
    </row>
    <row r="2170" spans="1:5">
      <c r="A2170" s="67">
        <v>3954</v>
      </c>
      <c r="B2170" s="67">
        <v>20</v>
      </c>
      <c r="C2170" s="62">
        <v>2021</v>
      </c>
      <c r="D2170" s="62">
        <v>136</v>
      </c>
      <c r="E2170" s="62" t="s">
        <v>76</v>
      </c>
    </row>
    <row r="2171" spans="1:5">
      <c r="A2171" s="67">
        <v>3956</v>
      </c>
      <c r="B2171" s="67">
        <v>20</v>
      </c>
      <c r="C2171" s="62">
        <v>2021</v>
      </c>
      <c r="D2171" s="62">
        <v>136</v>
      </c>
      <c r="E2171" s="62" t="s">
        <v>76</v>
      </c>
    </row>
    <row r="2172" spans="1:5">
      <c r="A2172" s="67">
        <v>3957</v>
      </c>
      <c r="B2172" s="67">
        <v>20</v>
      </c>
      <c r="C2172" s="62">
        <v>2021</v>
      </c>
      <c r="D2172" s="62">
        <v>136</v>
      </c>
      <c r="E2172" s="62" t="s">
        <v>76</v>
      </c>
    </row>
    <row r="2173" spans="1:5">
      <c r="A2173" s="67">
        <v>3958</v>
      </c>
      <c r="B2173" s="67">
        <v>20</v>
      </c>
      <c r="C2173" s="62">
        <v>2021</v>
      </c>
      <c r="D2173" s="62">
        <v>136</v>
      </c>
      <c r="E2173" s="62" t="s">
        <v>76</v>
      </c>
    </row>
    <row r="2174" spans="1:5">
      <c r="A2174" s="67">
        <v>3959</v>
      </c>
      <c r="B2174" s="67">
        <v>20</v>
      </c>
      <c r="C2174" s="62">
        <v>2021</v>
      </c>
      <c r="D2174" s="62">
        <v>136</v>
      </c>
      <c r="E2174" s="62" t="s">
        <v>76</v>
      </c>
    </row>
    <row r="2175" spans="1:5">
      <c r="A2175" s="67">
        <v>3960</v>
      </c>
      <c r="B2175" s="67">
        <v>20</v>
      </c>
      <c r="C2175" s="62">
        <v>2021</v>
      </c>
      <c r="D2175" s="62">
        <v>136</v>
      </c>
      <c r="E2175" s="62" t="s">
        <v>76</v>
      </c>
    </row>
    <row r="2176" spans="1:5">
      <c r="A2176" s="67">
        <v>3962</v>
      </c>
      <c r="B2176" s="67">
        <v>20</v>
      </c>
      <c r="C2176" s="62">
        <v>2021</v>
      </c>
      <c r="D2176" s="62">
        <v>136</v>
      </c>
      <c r="E2176" s="62" t="s">
        <v>76</v>
      </c>
    </row>
    <row r="2177" spans="1:5">
      <c r="A2177" s="67">
        <v>3964</v>
      </c>
      <c r="B2177" s="67">
        <v>20</v>
      </c>
      <c r="C2177" s="62">
        <v>2021</v>
      </c>
      <c r="D2177" s="62">
        <v>136</v>
      </c>
      <c r="E2177" s="62" t="s">
        <v>76</v>
      </c>
    </row>
    <row r="2178" spans="1:5">
      <c r="A2178" s="67">
        <v>3965</v>
      </c>
      <c r="B2178" s="67">
        <v>20</v>
      </c>
      <c r="C2178" s="62">
        <v>2021</v>
      </c>
      <c r="D2178" s="62">
        <v>136</v>
      </c>
      <c r="E2178" s="62" t="s">
        <v>76</v>
      </c>
    </row>
    <row r="2179" spans="1:5">
      <c r="A2179" s="67">
        <v>3966</v>
      </c>
      <c r="B2179" s="67">
        <v>20</v>
      </c>
      <c r="C2179" s="62">
        <v>2021</v>
      </c>
      <c r="D2179" s="62">
        <v>136</v>
      </c>
      <c r="E2179" s="62" t="s">
        <v>76</v>
      </c>
    </row>
    <row r="2180" spans="1:5">
      <c r="A2180" s="67">
        <v>3967</v>
      </c>
      <c r="B2180" s="67">
        <v>20</v>
      </c>
      <c r="C2180" s="62">
        <v>2021</v>
      </c>
      <c r="D2180" s="62">
        <v>136</v>
      </c>
      <c r="E2180" s="62" t="s">
        <v>76</v>
      </c>
    </row>
    <row r="2181" spans="1:5">
      <c r="A2181" s="67">
        <v>3971</v>
      </c>
      <c r="B2181" s="67">
        <v>20</v>
      </c>
      <c r="C2181" s="62">
        <v>2021</v>
      </c>
      <c r="D2181" s="62">
        <v>136</v>
      </c>
      <c r="E2181" s="62" t="s">
        <v>76</v>
      </c>
    </row>
    <row r="2182" spans="1:5">
      <c r="A2182" s="67">
        <v>3975</v>
      </c>
      <c r="B2182" s="67">
        <v>18</v>
      </c>
      <c r="C2182" s="62">
        <v>1590</v>
      </c>
      <c r="D2182" s="62">
        <v>100</v>
      </c>
      <c r="E2182" s="62" t="s">
        <v>76</v>
      </c>
    </row>
    <row r="2183" spans="1:5">
      <c r="A2183" s="67">
        <v>3976</v>
      </c>
      <c r="B2183" s="67">
        <v>18</v>
      </c>
      <c r="C2183" s="62">
        <v>1590</v>
      </c>
      <c r="D2183" s="62">
        <v>100</v>
      </c>
      <c r="E2183" s="62" t="s">
        <v>76</v>
      </c>
    </row>
    <row r="2184" spans="1:5">
      <c r="A2184" s="67">
        <v>3977</v>
      </c>
      <c r="B2184" s="67">
        <v>18</v>
      </c>
      <c r="C2184" s="62">
        <v>1590</v>
      </c>
      <c r="D2184" s="62">
        <v>100</v>
      </c>
      <c r="E2184" s="62" t="s">
        <v>76</v>
      </c>
    </row>
    <row r="2185" spans="1:5">
      <c r="A2185" s="67">
        <v>3978</v>
      </c>
      <c r="B2185" s="67">
        <v>18</v>
      </c>
      <c r="C2185" s="62">
        <v>1590</v>
      </c>
      <c r="D2185" s="62">
        <v>100</v>
      </c>
      <c r="E2185" s="62" t="s">
        <v>76</v>
      </c>
    </row>
    <row r="2186" spans="1:5">
      <c r="A2186" s="67">
        <v>3979</v>
      </c>
      <c r="B2186" s="67">
        <v>18</v>
      </c>
      <c r="C2186" s="62">
        <v>1590</v>
      </c>
      <c r="D2186" s="62">
        <v>100</v>
      </c>
      <c r="E2186" s="62" t="s">
        <v>76</v>
      </c>
    </row>
    <row r="2187" spans="1:5">
      <c r="A2187" s="67">
        <v>3980</v>
      </c>
      <c r="B2187" s="67">
        <v>18</v>
      </c>
      <c r="C2187" s="62">
        <v>1590</v>
      </c>
      <c r="D2187" s="62">
        <v>100</v>
      </c>
      <c r="E2187" s="62" t="s">
        <v>76</v>
      </c>
    </row>
    <row r="2188" spans="1:5">
      <c r="A2188" s="67">
        <v>3981</v>
      </c>
      <c r="B2188" s="67">
        <v>18</v>
      </c>
      <c r="C2188" s="62">
        <v>1590</v>
      </c>
      <c r="D2188" s="62">
        <v>100</v>
      </c>
      <c r="E2188" s="62" t="s">
        <v>76</v>
      </c>
    </row>
    <row r="2189" spans="1:5">
      <c r="A2189" s="67">
        <v>3984</v>
      </c>
      <c r="B2189" s="67">
        <v>18</v>
      </c>
      <c r="C2189" s="62">
        <v>1590</v>
      </c>
      <c r="D2189" s="62">
        <v>100</v>
      </c>
      <c r="E2189" s="62" t="s">
        <v>76</v>
      </c>
    </row>
    <row r="2190" spans="1:5">
      <c r="A2190" s="67">
        <v>3987</v>
      </c>
      <c r="B2190" s="67">
        <v>18</v>
      </c>
      <c r="C2190" s="62">
        <v>1590</v>
      </c>
      <c r="D2190" s="62">
        <v>100</v>
      </c>
      <c r="E2190" s="62" t="s">
        <v>76</v>
      </c>
    </row>
    <row r="2191" spans="1:5">
      <c r="A2191" s="67">
        <v>3988</v>
      </c>
      <c r="B2191" s="67">
        <v>18</v>
      </c>
      <c r="C2191" s="62">
        <v>1590</v>
      </c>
      <c r="D2191" s="62">
        <v>100</v>
      </c>
      <c r="E2191" s="62" t="s">
        <v>76</v>
      </c>
    </row>
    <row r="2192" spans="1:5">
      <c r="A2192" s="67">
        <v>3989</v>
      </c>
      <c r="B2192" s="67">
        <v>18</v>
      </c>
      <c r="C2192" s="62">
        <v>1590</v>
      </c>
      <c r="D2192" s="62">
        <v>100</v>
      </c>
      <c r="E2192" s="62" t="s">
        <v>76</v>
      </c>
    </row>
    <row r="2193" spans="1:5">
      <c r="A2193" s="67">
        <v>3990</v>
      </c>
      <c r="B2193" s="67">
        <v>18</v>
      </c>
      <c r="C2193" s="62">
        <v>1590</v>
      </c>
      <c r="D2193" s="62">
        <v>100</v>
      </c>
      <c r="E2193" s="62" t="s">
        <v>76</v>
      </c>
    </row>
    <row r="2194" spans="1:5">
      <c r="A2194" s="67">
        <v>3991</v>
      </c>
      <c r="B2194" s="67">
        <v>18</v>
      </c>
      <c r="C2194" s="62">
        <v>1590</v>
      </c>
      <c r="D2194" s="62">
        <v>100</v>
      </c>
      <c r="E2194" s="62" t="s">
        <v>76</v>
      </c>
    </row>
    <row r="2195" spans="1:5">
      <c r="A2195" s="67">
        <v>3992</v>
      </c>
      <c r="B2195" s="67">
        <v>18</v>
      </c>
      <c r="C2195" s="62">
        <v>1590</v>
      </c>
      <c r="D2195" s="62">
        <v>100</v>
      </c>
      <c r="E2195" s="62" t="s">
        <v>76</v>
      </c>
    </row>
    <row r="2196" spans="1:5">
      <c r="A2196" s="67">
        <v>3995</v>
      </c>
      <c r="B2196" s="67">
        <v>18</v>
      </c>
      <c r="C2196" s="62">
        <v>1590</v>
      </c>
      <c r="D2196" s="62">
        <v>100</v>
      </c>
      <c r="E2196" s="62" t="s">
        <v>76</v>
      </c>
    </row>
    <row r="2197" spans="1:5">
      <c r="A2197" s="67">
        <v>3996</v>
      </c>
      <c r="B2197" s="67">
        <v>18</v>
      </c>
      <c r="C2197" s="62">
        <v>1590</v>
      </c>
      <c r="D2197" s="62">
        <v>100</v>
      </c>
      <c r="E2197" s="62" t="s">
        <v>76</v>
      </c>
    </row>
    <row r="2198" spans="1:5">
      <c r="A2198" s="67">
        <v>4000</v>
      </c>
      <c r="B2198" s="67">
        <v>51</v>
      </c>
      <c r="C2198" s="62">
        <v>325</v>
      </c>
      <c r="D2198" s="62">
        <v>1043</v>
      </c>
      <c r="E2198" s="62" t="s">
        <v>77</v>
      </c>
    </row>
    <row r="2199" spans="1:5">
      <c r="A2199" s="67">
        <v>4001</v>
      </c>
      <c r="B2199" s="67">
        <v>51</v>
      </c>
      <c r="C2199" s="62">
        <v>325</v>
      </c>
      <c r="D2199" s="62">
        <v>1043</v>
      </c>
      <c r="E2199" s="62" t="s">
        <v>77</v>
      </c>
    </row>
    <row r="2200" spans="1:5">
      <c r="A2200" s="67">
        <v>4002</v>
      </c>
      <c r="B2200" s="67">
        <v>51</v>
      </c>
      <c r="C2200" s="62">
        <v>325</v>
      </c>
      <c r="D2200" s="62">
        <v>1043</v>
      </c>
      <c r="E2200" s="62" t="s">
        <v>77</v>
      </c>
    </row>
    <row r="2201" spans="1:5">
      <c r="A2201" s="67">
        <v>4003</v>
      </c>
      <c r="B2201" s="67">
        <v>51</v>
      </c>
      <c r="C2201" s="62">
        <v>325</v>
      </c>
      <c r="D2201" s="62">
        <v>1043</v>
      </c>
      <c r="E2201" s="62" t="s">
        <v>77</v>
      </c>
    </row>
    <row r="2202" spans="1:5">
      <c r="A2202" s="67">
        <v>4004</v>
      </c>
      <c r="B2202" s="67">
        <v>51</v>
      </c>
      <c r="C2202" s="62">
        <v>325</v>
      </c>
      <c r="D2202" s="62">
        <v>1043</v>
      </c>
      <c r="E2202" s="62" t="s">
        <v>77</v>
      </c>
    </row>
    <row r="2203" spans="1:5">
      <c r="A2203" s="67">
        <v>4005</v>
      </c>
      <c r="B2203" s="67">
        <v>51</v>
      </c>
      <c r="C2203" s="62">
        <v>325</v>
      </c>
      <c r="D2203" s="62">
        <v>1043</v>
      </c>
      <c r="E2203" s="62" t="s">
        <v>77</v>
      </c>
    </row>
    <row r="2204" spans="1:5">
      <c r="A2204" s="67">
        <v>4006</v>
      </c>
      <c r="B2204" s="67">
        <v>51</v>
      </c>
      <c r="C2204" s="62">
        <v>325</v>
      </c>
      <c r="D2204" s="62">
        <v>1043</v>
      </c>
      <c r="E2204" s="62" t="s">
        <v>77</v>
      </c>
    </row>
    <row r="2205" spans="1:5">
      <c r="A2205" s="67">
        <v>4007</v>
      </c>
      <c r="B2205" s="67">
        <v>51</v>
      </c>
      <c r="C2205" s="62">
        <v>325</v>
      </c>
      <c r="D2205" s="62">
        <v>1043</v>
      </c>
      <c r="E2205" s="62" t="s">
        <v>77</v>
      </c>
    </row>
    <row r="2206" spans="1:5">
      <c r="A2206" s="67">
        <v>4008</v>
      </c>
      <c r="B2206" s="67">
        <v>51</v>
      </c>
      <c r="C2206" s="62">
        <v>325</v>
      </c>
      <c r="D2206" s="62">
        <v>1043</v>
      </c>
      <c r="E2206" s="62" t="s">
        <v>77</v>
      </c>
    </row>
    <row r="2207" spans="1:5">
      <c r="A2207" s="67">
        <v>4009</v>
      </c>
      <c r="B2207" s="67">
        <v>51</v>
      </c>
      <c r="C2207" s="62">
        <v>325</v>
      </c>
      <c r="D2207" s="62">
        <v>1043</v>
      </c>
      <c r="E2207" s="62" t="s">
        <v>77</v>
      </c>
    </row>
    <row r="2208" spans="1:5">
      <c r="A2208" s="67">
        <v>4010</v>
      </c>
      <c r="B2208" s="67">
        <v>51</v>
      </c>
      <c r="C2208" s="62">
        <v>325</v>
      </c>
      <c r="D2208" s="62">
        <v>1043</v>
      </c>
      <c r="E2208" s="62" t="s">
        <v>77</v>
      </c>
    </row>
    <row r="2209" spans="1:5">
      <c r="A2209" s="67">
        <v>4011</v>
      </c>
      <c r="B2209" s="67">
        <v>51</v>
      </c>
      <c r="C2209" s="62">
        <v>325</v>
      </c>
      <c r="D2209" s="62">
        <v>1043</v>
      </c>
      <c r="E2209" s="62" t="s">
        <v>77</v>
      </c>
    </row>
    <row r="2210" spans="1:5">
      <c r="A2210" s="67">
        <v>4012</v>
      </c>
      <c r="B2210" s="67">
        <v>51</v>
      </c>
      <c r="C2210" s="62">
        <v>325</v>
      </c>
      <c r="D2210" s="62">
        <v>1043</v>
      </c>
      <c r="E2210" s="62" t="s">
        <v>77</v>
      </c>
    </row>
    <row r="2211" spans="1:5">
      <c r="A2211" s="67">
        <v>4013</v>
      </c>
      <c r="B2211" s="67">
        <v>51</v>
      </c>
      <c r="C2211" s="62">
        <v>325</v>
      </c>
      <c r="D2211" s="62">
        <v>1043</v>
      </c>
      <c r="E2211" s="62" t="s">
        <v>77</v>
      </c>
    </row>
    <row r="2212" spans="1:5">
      <c r="A2212" s="67">
        <v>4014</v>
      </c>
      <c r="B2212" s="67">
        <v>51</v>
      </c>
      <c r="C2212" s="62">
        <v>325</v>
      </c>
      <c r="D2212" s="62">
        <v>1043</v>
      </c>
      <c r="E2212" s="62" t="s">
        <v>77</v>
      </c>
    </row>
    <row r="2213" spans="1:5">
      <c r="A2213" s="67">
        <v>4017</v>
      </c>
      <c r="B2213" s="67">
        <v>51</v>
      </c>
      <c r="C2213" s="62">
        <v>325</v>
      </c>
      <c r="D2213" s="62">
        <v>1043</v>
      </c>
      <c r="E2213" s="62" t="s">
        <v>77</v>
      </c>
    </row>
    <row r="2214" spans="1:5">
      <c r="A2214" s="67">
        <v>4018</v>
      </c>
      <c r="B2214" s="67">
        <v>51</v>
      </c>
      <c r="C2214" s="62">
        <v>325</v>
      </c>
      <c r="D2214" s="62">
        <v>1043</v>
      </c>
      <c r="E2214" s="62" t="s">
        <v>77</v>
      </c>
    </row>
    <row r="2215" spans="1:5">
      <c r="A2215" s="67">
        <v>4019</v>
      </c>
      <c r="B2215" s="67">
        <v>51</v>
      </c>
      <c r="C2215" s="62">
        <v>325</v>
      </c>
      <c r="D2215" s="62">
        <v>1043</v>
      </c>
      <c r="E2215" s="62" t="s">
        <v>77</v>
      </c>
    </row>
    <row r="2216" spans="1:5">
      <c r="A2216" s="67">
        <v>4020</v>
      </c>
      <c r="B2216" s="67">
        <v>51</v>
      </c>
      <c r="C2216" s="62">
        <v>325</v>
      </c>
      <c r="D2216" s="62">
        <v>1043</v>
      </c>
      <c r="E2216" s="62" t="s">
        <v>77</v>
      </c>
    </row>
    <row r="2217" spans="1:5">
      <c r="A2217" s="67">
        <v>4021</v>
      </c>
      <c r="B2217" s="67">
        <v>51</v>
      </c>
      <c r="C2217" s="62">
        <v>325</v>
      </c>
      <c r="D2217" s="62">
        <v>1043</v>
      </c>
      <c r="E2217" s="62" t="s">
        <v>77</v>
      </c>
    </row>
    <row r="2218" spans="1:5">
      <c r="A2218" s="67">
        <v>4022</v>
      </c>
      <c r="B2218" s="67">
        <v>51</v>
      </c>
      <c r="C2218" s="62">
        <v>325</v>
      </c>
      <c r="D2218" s="62">
        <v>1043</v>
      </c>
      <c r="E2218" s="62" t="s">
        <v>77</v>
      </c>
    </row>
    <row r="2219" spans="1:5">
      <c r="A2219" s="67">
        <v>4025</v>
      </c>
      <c r="B2219" s="67">
        <v>51</v>
      </c>
      <c r="C2219" s="62">
        <v>325</v>
      </c>
      <c r="D2219" s="62">
        <v>1043</v>
      </c>
      <c r="E2219" s="62" t="s">
        <v>77</v>
      </c>
    </row>
    <row r="2220" spans="1:5">
      <c r="A2220" s="67">
        <v>4029</v>
      </c>
      <c r="B2220" s="67">
        <v>51</v>
      </c>
      <c r="C2220" s="62">
        <v>325</v>
      </c>
      <c r="D2220" s="62">
        <v>1043</v>
      </c>
      <c r="E2220" s="62" t="s">
        <v>77</v>
      </c>
    </row>
    <row r="2221" spans="1:5">
      <c r="A2221" s="67">
        <v>4030</v>
      </c>
      <c r="B2221" s="67">
        <v>51</v>
      </c>
      <c r="C2221" s="62">
        <v>325</v>
      </c>
      <c r="D2221" s="62">
        <v>1043</v>
      </c>
      <c r="E2221" s="62" t="s">
        <v>77</v>
      </c>
    </row>
    <row r="2222" spans="1:5">
      <c r="A2222" s="67">
        <v>4031</v>
      </c>
      <c r="B2222" s="67">
        <v>51</v>
      </c>
      <c r="C2222" s="62">
        <v>325</v>
      </c>
      <c r="D2222" s="62">
        <v>1043</v>
      </c>
      <c r="E2222" s="62" t="s">
        <v>77</v>
      </c>
    </row>
    <row r="2223" spans="1:5">
      <c r="A2223" s="67">
        <v>4032</v>
      </c>
      <c r="B2223" s="67">
        <v>51</v>
      </c>
      <c r="C2223" s="62">
        <v>325</v>
      </c>
      <c r="D2223" s="62">
        <v>1043</v>
      </c>
      <c r="E2223" s="62" t="s">
        <v>77</v>
      </c>
    </row>
    <row r="2224" spans="1:5">
      <c r="A2224" s="67">
        <v>4034</v>
      </c>
      <c r="B2224" s="67">
        <v>51</v>
      </c>
      <c r="C2224" s="62">
        <v>325</v>
      </c>
      <c r="D2224" s="62">
        <v>1043</v>
      </c>
      <c r="E2224" s="62" t="s">
        <v>77</v>
      </c>
    </row>
    <row r="2225" spans="1:5">
      <c r="A2225" s="67">
        <v>4035</v>
      </c>
      <c r="B2225" s="67">
        <v>51</v>
      </c>
      <c r="C2225" s="62">
        <v>325</v>
      </c>
      <c r="D2225" s="62">
        <v>1043</v>
      </c>
      <c r="E2225" s="62" t="s">
        <v>77</v>
      </c>
    </row>
    <row r="2226" spans="1:5">
      <c r="A2226" s="67">
        <v>4036</v>
      </c>
      <c r="B2226" s="67">
        <v>51</v>
      </c>
      <c r="C2226" s="62">
        <v>325</v>
      </c>
      <c r="D2226" s="62">
        <v>1043</v>
      </c>
      <c r="E2226" s="62" t="s">
        <v>77</v>
      </c>
    </row>
    <row r="2227" spans="1:5">
      <c r="A2227" s="67">
        <v>4037</v>
      </c>
      <c r="B2227" s="67">
        <v>51</v>
      </c>
      <c r="C2227" s="62">
        <v>325</v>
      </c>
      <c r="D2227" s="62">
        <v>1043</v>
      </c>
      <c r="E2227" s="62" t="s">
        <v>77</v>
      </c>
    </row>
    <row r="2228" spans="1:5">
      <c r="A2228" s="67">
        <v>4051</v>
      </c>
      <c r="B2228" s="67">
        <v>51</v>
      </c>
      <c r="C2228" s="62">
        <v>325</v>
      </c>
      <c r="D2228" s="62">
        <v>1043</v>
      </c>
      <c r="E2228" s="62" t="s">
        <v>77</v>
      </c>
    </row>
    <row r="2229" spans="1:5">
      <c r="A2229" s="67">
        <v>4052</v>
      </c>
      <c r="B2229" s="67">
        <v>51</v>
      </c>
      <c r="C2229" s="62">
        <v>325</v>
      </c>
      <c r="D2229" s="62">
        <v>1043</v>
      </c>
      <c r="E2229" s="62" t="s">
        <v>77</v>
      </c>
    </row>
    <row r="2230" spans="1:5">
      <c r="A2230" s="67">
        <v>4053</v>
      </c>
      <c r="B2230" s="67">
        <v>51</v>
      </c>
      <c r="C2230" s="62">
        <v>325</v>
      </c>
      <c r="D2230" s="62">
        <v>1043</v>
      </c>
      <c r="E2230" s="62" t="s">
        <v>77</v>
      </c>
    </row>
    <row r="2231" spans="1:5">
      <c r="A2231" s="67">
        <v>4054</v>
      </c>
      <c r="B2231" s="67">
        <v>51</v>
      </c>
      <c r="C2231" s="62">
        <v>325</v>
      </c>
      <c r="D2231" s="62">
        <v>1043</v>
      </c>
      <c r="E2231" s="62" t="s">
        <v>77</v>
      </c>
    </row>
    <row r="2232" spans="1:5">
      <c r="A2232" s="67">
        <v>4055</v>
      </c>
      <c r="B2232" s="67">
        <v>51</v>
      </c>
      <c r="C2232" s="62">
        <v>325</v>
      </c>
      <c r="D2232" s="62">
        <v>1043</v>
      </c>
      <c r="E2232" s="62" t="s">
        <v>77</v>
      </c>
    </row>
    <row r="2233" spans="1:5">
      <c r="A2233" s="67">
        <v>4059</v>
      </c>
      <c r="B2233" s="67">
        <v>51</v>
      </c>
      <c r="C2233" s="62">
        <v>325</v>
      </c>
      <c r="D2233" s="62">
        <v>1043</v>
      </c>
      <c r="E2233" s="62" t="s">
        <v>77</v>
      </c>
    </row>
    <row r="2234" spans="1:5">
      <c r="A2234" s="67">
        <v>4060</v>
      </c>
      <c r="B2234" s="67">
        <v>51</v>
      </c>
      <c r="C2234" s="62">
        <v>325</v>
      </c>
      <c r="D2234" s="62">
        <v>1043</v>
      </c>
      <c r="E2234" s="62" t="s">
        <v>77</v>
      </c>
    </row>
    <row r="2235" spans="1:5">
      <c r="A2235" s="67">
        <v>4061</v>
      </c>
      <c r="B2235" s="67">
        <v>51</v>
      </c>
      <c r="C2235" s="62">
        <v>325</v>
      </c>
      <c r="D2235" s="62">
        <v>1043</v>
      </c>
      <c r="E2235" s="62" t="s">
        <v>77</v>
      </c>
    </row>
    <row r="2236" spans="1:5">
      <c r="A2236" s="67">
        <v>4064</v>
      </c>
      <c r="B2236" s="67">
        <v>51</v>
      </c>
      <c r="C2236" s="62">
        <v>325</v>
      </c>
      <c r="D2236" s="62">
        <v>1043</v>
      </c>
      <c r="E2236" s="62" t="s">
        <v>77</v>
      </c>
    </row>
    <row r="2237" spans="1:5">
      <c r="A2237" s="67">
        <v>4065</v>
      </c>
      <c r="B2237" s="67">
        <v>51</v>
      </c>
      <c r="C2237" s="62">
        <v>325</v>
      </c>
      <c r="D2237" s="62">
        <v>1043</v>
      </c>
      <c r="E2237" s="62" t="s">
        <v>77</v>
      </c>
    </row>
    <row r="2238" spans="1:5">
      <c r="A2238" s="67">
        <v>4066</v>
      </c>
      <c r="B2238" s="67">
        <v>51</v>
      </c>
      <c r="C2238" s="62">
        <v>325</v>
      </c>
      <c r="D2238" s="62">
        <v>1043</v>
      </c>
      <c r="E2238" s="62" t="s">
        <v>77</v>
      </c>
    </row>
    <row r="2239" spans="1:5">
      <c r="A2239" s="67">
        <v>4067</v>
      </c>
      <c r="B2239" s="67">
        <v>51</v>
      </c>
      <c r="C2239" s="62">
        <v>325</v>
      </c>
      <c r="D2239" s="62">
        <v>1043</v>
      </c>
      <c r="E2239" s="62" t="s">
        <v>77</v>
      </c>
    </row>
    <row r="2240" spans="1:5">
      <c r="A2240" s="67">
        <v>4068</v>
      </c>
      <c r="B2240" s="67">
        <v>51</v>
      </c>
      <c r="C2240" s="62">
        <v>325</v>
      </c>
      <c r="D2240" s="62">
        <v>1043</v>
      </c>
      <c r="E2240" s="62" t="s">
        <v>77</v>
      </c>
    </row>
    <row r="2241" spans="1:5">
      <c r="A2241" s="67">
        <v>4069</v>
      </c>
      <c r="B2241" s="67">
        <v>51</v>
      </c>
      <c r="C2241" s="62">
        <v>325</v>
      </c>
      <c r="D2241" s="62">
        <v>1043</v>
      </c>
      <c r="E2241" s="62" t="s">
        <v>77</v>
      </c>
    </row>
    <row r="2242" spans="1:5">
      <c r="A2242" s="67">
        <v>4070</v>
      </c>
      <c r="B2242" s="67">
        <v>51</v>
      </c>
      <c r="C2242" s="62">
        <v>325</v>
      </c>
      <c r="D2242" s="62">
        <v>1043</v>
      </c>
      <c r="E2242" s="62" t="s">
        <v>77</v>
      </c>
    </row>
    <row r="2243" spans="1:5">
      <c r="A2243" s="67">
        <v>4072</v>
      </c>
      <c r="B2243" s="67">
        <v>51</v>
      </c>
      <c r="C2243" s="62">
        <v>325</v>
      </c>
      <c r="D2243" s="62">
        <v>1043</v>
      </c>
      <c r="E2243" s="62" t="s">
        <v>77</v>
      </c>
    </row>
    <row r="2244" spans="1:5">
      <c r="A2244" s="67">
        <v>4073</v>
      </c>
      <c r="B2244" s="67">
        <v>51</v>
      </c>
      <c r="C2244" s="62">
        <v>325</v>
      </c>
      <c r="D2244" s="62">
        <v>1043</v>
      </c>
      <c r="E2244" s="62" t="s">
        <v>77</v>
      </c>
    </row>
    <row r="2245" spans="1:5">
      <c r="A2245" s="67">
        <v>4074</v>
      </c>
      <c r="B2245" s="67">
        <v>51</v>
      </c>
      <c r="C2245" s="62">
        <v>325</v>
      </c>
      <c r="D2245" s="62">
        <v>1043</v>
      </c>
      <c r="E2245" s="62" t="s">
        <v>77</v>
      </c>
    </row>
    <row r="2246" spans="1:5">
      <c r="A2246" s="67">
        <v>4075</v>
      </c>
      <c r="B2246" s="67">
        <v>51</v>
      </c>
      <c r="C2246" s="62">
        <v>325</v>
      </c>
      <c r="D2246" s="62">
        <v>1043</v>
      </c>
      <c r="E2246" s="62" t="s">
        <v>77</v>
      </c>
    </row>
    <row r="2247" spans="1:5">
      <c r="A2247" s="67">
        <v>4076</v>
      </c>
      <c r="B2247" s="67">
        <v>51</v>
      </c>
      <c r="C2247" s="62">
        <v>325</v>
      </c>
      <c r="D2247" s="62">
        <v>1043</v>
      </c>
      <c r="E2247" s="62" t="s">
        <v>77</v>
      </c>
    </row>
    <row r="2248" spans="1:5">
      <c r="A2248" s="67">
        <v>4077</v>
      </c>
      <c r="B2248" s="67">
        <v>51</v>
      </c>
      <c r="C2248" s="62">
        <v>325</v>
      </c>
      <c r="D2248" s="62">
        <v>1043</v>
      </c>
      <c r="E2248" s="62" t="s">
        <v>77</v>
      </c>
    </row>
    <row r="2249" spans="1:5">
      <c r="A2249" s="67">
        <v>4078</v>
      </c>
      <c r="B2249" s="67">
        <v>51</v>
      </c>
      <c r="C2249" s="62">
        <v>325</v>
      </c>
      <c r="D2249" s="62">
        <v>1043</v>
      </c>
      <c r="E2249" s="62" t="s">
        <v>77</v>
      </c>
    </row>
    <row r="2250" spans="1:5">
      <c r="A2250" s="67">
        <v>4101</v>
      </c>
      <c r="B2250" s="67">
        <v>51</v>
      </c>
      <c r="C2250" s="62">
        <v>325</v>
      </c>
      <c r="D2250" s="62">
        <v>1043</v>
      </c>
      <c r="E2250" s="62" t="s">
        <v>77</v>
      </c>
    </row>
    <row r="2251" spans="1:5">
      <c r="A2251" s="67">
        <v>4102</v>
      </c>
      <c r="B2251" s="67">
        <v>51</v>
      </c>
      <c r="C2251" s="62">
        <v>325</v>
      </c>
      <c r="D2251" s="62">
        <v>1043</v>
      </c>
      <c r="E2251" s="62" t="s">
        <v>77</v>
      </c>
    </row>
    <row r="2252" spans="1:5">
      <c r="A2252" s="67">
        <v>4103</v>
      </c>
      <c r="B2252" s="67">
        <v>51</v>
      </c>
      <c r="C2252" s="62">
        <v>325</v>
      </c>
      <c r="D2252" s="62">
        <v>1043</v>
      </c>
      <c r="E2252" s="62" t="s">
        <v>77</v>
      </c>
    </row>
    <row r="2253" spans="1:5">
      <c r="A2253" s="67">
        <v>4104</v>
      </c>
      <c r="B2253" s="67">
        <v>51</v>
      </c>
      <c r="C2253" s="62">
        <v>325</v>
      </c>
      <c r="D2253" s="62">
        <v>1043</v>
      </c>
      <c r="E2253" s="62" t="s">
        <v>77</v>
      </c>
    </row>
    <row r="2254" spans="1:5">
      <c r="A2254" s="67">
        <v>4105</v>
      </c>
      <c r="B2254" s="67">
        <v>51</v>
      </c>
      <c r="C2254" s="62">
        <v>325</v>
      </c>
      <c r="D2254" s="62">
        <v>1043</v>
      </c>
      <c r="E2254" s="62" t="s">
        <v>77</v>
      </c>
    </row>
    <row r="2255" spans="1:5">
      <c r="A2255" s="67">
        <v>4106</v>
      </c>
      <c r="B2255" s="67">
        <v>51</v>
      </c>
      <c r="C2255" s="62">
        <v>325</v>
      </c>
      <c r="D2255" s="62">
        <v>1043</v>
      </c>
      <c r="E2255" s="62" t="s">
        <v>77</v>
      </c>
    </row>
    <row r="2256" spans="1:5">
      <c r="A2256" s="67">
        <v>4107</v>
      </c>
      <c r="B2256" s="67">
        <v>51</v>
      </c>
      <c r="C2256" s="62">
        <v>325</v>
      </c>
      <c r="D2256" s="62">
        <v>1043</v>
      </c>
      <c r="E2256" s="62" t="s">
        <v>77</v>
      </c>
    </row>
    <row r="2257" spans="1:5">
      <c r="A2257" s="67">
        <v>4108</v>
      </c>
      <c r="B2257" s="67">
        <v>51</v>
      </c>
      <c r="C2257" s="62">
        <v>325</v>
      </c>
      <c r="D2257" s="62">
        <v>1043</v>
      </c>
      <c r="E2257" s="62" t="s">
        <v>77</v>
      </c>
    </row>
    <row r="2258" spans="1:5">
      <c r="A2258" s="67">
        <v>4109</v>
      </c>
      <c r="B2258" s="67">
        <v>51</v>
      </c>
      <c r="C2258" s="62">
        <v>325</v>
      </c>
      <c r="D2258" s="62">
        <v>1043</v>
      </c>
      <c r="E2258" s="62" t="s">
        <v>77</v>
      </c>
    </row>
    <row r="2259" spans="1:5">
      <c r="A2259" s="67">
        <v>4110</v>
      </c>
      <c r="B2259" s="67">
        <v>51</v>
      </c>
      <c r="C2259" s="62">
        <v>325</v>
      </c>
      <c r="D2259" s="62">
        <v>1043</v>
      </c>
      <c r="E2259" s="62" t="s">
        <v>77</v>
      </c>
    </row>
    <row r="2260" spans="1:5">
      <c r="A2260" s="67">
        <v>4111</v>
      </c>
      <c r="B2260" s="67">
        <v>51</v>
      </c>
      <c r="C2260" s="62">
        <v>325</v>
      </c>
      <c r="D2260" s="62">
        <v>1043</v>
      </c>
      <c r="E2260" s="62" t="s">
        <v>77</v>
      </c>
    </row>
    <row r="2261" spans="1:5">
      <c r="A2261" s="67">
        <v>4112</v>
      </c>
      <c r="B2261" s="67">
        <v>51</v>
      </c>
      <c r="C2261" s="62">
        <v>325</v>
      </c>
      <c r="D2261" s="62">
        <v>1043</v>
      </c>
      <c r="E2261" s="62" t="s">
        <v>77</v>
      </c>
    </row>
    <row r="2262" spans="1:5">
      <c r="A2262" s="67">
        <v>4113</v>
      </c>
      <c r="B2262" s="67">
        <v>51</v>
      </c>
      <c r="C2262" s="62">
        <v>325</v>
      </c>
      <c r="D2262" s="62">
        <v>1043</v>
      </c>
      <c r="E2262" s="62" t="s">
        <v>77</v>
      </c>
    </row>
    <row r="2263" spans="1:5">
      <c r="A2263" s="67">
        <v>4114</v>
      </c>
      <c r="B2263" s="67">
        <v>51</v>
      </c>
      <c r="C2263" s="62">
        <v>325</v>
      </c>
      <c r="D2263" s="62">
        <v>1043</v>
      </c>
      <c r="E2263" s="62" t="s">
        <v>77</v>
      </c>
    </row>
    <row r="2264" spans="1:5">
      <c r="A2264" s="67">
        <v>4115</v>
      </c>
      <c r="B2264" s="67">
        <v>51</v>
      </c>
      <c r="C2264" s="62">
        <v>325</v>
      </c>
      <c r="D2264" s="62">
        <v>1043</v>
      </c>
      <c r="E2264" s="62" t="s">
        <v>77</v>
      </c>
    </row>
    <row r="2265" spans="1:5">
      <c r="A2265" s="67">
        <v>4116</v>
      </c>
      <c r="B2265" s="67">
        <v>51</v>
      </c>
      <c r="C2265" s="62">
        <v>325</v>
      </c>
      <c r="D2265" s="62">
        <v>1043</v>
      </c>
      <c r="E2265" s="62" t="s">
        <v>77</v>
      </c>
    </row>
    <row r="2266" spans="1:5">
      <c r="A2266" s="67">
        <v>4117</v>
      </c>
      <c r="B2266" s="67">
        <v>51</v>
      </c>
      <c r="C2266" s="62">
        <v>325</v>
      </c>
      <c r="D2266" s="62">
        <v>1043</v>
      </c>
      <c r="E2266" s="62" t="s">
        <v>77</v>
      </c>
    </row>
    <row r="2267" spans="1:5">
      <c r="A2267" s="67">
        <v>4118</v>
      </c>
      <c r="B2267" s="67">
        <v>51</v>
      </c>
      <c r="C2267" s="62">
        <v>325</v>
      </c>
      <c r="D2267" s="62">
        <v>1043</v>
      </c>
      <c r="E2267" s="62" t="s">
        <v>77</v>
      </c>
    </row>
    <row r="2268" spans="1:5">
      <c r="A2268" s="67">
        <v>4119</v>
      </c>
      <c r="B2268" s="67">
        <v>51</v>
      </c>
      <c r="C2268" s="62">
        <v>325</v>
      </c>
      <c r="D2268" s="62">
        <v>1043</v>
      </c>
      <c r="E2268" s="62" t="s">
        <v>77</v>
      </c>
    </row>
    <row r="2269" spans="1:5">
      <c r="A2269" s="67">
        <v>4120</v>
      </c>
      <c r="B2269" s="67">
        <v>51</v>
      </c>
      <c r="C2269" s="62">
        <v>325</v>
      </c>
      <c r="D2269" s="62">
        <v>1043</v>
      </c>
      <c r="E2269" s="62" t="s">
        <v>77</v>
      </c>
    </row>
    <row r="2270" spans="1:5">
      <c r="A2270" s="67">
        <v>4121</v>
      </c>
      <c r="B2270" s="67">
        <v>51</v>
      </c>
      <c r="C2270" s="62">
        <v>325</v>
      </c>
      <c r="D2270" s="62">
        <v>1043</v>
      </c>
      <c r="E2270" s="62" t="s">
        <v>77</v>
      </c>
    </row>
    <row r="2271" spans="1:5">
      <c r="A2271" s="67">
        <v>4122</v>
      </c>
      <c r="B2271" s="67">
        <v>51</v>
      </c>
      <c r="C2271" s="62">
        <v>325</v>
      </c>
      <c r="D2271" s="62">
        <v>1043</v>
      </c>
      <c r="E2271" s="62" t="s">
        <v>77</v>
      </c>
    </row>
    <row r="2272" spans="1:5">
      <c r="A2272" s="67">
        <v>4123</v>
      </c>
      <c r="B2272" s="67">
        <v>51</v>
      </c>
      <c r="C2272" s="62">
        <v>325</v>
      </c>
      <c r="D2272" s="62">
        <v>1043</v>
      </c>
      <c r="E2272" s="62" t="s">
        <v>77</v>
      </c>
    </row>
    <row r="2273" spans="1:5">
      <c r="A2273" s="67">
        <v>4124</v>
      </c>
      <c r="B2273" s="67">
        <v>51</v>
      </c>
      <c r="C2273" s="62">
        <v>325</v>
      </c>
      <c r="D2273" s="62">
        <v>1043</v>
      </c>
      <c r="E2273" s="62" t="s">
        <v>77</v>
      </c>
    </row>
    <row r="2274" spans="1:5">
      <c r="A2274" s="67">
        <v>4125</v>
      </c>
      <c r="B2274" s="67">
        <v>51</v>
      </c>
      <c r="C2274" s="62">
        <v>325</v>
      </c>
      <c r="D2274" s="62">
        <v>1043</v>
      </c>
      <c r="E2274" s="62" t="s">
        <v>77</v>
      </c>
    </row>
    <row r="2275" spans="1:5">
      <c r="A2275" s="67">
        <v>4127</v>
      </c>
      <c r="B2275" s="67">
        <v>51</v>
      </c>
      <c r="C2275" s="62">
        <v>325</v>
      </c>
      <c r="D2275" s="62">
        <v>1043</v>
      </c>
      <c r="E2275" s="62" t="s">
        <v>77</v>
      </c>
    </row>
    <row r="2276" spans="1:5">
      <c r="A2276" s="67">
        <v>4128</v>
      </c>
      <c r="B2276" s="67">
        <v>51</v>
      </c>
      <c r="C2276" s="62">
        <v>325</v>
      </c>
      <c r="D2276" s="62">
        <v>1043</v>
      </c>
      <c r="E2276" s="62" t="s">
        <v>77</v>
      </c>
    </row>
    <row r="2277" spans="1:5">
      <c r="A2277" s="67">
        <v>4129</v>
      </c>
      <c r="B2277" s="67">
        <v>51</v>
      </c>
      <c r="C2277" s="62">
        <v>325</v>
      </c>
      <c r="D2277" s="62">
        <v>1043</v>
      </c>
      <c r="E2277" s="62" t="s">
        <v>77</v>
      </c>
    </row>
    <row r="2278" spans="1:5">
      <c r="A2278" s="67">
        <v>4130</v>
      </c>
      <c r="B2278" s="67">
        <v>51</v>
      </c>
      <c r="C2278" s="62">
        <v>325</v>
      </c>
      <c r="D2278" s="62">
        <v>1043</v>
      </c>
      <c r="E2278" s="62" t="s">
        <v>77</v>
      </c>
    </row>
    <row r="2279" spans="1:5">
      <c r="A2279" s="67">
        <v>4131</v>
      </c>
      <c r="B2279" s="67">
        <v>51</v>
      </c>
      <c r="C2279" s="62">
        <v>325</v>
      </c>
      <c r="D2279" s="62">
        <v>1043</v>
      </c>
      <c r="E2279" s="62" t="s">
        <v>77</v>
      </c>
    </row>
    <row r="2280" spans="1:5">
      <c r="A2280" s="67">
        <v>4132</v>
      </c>
      <c r="B2280" s="67">
        <v>51</v>
      </c>
      <c r="C2280" s="62">
        <v>325</v>
      </c>
      <c r="D2280" s="62">
        <v>1043</v>
      </c>
      <c r="E2280" s="62" t="s">
        <v>77</v>
      </c>
    </row>
    <row r="2281" spans="1:5">
      <c r="A2281" s="67">
        <v>4133</v>
      </c>
      <c r="B2281" s="67">
        <v>51</v>
      </c>
      <c r="C2281" s="62">
        <v>325</v>
      </c>
      <c r="D2281" s="62">
        <v>1043</v>
      </c>
      <c r="E2281" s="62" t="s">
        <v>77</v>
      </c>
    </row>
    <row r="2282" spans="1:5">
      <c r="A2282" s="67">
        <v>4151</v>
      </c>
      <c r="B2282" s="67">
        <v>51</v>
      </c>
      <c r="C2282" s="62">
        <v>325</v>
      </c>
      <c r="D2282" s="62">
        <v>1043</v>
      </c>
      <c r="E2282" s="62" t="s">
        <v>77</v>
      </c>
    </row>
    <row r="2283" spans="1:5">
      <c r="A2283" s="67">
        <v>4152</v>
      </c>
      <c r="B2283" s="67">
        <v>51</v>
      </c>
      <c r="C2283" s="62">
        <v>325</v>
      </c>
      <c r="D2283" s="62">
        <v>1043</v>
      </c>
      <c r="E2283" s="62" t="s">
        <v>77</v>
      </c>
    </row>
    <row r="2284" spans="1:5">
      <c r="A2284" s="67">
        <v>4153</v>
      </c>
      <c r="B2284" s="67">
        <v>51</v>
      </c>
      <c r="C2284" s="62">
        <v>325</v>
      </c>
      <c r="D2284" s="62">
        <v>1043</v>
      </c>
      <c r="E2284" s="62" t="s">
        <v>77</v>
      </c>
    </row>
    <row r="2285" spans="1:5">
      <c r="A2285" s="67">
        <v>4154</v>
      </c>
      <c r="B2285" s="67">
        <v>51</v>
      </c>
      <c r="C2285" s="62">
        <v>325</v>
      </c>
      <c r="D2285" s="62">
        <v>1043</v>
      </c>
      <c r="E2285" s="62" t="s">
        <v>77</v>
      </c>
    </row>
    <row r="2286" spans="1:5">
      <c r="A2286" s="67">
        <v>4155</v>
      </c>
      <c r="B2286" s="67">
        <v>51</v>
      </c>
      <c r="C2286" s="62">
        <v>325</v>
      </c>
      <c r="D2286" s="62">
        <v>1043</v>
      </c>
      <c r="E2286" s="62" t="s">
        <v>77</v>
      </c>
    </row>
    <row r="2287" spans="1:5">
      <c r="A2287" s="67">
        <v>4156</v>
      </c>
      <c r="B2287" s="67">
        <v>51</v>
      </c>
      <c r="C2287" s="62">
        <v>325</v>
      </c>
      <c r="D2287" s="62">
        <v>1043</v>
      </c>
      <c r="E2287" s="62" t="s">
        <v>77</v>
      </c>
    </row>
    <row r="2288" spans="1:5">
      <c r="A2288" s="67">
        <v>4157</v>
      </c>
      <c r="B2288" s="67">
        <v>51</v>
      </c>
      <c r="C2288" s="62">
        <v>325</v>
      </c>
      <c r="D2288" s="62">
        <v>1043</v>
      </c>
      <c r="E2288" s="62" t="s">
        <v>77</v>
      </c>
    </row>
    <row r="2289" spans="1:5">
      <c r="A2289" s="67">
        <v>4158</v>
      </c>
      <c r="B2289" s="67">
        <v>51</v>
      </c>
      <c r="C2289" s="62">
        <v>325</v>
      </c>
      <c r="D2289" s="62">
        <v>1043</v>
      </c>
      <c r="E2289" s="62" t="s">
        <v>77</v>
      </c>
    </row>
    <row r="2290" spans="1:5">
      <c r="A2290" s="67">
        <v>4159</v>
      </c>
      <c r="B2290" s="67">
        <v>51</v>
      </c>
      <c r="C2290" s="62">
        <v>325</v>
      </c>
      <c r="D2290" s="62">
        <v>1043</v>
      </c>
      <c r="E2290" s="62" t="s">
        <v>77</v>
      </c>
    </row>
    <row r="2291" spans="1:5">
      <c r="A2291" s="67">
        <v>4160</v>
      </c>
      <c r="B2291" s="67">
        <v>51</v>
      </c>
      <c r="C2291" s="62">
        <v>325</v>
      </c>
      <c r="D2291" s="62">
        <v>1043</v>
      </c>
      <c r="E2291" s="62" t="s">
        <v>77</v>
      </c>
    </row>
    <row r="2292" spans="1:5">
      <c r="A2292" s="67">
        <v>4161</v>
      </c>
      <c r="B2292" s="67">
        <v>51</v>
      </c>
      <c r="C2292" s="62">
        <v>325</v>
      </c>
      <c r="D2292" s="62">
        <v>1043</v>
      </c>
      <c r="E2292" s="62" t="s">
        <v>77</v>
      </c>
    </row>
    <row r="2293" spans="1:5">
      <c r="A2293" s="67">
        <v>4163</v>
      </c>
      <c r="B2293" s="67">
        <v>51</v>
      </c>
      <c r="C2293" s="62">
        <v>325</v>
      </c>
      <c r="D2293" s="62">
        <v>1043</v>
      </c>
      <c r="E2293" s="62" t="s">
        <v>77</v>
      </c>
    </row>
    <row r="2294" spans="1:5">
      <c r="A2294" s="67">
        <v>4164</v>
      </c>
      <c r="B2294" s="67">
        <v>51</v>
      </c>
      <c r="C2294" s="62">
        <v>325</v>
      </c>
      <c r="D2294" s="62">
        <v>1043</v>
      </c>
      <c r="E2294" s="62" t="s">
        <v>77</v>
      </c>
    </row>
    <row r="2295" spans="1:5">
      <c r="A2295" s="67">
        <v>4165</v>
      </c>
      <c r="B2295" s="67">
        <v>51</v>
      </c>
      <c r="C2295" s="62">
        <v>325</v>
      </c>
      <c r="D2295" s="62">
        <v>1043</v>
      </c>
      <c r="E2295" s="62" t="s">
        <v>77</v>
      </c>
    </row>
    <row r="2296" spans="1:5">
      <c r="A2296" s="67">
        <v>4169</v>
      </c>
      <c r="B2296" s="67">
        <v>51</v>
      </c>
      <c r="C2296" s="62">
        <v>325</v>
      </c>
      <c r="D2296" s="62">
        <v>1043</v>
      </c>
      <c r="E2296" s="62" t="s">
        <v>77</v>
      </c>
    </row>
    <row r="2297" spans="1:5">
      <c r="A2297" s="67">
        <v>4170</v>
      </c>
      <c r="B2297" s="67">
        <v>51</v>
      </c>
      <c r="C2297" s="62">
        <v>325</v>
      </c>
      <c r="D2297" s="62">
        <v>1043</v>
      </c>
      <c r="E2297" s="62" t="s">
        <v>77</v>
      </c>
    </row>
    <row r="2298" spans="1:5">
      <c r="A2298" s="67">
        <v>4171</v>
      </c>
      <c r="B2298" s="67">
        <v>51</v>
      </c>
      <c r="C2298" s="62">
        <v>325</v>
      </c>
      <c r="D2298" s="62">
        <v>1043</v>
      </c>
      <c r="E2298" s="62" t="s">
        <v>77</v>
      </c>
    </row>
    <row r="2299" spans="1:5">
      <c r="A2299" s="67">
        <v>4172</v>
      </c>
      <c r="B2299" s="67">
        <v>51</v>
      </c>
      <c r="C2299" s="62">
        <v>325</v>
      </c>
      <c r="D2299" s="62">
        <v>1043</v>
      </c>
      <c r="E2299" s="62" t="s">
        <v>77</v>
      </c>
    </row>
    <row r="2300" spans="1:5">
      <c r="A2300" s="67">
        <v>4173</v>
      </c>
      <c r="B2300" s="67">
        <v>51</v>
      </c>
      <c r="C2300" s="62">
        <v>325</v>
      </c>
      <c r="D2300" s="62">
        <v>1043</v>
      </c>
      <c r="E2300" s="62" t="s">
        <v>77</v>
      </c>
    </row>
    <row r="2301" spans="1:5">
      <c r="A2301" s="67">
        <v>4174</v>
      </c>
      <c r="B2301" s="67">
        <v>51</v>
      </c>
      <c r="C2301" s="62">
        <v>325</v>
      </c>
      <c r="D2301" s="62">
        <v>1043</v>
      </c>
      <c r="E2301" s="62" t="s">
        <v>77</v>
      </c>
    </row>
    <row r="2302" spans="1:5">
      <c r="A2302" s="67">
        <v>4178</v>
      </c>
      <c r="B2302" s="67">
        <v>51</v>
      </c>
      <c r="C2302" s="62">
        <v>325</v>
      </c>
      <c r="D2302" s="62">
        <v>1043</v>
      </c>
      <c r="E2302" s="62" t="s">
        <v>77</v>
      </c>
    </row>
    <row r="2303" spans="1:5">
      <c r="A2303" s="67">
        <v>4179</v>
      </c>
      <c r="B2303" s="67">
        <v>51</v>
      </c>
      <c r="C2303" s="62">
        <v>325</v>
      </c>
      <c r="D2303" s="62">
        <v>1043</v>
      </c>
      <c r="E2303" s="62" t="s">
        <v>77</v>
      </c>
    </row>
    <row r="2304" spans="1:5">
      <c r="A2304" s="67">
        <v>4183</v>
      </c>
      <c r="B2304" s="67">
        <v>51</v>
      </c>
      <c r="C2304" s="62">
        <v>325</v>
      </c>
      <c r="D2304" s="62">
        <v>1043</v>
      </c>
      <c r="E2304" s="62" t="s">
        <v>77</v>
      </c>
    </row>
    <row r="2305" spans="1:5">
      <c r="A2305" s="67">
        <v>4184</v>
      </c>
      <c r="B2305" s="67">
        <v>51</v>
      </c>
      <c r="C2305" s="62">
        <v>325</v>
      </c>
      <c r="D2305" s="62">
        <v>1043</v>
      </c>
      <c r="E2305" s="62" t="s">
        <v>77</v>
      </c>
    </row>
    <row r="2306" spans="1:5">
      <c r="A2306" s="67">
        <v>4205</v>
      </c>
      <c r="B2306" s="67">
        <v>51</v>
      </c>
      <c r="C2306" s="62">
        <v>325</v>
      </c>
      <c r="D2306" s="62">
        <v>1043</v>
      </c>
      <c r="E2306" s="62" t="s">
        <v>77</v>
      </c>
    </row>
    <row r="2307" spans="1:5">
      <c r="A2307" s="67">
        <v>4207</v>
      </c>
      <c r="B2307" s="67">
        <v>51</v>
      </c>
      <c r="C2307" s="62">
        <v>325</v>
      </c>
      <c r="D2307" s="62">
        <v>1043</v>
      </c>
      <c r="E2307" s="62" t="s">
        <v>77</v>
      </c>
    </row>
    <row r="2308" spans="1:5">
      <c r="A2308" s="67">
        <v>4208</v>
      </c>
      <c r="B2308" s="67">
        <v>51</v>
      </c>
      <c r="C2308" s="62">
        <v>325</v>
      </c>
      <c r="D2308" s="62">
        <v>1043</v>
      </c>
      <c r="E2308" s="62" t="s">
        <v>77</v>
      </c>
    </row>
    <row r="2309" spans="1:5">
      <c r="A2309" s="67">
        <v>4209</v>
      </c>
      <c r="B2309" s="67">
        <v>51</v>
      </c>
      <c r="C2309" s="62">
        <v>325</v>
      </c>
      <c r="D2309" s="62">
        <v>1043</v>
      </c>
      <c r="E2309" s="62" t="s">
        <v>77</v>
      </c>
    </row>
    <row r="2310" spans="1:5">
      <c r="A2310" s="67">
        <v>4210</v>
      </c>
      <c r="B2310" s="67">
        <v>51</v>
      </c>
      <c r="C2310" s="62">
        <v>325</v>
      </c>
      <c r="D2310" s="62">
        <v>1043</v>
      </c>
      <c r="E2310" s="62" t="s">
        <v>77</v>
      </c>
    </row>
    <row r="2311" spans="1:5">
      <c r="A2311" s="67">
        <v>4211</v>
      </c>
      <c r="B2311" s="67">
        <v>51</v>
      </c>
      <c r="C2311" s="62">
        <v>325</v>
      </c>
      <c r="D2311" s="62">
        <v>1043</v>
      </c>
      <c r="E2311" s="62" t="s">
        <v>77</v>
      </c>
    </row>
    <row r="2312" spans="1:5">
      <c r="A2312" s="67">
        <v>4212</v>
      </c>
      <c r="B2312" s="67">
        <v>51</v>
      </c>
      <c r="C2312" s="62">
        <v>325</v>
      </c>
      <c r="D2312" s="62">
        <v>1043</v>
      </c>
      <c r="E2312" s="62" t="s">
        <v>77</v>
      </c>
    </row>
    <row r="2313" spans="1:5">
      <c r="A2313" s="67">
        <v>4213</v>
      </c>
      <c r="B2313" s="67">
        <v>51</v>
      </c>
      <c r="C2313" s="62">
        <v>325</v>
      </c>
      <c r="D2313" s="62">
        <v>1043</v>
      </c>
      <c r="E2313" s="62" t="s">
        <v>77</v>
      </c>
    </row>
    <row r="2314" spans="1:5">
      <c r="A2314" s="67">
        <v>4214</v>
      </c>
      <c r="B2314" s="67">
        <v>51</v>
      </c>
      <c r="C2314" s="62">
        <v>325</v>
      </c>
      <c r="D2314" s="62">
        <v>1043</v>
      </c>
      <c r="E2314" s="62" t="s">
        <v>77</v>
      </c>
    </row>
    <row r="2315" spans="1:5">
      <c r="A2315" s="67">
        <v>4215</v>
      </c>
      <c r="B2315" s="67">
        <v>51</v>
      </c>
      <c r="C2315" s="62">
        <v>325</v>
      </c>
      <c r="D2315" s="62">
        <v>1043</v>
      </c>
      <c r="E2315" s="62" t="s">
        <v>77</v>
      </c>
    </row>
    <row r="2316" spans="1:5">
      <c r="A2316" s="67">
        <v>4216</v>
      </c>
      <c r="B2316" s="67">
        <v>51</v>
      </c>
      <c r="C2316" s="62">
        <v>325</v>
      </c>
      <c r="D2316" s="62">
        <v>1043</v>
      </c>
      <c r="E2316" s="62" t="s">
        <v>77</v>
      </c>
    </row>
    <row r="2317" spans="1:5">
      <c r="A2317" s="67">
        <v>4217</v>
      </c>
      <c r="B2317" s="67">
        <v>51</v>
      </c>
      <c r="C2317" s="62">
        <v>325</v>
      </c>
      <c r="D2317" s="62">
        <v>1043</v>
      </c>
      <c r="E2317" s="62" t="s">
        <v>77</v>
      </c>
    </row>
    <row r="2318" spans="1:5">
      <c r="A2318" s="67">
        <v>4218</v>
      </c>
      <c r="B2318" s="67">
        <v>51</v>
      </c>
      <c r="C2318" s="62">
        <v>325</v>
      </c>
      <c r="D2318" s="62">
        <v>1043</v>
      </c>
      <c r="E2318" s="62" t="s">
        <v>77</v>
      </c>
    </row>
    <row r="2319" spans="1:5">
      <c r="A2319" s="67">
        <v>4219</v>
      </c>
      <c r="B2319" s="67">
        <v>51</v>
      </c>
      <c r="C2319" s="62">
        <v>325</v>
      </c>
      <c r="D2319" s="62">
        <v>1043</v>
      </c>
      <c r="E2319" s="62" t="s">
        <v>77</v>
      </c>
    </row>
    <row r="2320" spans="1:5">
      <c r="A2320" s="67">
        <v>4220</v>
      </c>
      <c r="B2320" s="67">
        <v>51</v>
      </c>
      <c r="C2320" s="62">
        <v>325</v>
      </c>
      <c r="D2320" s="62">
        <v>1043</v>
      </c>
      <c r="E2320" s="62" t="s">
        <v>77</v>
      </c>
    </row>
    <row r="2321" spans="1:5">
      <c r="A2321" s="67">
        <v>4221</v>
      </c>
      <c r="B2321" s="67">
        <v>51</v>
      </c>
      <c r="C2321" s="62">
        <v>325</v>
      </c>
      <c r="D2321" s="62">
        <v>1043</v>
      </c>
      <c r="E2321" s="62" t="s">
        <v>77</v>
      </c>
    </row>
    <row r="2322" spans="1:5">
      <c r="A2322" s="67">
        <v>4223</v>
      </c>
      <c r="B2322" s="67">
        <v>51</v>
      </c>
      <c r="C2322" s="62">
        <v>325</v>
      </c>
      <c r="D2322" s="62">
        <v>1043</v>
      </c>
      <c r="E2322" s="62" t="s">
        <v>77</v>
      </c>
    </row>
    <row r="2323" spans="1:5">
      <c r="A2323" s="67">
        <v>4224</v>
      </c>
      <c r="B2323" s="67">
        <v>51</v>
      </c>
      <c r="C2323" s="62">
        <v>325</v>
      </c>
      <c r="D2323" s="62">
        <v>1043</v>
      </c>
      <c r="E2323" s="62" t="s">
        <v>77</v>
      </c>
    </row>
    <row r="2324" spans="1:5">
      <c r="A2324" s="67">
        <v>4225</v>
      </c>
      <c r="B2324" s="67">
        <v>51</v>
      </c>
      <c r="C2324" s="62">
        <v>325</v>
      </c>
      <c r="D2324" s="62">
        <v>1043</v>
      </c>
      <c r="E2324" s="62" t="s">
        <v>77</v>
      </c>
    </row>
    <row r="2325" spans="1:5">
      <c r="A2325" s="67">
        <v>4226</v>
      </c>
      <c r="B2325" s="67">
        <v>51</v>
      </c>
      <c r="C2325" s="62">
        <v>325</v>
      </c>
      <c r="D2325" s="62">
        <v>1043</v>
      </c>
      <c r="E2325" s="62" t="s">
        <v>77</v>
      </c>
    </row>
    <row r="2326" spans="1:5">
      <c r="A2326" s="67">
        <v>4227</v>
      </c>
      <c r="B2326" s="67">
        <v>51</v>
      </c>
      <c r="C2326" s="62">
        <v>325</v>
      </c>
      <c r="D2326" s="62">
        <v>1043</v>
      </c>
      <c r="E2326" s="62" t="s">
        <v>77</v>
      </c>
    </row>
    <row r="2327" spans="1:5">
      <c r="A2327" s="67">
        <v>4228</v>
      </c>
      <c r="B2327" s="67">
        <v>51</v>
      </c>
      <c r="C2327" s="62">
        <v>325</v>
      </c>
      <c r="D2327" s="62">
        <v>1043</v>
      </c>
      <c r="E2327" s="62" t="s">
        <v>77</v>
      </c>
    </row>
    <row r="2328" spans="1:5">
      <c r="A2328" s="67">
        <v>4229</v>
      </c>
      <c r="B2328" s="67">
        <v>51</v>
      </c>
      <c r="C2328" s="62">
        <v>325</v>
      </c>
      <c r="D2328" s="62">
        <v>1043</v>
      </c>
      <c r="E2328" s="62" t="s">
        <v>77</v>
      </c>
    </row>
    <row r="2329" spans="1:5">
      <c r="A2329" s="67">
        <v>4230</v>
      </c>
      <c r="B2329" s="67">
        <v>51</v>
      </c>
      <c r="C2329" s="62">
        <v>325</v>
      </c>
      <c r="D2329" s="62">
        <v>1043</v>
      </c>
      <c r="E2329" s="62" t="s">
        <v>77</v>
      </c>
    </row>
    <row r="2330" spans="1:5">
      <c r="A2330" s="67">
        <v>4270</v>
      </c>
      <c r="B2330" s="67">
        <v>51</v>
      </c>
      <c r="C2330" s="62">
        <v>325</v>
      </c>
      <c r="D2330" s="62">
        <v>1043</v>
      </c>
      <c r="E2330" s="62" t="s">
        <v>77</v>
      </c>
    </row>
    <row r="2331" spans="1:5">
      <c r="A2331" s="67">
        <v>4271</v>
      </c>
      <c r="B2331" s="67">
        <v>51</v>
      </c>
      <c r="C2331" s="62">
        <v>325</v>
      </c>
      <c r="D2331" s="62">
        <v>1043</v>
      </c>
      <c r="E2331" s="62" t="s">
        <v>77</v>
      </c>
    </row>
    <row r="2332" spans="1:5">
      <c r="A2332" s="67">
        <v>4272</v>
      </c>
      <c r="B2332" s="67">
        <v>51</v>
      </c>
      <c r="C2332" s="62">
        <v>325</v>
      </c>
      <c r="D2332" s="62">
        <v>1043</v>
      </c>
      <c r="E2332" s="62" t="s">
        <v>77</v>
      </c>
    </row>
    <row r="2333" spans="1:5">
      <c r="A2333" s="67">
        <v>4275</v>
      </c>
      <c r="B2333" s="67">
        <v>51</v>
      </c>
      <c r="C2333" s="62">
        <v>325</v>
      </c>
      <c r="D2333" s="62">
        <v>1043</v>
      </c>
      <c r="E2333" s="62" t="s">
        <v>77</v>
      </c>
    </row>
    <row r="2334" spans="1:5">
      <c r="A2334" s="67">
        <v>4280</v>
      </c>
      <c r="B2334" s="67">
        <v>51</v>
      </c>
      <c r="C2334" s="62">
        <v>325</v>
      </c>
      <c r="D2334" s="62">
        <v>1043</v>
      </c>
      <c r="E2334" s="62" t="s">
        <v>77</v>
      </c>
    </row>
    <row r="2335" spans="1:5">
      <c r="A2335" s="67">
        <v>4285</v>
      </c>
      <c r="B2335" s="67">
        <v>51</v>
      </c>
      <c r="C2335" s="62">
        <v>325</v>
      </c>
      <c r="D2335" s="62">
        <v>1043</v>
      </c>
      <c r="E2335" s="62" t="s">
        <v>77</v>
      </c>
    </row>
    <row r="2336" spans="1:5">
      <c r="A2336" s="67">
        <v>4287</v>
      </c>
      <c r="B2336" s="67">
        <v>51</v>
      </c>
      <c r="C2336" s="62">
        <v>325</v>
      </c>
      <c r="D2336" s="62">
        <v>1043</v>
      </c>
      <c r="E2336" s="62" t="s">
        <v>77</v>
      </c>
    </row>
    <row r="2337" spans="1:5">
      <c r="A2337" s="67">
        <v>4300</v>
      </c>
      <c r="B2337" s="67">
        <v>51</v>
      </c>
      <c r="C2337" s="62">
        <v>325</v>
      </c>
      <c r="D2337" s="62">
        <v>1043</v>
      </c>
      <c r="E2337" s="62" t="s">
        <v>77</v>
      </c>
    </row>
    <row r="2338" spans="1:5">
      <c r="A2338" s="67">
        <v>4301</v>
      </c>
      <c r="B2338" s="67">
        <v>51</v>
      </c>
      <c r="C2338" s="62">
        <v>325</v>
      </c>
      <c r="D2338" s="62">
        <v>1043</v>
      </c>
      <c r="E2338" s="62" t="s">
        <v>77</v>
      </c>
    </row>
    <row r="2339" spans="1:5">
      <c r="A2339" s="67">
        <v>4303</v>
      </c>
      <c r="B2339" s="67">
        <v>51</v>
      </c>
      <c r="C2339" s="62">
        <v>325</v>
      </c>
      <c r="D2339" s="62">
        <v>1043</v>
      </c>
      <c r="E2339" s="62" t="s">
        <v>77</v>
      </c>
    </row>
    <row r="2340" spans="1:5">
      <c r="A2340" s="67">
        <v>4304</v>
      </c>
      <c r="B2340" s="67">
        <v>51</v>
      </c>
      <c r="C2340" s="62">
        <v>325</v>
      </c>
      <c r="D2340" s="62">
        <v>1043</v>
      </c>
      <c r="E2340" s="62" t="s">
        <v>77</v>
      </c>
    </row>
    <row r="2341" spans="1:5">
      <c r="A2341" s="67">
        <v>4305</v>
      </c>
      <c r="B2341" s="67">
        <v>51</v>
      </c>
      <c r="C2341" s="62">
        <v>325</v>
      </c>
      <c r="D2341" s="62">
        <v>1043</v>
      </c>
      <c r="E2341" s="62" t="s">
        <v>77</v>
      </c>
    </row>
    <row r="2342" spans="1:5">
      <c r="A2342" s="67">
        <v>4306</v>
      </c>
      <c r="B2342" s="67">
        <v>51</v>
      </c>
      <c r="C2342" s="62">
        <v>325</v>
      </c>
      <c r="D2342" s="62">
        <v>1043</v>
      </c>
      <c r="E2342" s="62" t="s">
        <v>77</v>
      </c>
    </row>
    <row r="2343" spans="1:5">
      <c r="A2343" s="67">
        <v>4307</v>
      </c>
      <c r="B2343" s="67">
        <v>51</v>
      </c>
      <c r="C2343" s="62">
        <v>325</v>
      </c>
      <c r="D2343" s="62">
        <v>1043</v>
      </c>
      <c r="E2343" s="62" t="s">
        <v>77</v>
      </c>
    </row>
    <row r="2344" spans="1:5">
      <c r="A2344" s="67">
        <v>4309</v>
      </c>
      <c r="B2344" s="67">
        <v>51</v>
      </c>
      <c r="C2344" s="62">
        <v>325</v>
      </c>
      <c r="D2344" s="62">
        <v>1043</v>
      </c>
      <c r="E2344" s="62" t="s">
        <v>77</v>
      </c>
    </row>
    <row r="2345" spans="1:5">
      <c r="A2345" s="67">
        <v>4310</v>
      </c>
      <c r="B2345" s="67">
        <v>51</v>
      </c>
      <c r="C2345" s="62">
        <v>325</v>
      </c>
      <c r="D2345" s="62">
        <v>1043</v>
      </c>
      <c r="E2345" s="62" t="s">
        <v>77</v>
      </c>
    </row>
    <row r="2346" spans="1:5">
      <c r="A2346" s="67">
        <v>4311</v>
      </c>
      <c r="B2346" s="67">
        <v>51</v>
      </c>
      <c r="C2346" s="62">
        <v>325</v>
      </c>
      <c r="D2346" s="62">
        <v>1043</v>
      </c>
      <c r="E2346" s="62" t="s">
        <v>77</v>
      </c>
    </row>
    <row r="2347" spans="1:5">
      <c r="A2347" s="67">
        <v>4312</v>
      </c>
      <c r="B2347" s="67">
        <v>51</v>
      </c>
      <c r="C2347" s="62">
        <v>325</v>
      </c>
      <c r="D2347" s="62">
        <v>1043</v>
      </c>
      <c r="E2347" s="62" t="s">
        <v>77</v>
      </c>
    </row>
    <row r="2348" spans="1:5">
      <c r="A2348" s="67">
        <v>4313</v>
      </c>
      <c r="B2348" s="67">
        <v>51</v>
      </c>
      <c r="C2348" s="62">
        <v>325</v>
      </c>
      <c r="D2348" s="62">
        <v>1043</v>
      </c>
      <c r="E2348" s="62" t="s">
        <v>77</v>
      </c>
    </row>
    <row r="2349" spans="1:5">
      <c r="A2349" s="67">
        <v>4340</v>
      </c>
      <c r="B2349" s="67">
        <v>51</v>
      </c>
      <c r="C2349" s="62">
        <v>325</v>
      </c>
      <c r="D2349" s="62">
        <v>1043</v>
      </c>
      <c r="E2349" s="62" t="s">
        <v>77</v>
      </c>
    </row>
    <row r="2350" spans="1:5">
      <c r="A2350" s="67">
        <v>4341</v>
      </c>
      <c r="B2350" s="67">
        <v>51</v>
      </c>
      <c r="C2350" s="62">
        <v>325</v>
      </c>
      <c r="D2350" s="62">
        <v>1043</v>
      </c>
      <c r="E2350" s="62" t="s">
        <v>77</v>
      </c>
    </row>
    <row r="2351" spans="1:5">
      <c r="A2351" s="67">
        <v>4342</v>
      </c>
      <c r="B2351" s="67">
        <v>51</v>
      </c>
      <c r="C2351" s="62">
        <v>325</v>
      </c>
      <c r="D2351" s="62">
        <v>1043</v>
      </c>
      <c r="E2351" s="62" t="s">
        <v>77</v>
      </c>
    </row>
    <row r="2352" spans="1:5">
      <c r="A2352" s="67">
        <v>4343</v>
      </c>
      <c r="B2352" s="67">
        <v>51</v>
      </c>
      <c r="C2352" s="62">
        <v>325</v>
      </c>
      <c r="D2352" s="62">
        <v>1043</v>
      </c>
      <c r="E2352" s="62" t="s">
        <v>77</v>
      </c>
    </row>
    <row r="2353" spans="1:5">
      <c r="A2353" s="67">
        <v>4344</v>
      </c>
      <c r="B2353" s="67">
        <v>51</v>
      </c>
      <c r="C2353" s="62">
        <v>325</v>
      </c>
      <c r="D2353" s="62">
        <v>1043</v>
      </c>
      <c r="E2353" s="62" t="s">
        <v>77</v>
      </c>
    </row>
    <row r="2354" spans="1:5">
      <c r="A2354" s="67">
        <v>4345</v>
      </c>
      <c r="B2354" s="67">
        <v>51</v>
      </c>
      <c r="C2354" s="62">
        <v>325</v>
      </c>
      <c r="D2354" s="62">
        <v>1043</v>
      </c>
      <c r="E2354" s="62" t="s">
        <v>77</v>
      </c>
    </row>
    <row r="2355" spans="1:5">
      <c r="A2355" s="67">
        <v>4346</v>
      </c>
      <c r="B2355" s="67">
        <v>51</v>
      </c>
      <c r="C2355" s="62">
        <v>325</v>
      </c>
      <c r="D2355" s="62">
        <v>1043</v>
      </c>
      <c r="E2355" s="62" t="s">
        <v>77</v>
      </c>
    </row>
    <row r="2356" spans="1:5">
      <c r="A2356" s="67">
        <v>4347</v>
      </c>
      <c r="B2356" s="67">
        <v>51</v>
      </c>
      <c r="C2356" s="62">
        <v>325</v>
      </c>
      <c r="D2356" s="62">
        <v>1043</v>
      </c>
      <c r="E2356" s="62" t="s">
        <v>77</v>
      </c>
    </row>
    <row r="2357" spans="1:5">
      <c r="A2357" s="67">
        <v>4350</v>
      </c>
      <c r="B2357" s="67">
        <v>49</v>
      </c>
      <c r="C2357" s="62">
        <v>660</v>
      </c>
      <c r="D2357" s="62">
        <v>876</v>
      </c>
      <c r="E2357" s="62" t="s">
        <v>77</v>
      </c>
    </row>
    <row r="2358" spans="1:5">
      <c r="A2358" s="67">
        <v>4352</v>
      </c>
      <c r="B2358" s="67">
        <v>49</v>
      </c>
      <c r="C2358" s="62">
        <v>660</v>
      </c>
      <c r="D2358" s="62">
        <v>876</v>
      </c>
      <c r="E2358" s="62" t="s">
        <v>77</v>
      </c>
    </row>
    <row r="2359" spans="1:5">
      <c r="A2359" s="67">
        <v>4354</v>
      </c>
      <c r="B2359" s="67">
        <v>49</v>
      </c>
      <c r="C2359" s="62">
        <v>660</v>
      </c>
      <c r="D2359" s="62">
        <v>876</v>
      </c>
      <c r="E2359" s="62" t="s">
        <v>77</v>
      </c>
    </row>
    <row r="2360" spans="1:5">
      <c r="A2360" s="67">
        <v>4355</v>
      </c>
      <c r="B2360" s="67">
        <v>49</v>
      </c>
      <c r="C2360" s="62">
        <v>660</v>
      </c>
      <c r="D2360" s="62">
        <v>876</v>
      </c>
      <c r="E2360" s="62" t="s">
        <v>77</v>
      </c>
    </row>
    <row r="2361" spans="1:5">
      <c r="A2361" s="67">
        <v>4356</v>
      </c>
      <c r="B2361" s="67">
        <v>49</v>
      </c>
      <c r="C2361" s="62">
        <v>660</v>
      </c>
      <c r="D2361" s="62">
        <v>876</v>
      </c>
      <c r="E2361" s="62" t="s">
        <v>77</v>
      </c>
    </row>
    <row r="2362" spans="1:5">
      <c r="A2362" s="67">
        <v>4357</v>
      </c>
      <c r="B2362" s="67">
        <v>49</v>
      </c>
      <c r="C2362" s="62">
        <v>660</v>
      </c>
      <c r="D2362" s="62">
        <v>876</v>
      </c>
      <c r="E2362" s="62" t="s">
        <v>77</v>
      </c>
    </row>
    <row r="2363" spans="1:5">
      <c r="A2363" s="67">
        <v>4358</v>
      </c>
      <c r="B2363" s="67">
        <v>49</v>
      </c>
      <c r="C2363" s="62">
        <v>660</v>
      </c>
      <c r="D2363" s="62">
        <v>876</v>
      </c>
      <c r="E2363" s="62" t="s">
        <v>77</v>
      </c>
    </row>
    <row r="2364" spans="1:5">
      <c r="A2364" s="67">
        <v>4359</v>
      </c>
      <c r="B2364" s="67">
        <v>49</v>
      </c>
      <c r="C2364" s="62">
        <v>660</v>
      </c>
      <c r="D2364" s="62">
        <v>876</v>
      </c>
      <c r="E2364" s="62" t="s">
        <v>77</v>
      </c>
    </row>
    <row r="2365" spans="1:5">
      <c r="A2365" s="67">
        <v>4360</v>
      </c>
      <c r="B2365" s="67">
        <v>49</v>
      </c>
      <c r="C2365" s="62">
        <v>660</v>
      </c>
      <c r="D2365" s="62">
        <v>876</v>
      </c>
      <c r="E2365" s="62" t="s">
        <v>77</v>
      </c>
    </row>
    <row r="2366" spans="1:5">
      <c r="A2366" s="67">
        <v>4361</v>
      </c>
      <c r="B2366" s="67">
        <v>49</v>
      </c>
      <c r="C2366" s="62">
        <v>660</v>
      </c>
      <c r="D2366" s="62">
        <v>876</v>
      </c>
      <c r="E2366" s="62" t="s">
        <v>77</v>
      </c>
    </row>
    <row r="2367" spans="1:5">
      <c r="A2367" s="67">
        <v>4362</v>
      </c>
      <c r="B2367" s="67">
        <v>49</v>
      </c>
      <c r="C2367" s="62">
        <v>660</v>
      </c>
      <c r="D2367" s="62">
        <v>876</v>
      </c>
      <c r="E2367" s="62" t="s">
        <v>77</v>
      </c>
    </row>
    <row r="2368" spans="1:5">
      <c r="A2368" s="67">
        <v>4370</v>
      </c>
      <c r="B2368" s="67">
        <v>49</v>
      </c>
      <c r="C2368" s="62">
        <v>660</v>
      </c>
      <c r="D2368" s="62">
        <v>876</v>
      </c>
      <c r="E2368" s="62" t="s">
        <v>77</v>
      </c>
    </row>
    <row r="2369" spans="1:5">
      <c r="A2369" s="67">
        <v>4371</v>
      </c>
      <c r="B2369" s="67">
        <v>49</v>
      </c>
      <c r="C2369" s="62">
        <v>660</v>
      </c>
      <c r="D2369" s="62">
        <v>876</v>
      </c>
      <c r="E2369" s="62" t="s">
        <v>77</v>
      </c>
    </row>
    <row r="2370" spans="1:5">
      <c r="A2370" s="67">
        <v>4372</v>
      </c>
      <c r="B2370" s="67">
        <v>49</v>
      </c>
      <c r="C2370" s="62">
        <v>660</v>
      </c>
      <c r="D2370" s="62">
        <v>876</v>
      </c>
      <c r="E2370" s="62" t="s">
        <v>77</v>
      </c>
    </row>
    <row r="2371" spans="1:5">
      <c r="A2371" s="67">
        <v>4373</v>
      </c>
      <c r="B2371" s="67">
        <v>49</v>
      </c>
      <c r="C2371" s="62">
        <v>660</v>
      </c>
      <c r="D2371" s="62">
        <v>876</v>
      </c>
      <c r="E2371" s="62" t="s">
        <v>77</v>
      </c>
    </row>
    <row r="2372" spans="1:5">
      <c r="A2372" s="67">
        <v>4374</v>
      </c>
      <c r="B2372" s="67">
        <v>49</v>
      </c>
      <c r="C2372" s="62">
        <v>660</v>
      </c>
      <c r="D2372" s="62">
        <v>876</v>
      </c>
      <c r="E2372" s="62" t="s">
        <v>77</v>
      </c>
    </row>
    <row r="2373" spans="1:5">
      <c r="A2373" s="67">
        <v>4375</v>
      </c>
      <c r="B2373" s="67">
        <v>49</v>
      </c>
      <c r="C2373" s="62">
        <v>660</v>
      </c>
      <c r="D2373" s="62">
        <v>876</v>
      </c>
      <c r="E2373" s="62" t="s">
        <v>77</v>
      </c>
    </row>
    <row r="2374" spans="1:5">
      <c r="A2374" s="67">
        <v>4376</v>
      </c>
      <c r="B2374" s="67">
        <v>49</v>
      </c>
      <c r="C2374" s="62">
        <v>660</v>
      </c>
      <c r="D2374" s="62">
        <v>876</v>
      </c>
      <c r="E2374" s="62" t="s">
        <v>77</v>
      </c>
    </row>
    <row r="2375" spans="1:5">
      <c r="A2375" s="67">
        <v>4377</v>
      </c>
      <c r="B2375" s="67">
        <v>49</v>
      </c>
      <c r="C2375" s="62">
        <v>660</v>
      </c>
      <c r="D2375" s="62">
        <v>876</v>
      </c>
      <c r="E2375" s="62" t="s">
        <v>77</v>
      </c>
    </row>
    <row r="2376" spans="1:5">
      <c r="A2376" s="67">
        <v>4378</v>
      </c>
      <c r="B2376" s="67">
        <v>49</v>
      </c>
      <c r="C2376" s="62">
        <v>660</v>
      </c>
      <c r="D2376" s="62">
        <v>876</v>
      </c>
      <c r="E2376" s="62" t="s">
        <v>77</v>
      </c>
    </row>
    <row r="2377" spans="1:5">
      <c r="A2377" s="67">
        <v>4380</v>
      </c>
      <c r="B2377" s="67">
        <v>49</v>
      </c>
      <c r="C2377" s="62">
        <v>660</v>
      </c>
      <c r="D2377" s="62">
        <v>876</v>
      </c>
      <c r="E2377" s="62" t="s">
        <v>77</v>
      </c>
    </row>
    <row r="2378" spans="1:5">
      <c r="A2378" s="67">
        <v>4381</v>
      </c>
      <c r="B2378" s="67">
        <v>49</v>
      </c>
      <c r="C2378" s="62">
        <v>660</v>
      </c>
      <c r="D2378" s="62">
        <v>876</v>
      </c>
      <c r="E2378" s="62" t="s">
        <v>77</v>
      </c>
    </row>
    <row r="2379" spans="1:5">
      <c r="A2379" s="67">
        <v>4382</v>
      </c>
      <c r="B2379" s="67">
        <v>49</v>
      </c>
      <c r="C2379" s="62">
        <v>660</v>
      </c>
      <c r="D2379" s="62">
        <v>876</v>
      </c>
      <c r="E2379" s="62" t="s">
        <v>77</v>
      </c>
    </row>
    <row r="2380" spans="1:5">
      <c r="A2380" s="67">
        <v>4383</v>
      </c>
      <c r="B2380" s="67">
        <v>49</v>
      </c>
      <c r="C2380" s="62">
        <v>660</v>
      </c>
      <c r="D2380" s="62">
        <v>876</v>
      </c>
      <c r="E2380" s="62" t="s">
        <v>77</v>
      </c>
    </row>
    <row r="2381" spans="1:5">
      <c r="A2381" s="67">
        <v>4384</v>
      </c>
      <c r="B2381" s="67">
        <v>49</v>
      </c>
      <c r="C2381" s="62">
        <v>660</v>
      </c>
      <c r="D2381" s="62">
        <v>876</v>
      </c>
      <c r="E2381" s="62" t="s">
        <v>77</v>
      </c>
    </row>
    <row r="2382" spans="1:5">
      <c r="A2382" s="67">
        <v>4385</v>
      </c>
      <c r="B2382" s="67">
        <v>49</v>
      </c>
      <c r="C2382" s="62">
        <v>660</v>
      </c>
      <c r="D2382" s="62">
        <v>876</v>
      </c>
      <c r="E2382" s="62" t="s">
        <v>77</v>
      </c>
    </row>
    <row r="2383" spans="1:5">
      <c r="A2383" s="67">
        <v>4387</v>
      </c>
      <c r="B2383" s="67">
        <v>49</v>
      </c>
      <c r="C2383" s="62">
        <v>660</v>
      </c>
      <c r="D2383" s="62">
        <v>876</v>
      </c>
      <c r="E2383" s="62" t="s">
        <v>77</v>
      </c>
    </row>
    <row r="2384" spans="1:5">
      <c r="A2384" s="67">
        <v>4388</v>
      </c>
      <c r="B2384" s="67">
        <v>49</v>
      </c>
      <c r="C2384" s="62">
        <v>660</v>
      </c>
      <c r="D2384" s="62">
        <v>876</v>
      </c>
      <c r="E2384" s="62" t="s">
        <v>77</v>
      </c>
    </row>
    <row r="2385" spans="1:5">
      <c r="A2385" s="67">
        <v>4390</v>
      </c>
      <c r="B2385" s="67">
        <v>49</v>
      </c>
      <c r="C2385" s="62">
        <v>660</v>
      </c>
      <c r="D2385" s="62">
        <v>876</v>
      </c>
      <c r="E2385" s="62" t="s">
        <v>77</v>
      </c>
    </row>
    <row r="2386" spans="1:5">
      <c r="A2386" s="67">
        <v>4400</v>
      </c>
      <c r="B2386" s="67">
        <v>49</v>
      </c>
      <c r="C2386" s="62">
        <v>660</v>
      </c>
      <c r="D2386" s="62">
        <v>876</v>
      </c>
      <c r="E2386" s="62" t="s">
        <v>77</v>
      </c>
    </row>
    <row r="2387" spans="1:5">
      <c r="A2387" s="67">
        <v>4401</v>
      </c>
      <c r="B2387" s="67">
        <v>49</v>
      </c>
      <c r="C2387" s="62">
        <v>660</v>
      </c>
      <c r="D2387" s="62">
        <v>876</v>
      </c>
      <c r="E2387" s="62" t="s">
        <v>77</v>
      </c>
    </row>
    <row r="2388" spans="1:5">
      <c r="A2388" s="67">
        <v>4402</v>
      </c>
      <c r="B2388" s="67">
        <v>49</v>
      </c>
      <c r="C2388" s="62">
        <v>660</v>
      </c>
      <c r="D2388" s="62">
        <v>876</v>
      </c>
      <c r="E2388" s="62" t="s">
        <v>77</v>
      </c>
    </row>
    <row r="2389" spans="1:5">
      <c r="A2389" s="67">
        <v>4403</v>
      </c>
      <c r="B2389" s="67">
        <v>49</v>
      </c>
      <c r="C2389" s="62">
        <v>660</v>
      </c>
      <c r="D2389" s="62">
        <v>876</v>
      </c>
      <c r="E2389" s="62" t="s">
        <v>77</v>
      </c>
    </row>
    <row r="2390" spans="1:5">
      <c r="A2390" s="67">
        <v>4404</v>
      </c>
      <c r="B2390" s="67">
        <v>49</v>
      </c>
      <c r="C2390" s="62">
        <v>660</v>
      </c>
      <c r="D2390" s="62">
        <v>876</v>
      </c>
      <c r="E2390" s="62" t="s">
        <v>77</v>
      </c>
    </row>
    <row r="2391" spans="1:5">
      <c r="A2391" s="67">
        <v>4405</v>
      </c>
      <c r="B2391" s="67">
        <v>49</v>
      </c>
      <c r="C2391" s="62">
        <v>660</v>
      </c>
      <c r="D2391" s="62">
        <v>876</v>
      </c>
      <c r="E2391" s="62" t="s">
        <v>77</v>
      </c>
    </row>
    <row r="2392" spans="1:5">
      <c r="A2392" s="67">
        <v>4406</v>
      </c>
      <c r="B2392" s="67">
        <v>49</v>
      </c>
      <c r="C2392" s="62">
        <v>660</v>
      </c>
      <c r="D2392" s="62">
        <v>876</v>
      </c>
      <c r="E2392" s="62" t="s">
        <v>77</v>
      </c>
    </row>
    <row r="2393" spans="1:5">
      <c r="A2393" s="67">
        <v>4407</v>
      </c>
      <c r="B2393" s="67">
        <v>49</v>
      </c>
      <c r="C2393" s="62">
        <v>660</v>
      </c>
      <c r="D2393" s="62">
        <v>876</v>
      </c>
      <c r="E2393" s="62" t="s">
        <v>77</v>
      </c>
    </row>
    <row r="2394" spans="1:5">
      <c r="A2394" s="67">
        <v>4408</v>
      </c>
      <c r="B2394" s="67">
        <v>49</v>
      </c>
      <c r="C2394" s="62">
        <v>660</v>
      </c>
      <c r="D2394" s="62">
        <v>876</v>
      </c>
      <c r="E2394" s="62" t="s">
        <v>77</v>
      </c>
    </row>
    <row r="2395" spans="1:5">
      <c r="A2395" s="67">
        <v>4410</v>
      </c>
      <c r="B2395" s="67">
        <v>49</v>
      </c>
      <c r="C2395" s="62">
        <v>660</v>
      </c>
      <c r="D2395" s="62">
        <v>876</v>
      </c>
      <c r="E2395" s="62" t="s">
        <v>77</v>
      </c>
    </row>
    <row r="2396" spans="1:5">
      <c r="A2396" s="67">
        <v>4411</v>
      </c>
      <c r="B2396" s="67">
        <v>49</v>
      </c>
      <c r="C2396" s="62">
        <v>660</v>
      </c>
      <c r="D2396" s="62">
        <v>876</v>
      </c>
      <c r="E2396" s="62" t="s">
        <v>77</v>
      </c>
    </row>
    <row r="2397" spans="1:5">
      <c r="A2397" s="67">
        <v>4412</v>
      </c>
      <c r="B2397" s="67">
        <v>49</v>
      </c>
      <c r="C2397" s="62">
        <v>660</v>
      </c>
      <c r="D2397" s="62">
        <v>876</v>
      </c>
      <c r="E2397" s="62" t="s">
        <v>77</v>
      </c>
    </row>
    <row r="2398" spans="1:5">
      <c r="A2398" s="67">
        <v>4413</v>
      </c>
      <c r="B2398" s="67">
        <v>49</v>
      </c>
      <c r="C2398" s="62">
        <v>660</v>
      </c>
      <c r="D2398" s="62">
        <v>876</v>
      </c>
      <c r="E2398" s="62" t="s">
        <v>77</v>
      </c>
    </row>
    <row r="2399" spans="1:5">
      <c r="A2399" s="67">
        <v>4415</v>
      </c>
      <c r="B2399" s="67">
        <v>49</v>
      </c>
      <c r="C2399" s="62">
        <v>660</v>
      </c>
      <c r="D2399" s="62">
        <v>876</v>
      </c>
      <c r="E2399" s="62" t="s">
        <v>77</v>
      </c>
    </row>
    <row r="2400" spans="1:5">
      <c r="A2400" s="67">
        <v>4416</v>
      </c>
      <c r="B2400" s="67">
        <v>49</v>
      </c>
      <c r="C2400" s="62">
        <v>660</v>
      </c>
      <c r="D2400" s="62">
        <v>876</v>
      </c>
      <c r="E2400" s="62" t="s">
        <v>77</v>
      </c>
    </row>
    <row r="2401" spans="1:5">
      <c r="A2401" s="67">
        <v>4417</v>
      </c>
      <c r="B2401" s="67">
        <v>48</v>
      </c>
      <c r="C2401" s="62">
        <v>603</v>
      </c>
      <c r="D2401" s="62">
        <v>844</v>
      </c>
      <c r="E2401" s="62" t="s">
        <v>77</v>
      </c>
    </row>
    <row r="2402" spans="1:5">
      <c r="A2402" s="67">
        <v>4418</v>
      </c>
      <c r="B2402" s="67">
        <v>44</v>
      </c>
      <c r="C2402" s="62">
        <v>207</v>
      </c>
      <c r="D2402" s="62">
        <v>1143</v>
      </c>
      <c r="E2402" s="62" t="s">
        <v>77</v>
      </c>
    </row>
    <row r="2403" spans="1:5">
      <c r="A2403" s="67">
        <v>4419</v>
      </c>
      <c r="B2403" s="67">
        <v>44</v>
      </c>
      <c r="C2403" s="62">
        <v>207</v>
      </c>
      <c r="D2403" s="62">
        <v>1143</v>
      </c>
      <c r="E2403" s="62" t="s">
        <v>77</v>
      </c>
    </row>
    <row r="2404" spans="1:5">
      <c r="A2404" s="67">
        <v>4420</v>
      </c>
      <c r="B2404" s="67">
        <v>44</v>
      </c>
      <c r="C2404" s="62">
        <v>207</v>
      </c>
      <c r="D2404" s="62">
        <v>1143</v>
      </c>
      <c r="E2404" s="62" t="s">
        <v>77</v>
      </c>
    </row>
    <row r="2405" spans="1:5">
      <c r="A2405" s="67">
        <v>4421</v>
      </c>
      <c r="B2405" s="67">
        <v>49</v>
      </c>
      <c r="C2405" s="62">
        <v>660</v>
      </c>
      <c r="D2405" s="62">
        <v>876</v>
      </c>
      <c r="E2405" s="62" t="s">
        <v>77</v>
      </c>
    </row>
    <row r="2406" spans="1:5">
      <c r="A2406" s="67">
        <v>4422</v>
      </c>
      <c r="B2406" s="67">
        <v>48</v>
      </c>
      <c r="C2406" s="62">
        <v>603</v>
      </c>
      <c r="D2406" s="62">
        <v>844</v>
      </c>
      <c r="E2406" s="62" t="s">
        <v>77</v>
      </c>
    </row>
    <row r="2407" spans="1:5">
      <c r="A2407" s="67">
        <v>4423</v>
      </c>
      <c r="B2407" s="67">
        <v>48</v>
      </c>
      <c r="C2407" s="62">
        <v>603</v>
      </c>
      <c r="D2407" s="62">
        <v>844</v>
      </c>
      <c r="E2407" s="62" t="s">
        <v>77</v>
      </c>
    </row>
    <row r="2408" spans="1:5">
      <c r="A2408" s="67">
        <v>4424</v>
      </c>
      <c r="B2408" s="67">
        <v>48</v>
      </c>
      <c r="C2408" s="62">
        <v>603</v>
      </c>
      <c r="D2408" s="62">
        <v>844</v>
      </c>
      <c r="E2408" s="62" t="s">
        <v>77</v>
      </c>
    </row>
    <row r="2409" spans="1:5">
      <c r="A2409" s="67">
        <v>4425</v>
      </c>
      <c r="B2409" s="67">
        <v>48</v>
      </c>
      <c r="C2409" s="62">
        <v>603</v>
      </c>
      <c r="D2409" s="62">
        <v>844</v>
      </c>
      <c r="E2409" s="62" t="s">
        <v>77</v>
      </c>
    </row>
    <row r="2410" spans="1:5">
      <c r="A2410" s="67">
        <v>4426</v>
      </c>
      <c r="B2410" s="67">
        <v>48</v>
      </c>
      <c r="C2410" s="62">
        <v>603</v>
      </c>
      <c r="D2410" s="62">
        <v>844</v>
      </c>
      <c r="E2410" s="62" t="s">
        <v>77</v>
      </c>
    </row>
    <row r="2411" spans="1:5">
      <c r="A2411" s="67">
        <v>4427</v>
      </c>
      <c r="B2411" s="67">
        <v>48</v>
      </c>
      <c r="C2411" s="62">
        <v>603</v>
      </c>
      <c r="D2411" s="62">
        <v>844</v>
      </c>
      <c r="E2411" s="62" t="s">
        <v>77</v>
      </c>
    </row>
    <row r="2412" spans="1:5">
      <c r="A2412" s="67">
        <v>4428</v>
      </c>
      <c r="B2412" s="67">
        <v>48</v>
      </c>
      <c r="C2412" s="62">
        <v>603</v>
      </c>
      <c r="D2412" s="62">
        <v>844</v>
      </c>
      <c r="E2412" s="62" t="s">
        <v>77</v>
      </c>
    </row>
    <row r="2413" spans="1:5">
      <c r="A2413" s="67">
        <v>4454</v>
      </c>
      <c r="B2413" s="67">
        <v>48</v>
      </c>
      <c r="C2413" s="62">
        <v>603</v>
      </c>
      <c r="D2413" s="62">
        <v>844</v>
      </c>
      <c r="E2413" s="62" t="s">
        <v>77</v>
      </c>
    </row>
    <row r="2414" spans="1:5">
      <c r="A2414" s="67">
        <v>4455</v>
      </c>
      <c r="B2414" s="67">
        <v>48</v>
      </c>
      <c r="C2414" s="62">
        <v>603</v>
      </c>
      <c r="D2414" s="62">
        <v>844</v>
      </c>
      <c r="E2414" s="62" t="s">
        <v>77</v>
      </c>
    </row>
    <row r="2415" spans="1:5">
      <c r="A2415" s="67">
        <v>4461</v>
      </c>
      <c r="B2415" s="67">
        <v>48</v>
      </c>
      <c r="C2415" s="62">
        <v>603</v>
      </c>
      <c r="D2415" s="62">
        <v>844</v>
      </c>
      <c r="E2415" s="62" t="s">
        <v>77</v>
      </c>
    </row>
    <row r="2416" spans="1:5">
      <c r="A2416" s="67">
        <v>4462</v>
      </c>
      <c r="B2416" s="67">
        <v>48</v>
      </c>
      <c r="C2416" s="62">
        <v>603</v>
      </c>
      <c r="D2416" s="62">
        <v>844</v>
      </c>
      <c r="E2416" s="62" t="s">
        <v>77</v>
      </c>
    </row>
    <row r="2417" spans="1:5">
      <c r="A2417" s="67">
        <v>4465</v>
      </c>
      <c r="B2417" s="67">
        <v>48</v>
      </c>
      <c r="C2417" s="62">
        <v>603</v>
      </c>
      <c r="D2417" s="62">
        <v>844</v>
      </c>
      <c r="E2417" s="62" t="s">
        <v>77</v>
      </c>
    </row>
    <row r="2418" spans="1:5">
      <c r="A2418" s="67">
        <v>4467</v>
      </c>
      <c r="B2418" s="67">
        <v>48</v>
      </c>
      <c r="C2418" s="62">
        <v>603</v>
      </c>
      <c r="D2418" s="62">
        <v>844</v>
      </c>
      <c r="E2418" s="62" t="s">
        <v>77</v>
      </c>
    </row>
    <row r="2419" spans="1:5">
      <c r="A2419" s="67">
        <v>4468</v>
      </c>
      <c r="B2419" s="67">
        <v>48</v>
      </c>
      <c r="C2419" s="62">
        <v>603</v>
      </c>
      <c r="D2419" s="62">
        <v>844</v>
      </c>
      <c r="E2419" s="62" t="s">
        <v>77</v>
      </c>
    </row>
    <row r="2420" spans="1:5">
      <c r="A2420" s="67">
        <v>4470</v>
      </c>
      <c r="B2420" s="67">
        <v>48</v>
      </c>
      <c r="C2420" s="62">
        <v>603</v>
      </c>
      <c r="D2420" s="62">
        <v>844</v>
      </c>
      <c r="E2420" s="62" t="s">
        <v>77</v>
      </c>
    </row>
    <row r="2421" spans="1:5">
      <c r="A2421" s="67">
        <v>4471</v>
      </c>
      <c r="B2421" s="67">
        <v>48</v>
      </c>
      <c r="C2421" s="62">
        <v>603</v>
      </c>
      <c r="D2421" s="62">
        <v>844</v>
      </c>
      <c r="E2421" s="62" t="s">
        <v>77</v>
      </c>
    </row>
    <row r="2422" spans="1:5">
      <c r="A2422" s="67">
        <v>4472</v>
      </c>
      <c r="B2422" s="67">
        <v>45</v>
      </c>
      <c r="C2422" s="62">
        <v>255</v>
      </c>
      <c r="D2422" s="62">
        <v>1024</v>
      </c>
      <c r="E2422" s="62" t="s">
        <v>77</v>
      </c>
    </row>
    <row r="2423" spans="1:5">
      <c r="A2423" s="67">
        <v>4474</v>
      </c>
      <c r="B2423" s="67">
        <v>47</v>
      </c>
      <c r="C2423" s="62">
        <v>380</v>
      </c>
      <c r="D2423" s="62">
        <v>820</v>
      </c>
      <c r="E2423" s="62" t="s">
        <v>77</v>
      </c>
    </row>
    <row r="2424" spans="1:5">
      <c r="A2424" s="67">
        <v>4475</v>
      </c>
      <c r="B2424" s="67">
        <v>48</v>
      </c>
      <c r="C2424" s="62">
        <v>603</v>
      </c>
      <c r="D2424" s="62">
        <v>844</v>
      </c>
      <c r="E2424" s="62" t="s">
        <v>77</v>
      </c>
    </row>
    <row r="2425" spans="1:5">
      <c r="A2425" s="67">
        <v>4477</v>
      </c>
      <c r="B2425" s="67">
        <v>45</v>
      </c>
      <c r="C2425" s="62">
        <v>255</v>
      </c>
      <c r="D2425" s="62">
        <v>1024</v>
      </c>
      <c r="E2425" s="62" t="s">
        <v>77</v>
      </c>
    </row>
    <row r="2426" spans="1:5">
      <c r="A2426" s="67">
        <v>4478</v>
      </c>
      <c r="B2426" s="67">
        <v>45</v>
      </c>
      <c r="C2426" s="62">
        <v>255</v>
      </c>
      <c r="D2426" s="62">
        <v>1024</v>
      </c>
      <c r="E2426" s="62" t="s">
        <v>77</v>
      </c>
    </row>
    <row r="2427" spans="1:5">
      <c r="A2427" s="67">
        <v>4479</v>
      </c>
      <c r="B2427" s="67">
        <v>48</v>
      </c>
      <c r="C2427" s="62">
        <v>603</v>
      </c>
      <c r="D2427" s="62">
        <v>844</v>
      </c>
      <c r="E2427" s="62" t="s">
        <v>77</v>
      </c>
    </row>
    <row r="2428" spans="1:5">
      <c r="A2428" s="67">
        <v>4480</v>
      </c>
      <c r="B2428" s="67">
        <v>47</v>
      </c>
      <c r="C2428" s="62">
        <v>380</v>
      </c>
      <c r="D2428" s="62">
        <v>820</v>
      </c>
      <c r="E2428" s="62" t="s">
        <v>77</v>
      </c>
    </row>
    <row r="2429" spans="1:5">
      <c r="A2429" s="67">
        <v>4481</v>
      </c>
      <c r="B2429" s="67">
        <v>47</v>
      </c>
      <c r="C2429" s="62">
        <v>380</v>
      </c>
      <c r="D2429" s="62">
        <v>820</v>
      </c>
      <c r="E2429" s="62" t="s">
        <v>77</v>
      </c>
    </row>
    <row r="2430" spans="1:5">
      <c r="A2430" s="67">
        <v>4482</v>
      </c>
      <c r="B2430" s="67">
        <v>47</v>
      </c>
      <c r="C2430" s="62">
        <v>380</v>
      </c>
      <c r="D2430" s="62">
        <v>820</v>
      </c>
      <c r="E2430" s="62" t="s">
        <v>77</v>
      </c>
    </row>
    <row r="2431" spans="1:5">
      <c r="A2431" s="67">
        <v>4486</v>
      </c>
      <c r="B2431" s="67">
        <v>48</v>
      </c>
      <c r="C2431" s="62">
        <v>603</v>
      </c>
      <c r="D2431" s="62">
        <v>844</v>
      </c>
      <c r="E2431" s="62" t="s">
        <v>77</v>
      </c>
    </row>
    <row r="2432" spans="1:5">
      <c r="A2432" s="67">
        <v>4487</v>
      </c>
      <c r="B2432" s="67">
        <v>48</v>
      </c>
      <c r="C2432" s="62">
        <v>603</v>
      </c>
      <c r="D2432" s="62">
        <v>844</v>
      </c>
      <c r="E2432" s="62" t="s">
        <v>77</v>
      </c>
    </row>
    <row r="2433" spans="1:5">
      <c r="A2433" s="67">
        <v>4488</v>
      </c>
      <c r="B2433" s="67">
        <v>48</v>
      </c>
      <c r="C2433" s="62">
        <v>603</v>
      </c>
      <c r="D2433" s="62">
        <v>844</v>
      </c>
      <c r="E2433" s="62" t="s">
        <v>77</v>
      </c>
    </row>
    <row r="2434" spans="1:5">
      <c r="A2434" s="67">
        <v>4489</v>
      </c>
      <c r="B2434" s="67">
        <v>48</v>
      </c>
      <c r="C2434" s="62">
        <v>603</v>
      </c>
      <c r="D2434" s="62">
        <v>844</v>
      </c>
      <c r="E2434" s="62" t="s">
        <v>77</v>
      </c>
    </row>
    <row r="2435" spans="1:5">
      <c r="A2435" s="67">
        <v>4490</v>
      </c>
      <c r="B2435" s="67">
        <v>48</v>
      </c>
      <c r="C2435" s="62">
        <v>603</v>
      </c>
      <c r="D2435" s="62">
        <v>844</v>
      </c>
      <c r="E2435" s="62" t="s">
        <v>77</v>
      </c>
    </row>
    <row r="2436" spans="1:5">
      <c r="A2436" s="67">
        <v>4491</v>
      </c>
      <c r="B2436" s="67">
        <v>48</v>
      </c>
      <c r="C2436" s="62">
        <v>603</v>
      </c>
      <c r="D2436" s="62">
        <v>844</v>
      </c>
      <c r="E2436" s="62" t="s">
        <v>77</v>
      </c>
    </row>
    <row r="2437" spans="1:5">
      <c r="A2437" s="67">
        <v>4492</v>
      </c>
      <c r="B2437" s="67">
        <v>47</v>
      </c>
      <c r="C2437" s="62">
        <v>380</v>
      </c>
      <c r="D2437" s="62">
        <v>820</v>
      </c>
      <c r="E2437" s="62" t="s">
        <v>77</v>
      </c>
    </row>
    <row r="2438" spans="1:5">
      <c r="A2438" s="67">
        <v>4493</v>
      </c>
      <c r="B2438" s="67">
        <v>48</v>
      </c>
      <c r="C2438" s="62">
        <v>603</v>
      </c>
      <c r="D2438" s="62">
        <v>844</v>
      </c>
      <c r="E2438" s="62" t="s">
        <v>77</v>
      </c>
    </row>
    <row r="2439" spans="1:5">
      <c r="A2439" s="67">
        <v>4494</v>
      </c>
      <c r="B2439" s="67">
        <v>49</v>
      </c>
      <c r="C2439" s="62">
        <v>660</v>
      </c>
      <c r="D2439" s="62">
        <v>876</v>
      </c>
      <c r="E2439" s="62" t="s">
        <v>77</v>
      </c>
    </row>
    <row r="2440" spans="1:5">
      <c r="A2440" s="67">
        <v>4496</v>
      </c>
      <c r="B2440" s="67">
        <v>49</v>
      </c>
      <c r="C2440" s="62">
        <v>660</v>
      </c>
      <c r="D2440" s="62">
        <v>876</v>
      </c>
      <c r="E2440" s="62" t="s">
        <v>77</v>
      </c>
    </row>
    <row r="2441" spans="1:5">
      <c r="A2441" s="67">
        <v>4497</v>
      </c>
      <c r="B2441" s="67">
        <v>49</v>
      </c>
      <c r="C2441" s="62">
        <v>660</v>
      </c>
      <c r="D2441" s="62">
        <v>876</v>
      </c>
      <c r="E2441" s="62" t="s">
        <v>77</v>
      </c>
    </row>
    <row r="2442" spans="1:5">
      <c r="A2442" s="67">
        <v>4498</v>
      </c>
      <c r="B2442" s="67">
        <v>49</v>
      </c>
      <c r="C2442" s="62">
        <v>660</v>
      </c>
      <c r="D2442" s="62">
        <v>876</v>
      </c>
      <c r="E2442" s="62" t="s">
        <v>77</v>
      </c>
    </row>
    <row r="2443" spans="1:5">
      <c r="A2443" s="67">
        <v>4500</v>
      </c>
      <c r="B2443" s="67">
        <v>51</v>
      </c>
      <c r="C2443" s="62">
        <v>325</v>
      </c>
      <c r="D2443" s="62">
        <v>1043</v>
      </c>
      <c r="E2443" s="62" t="s">
        <v>77</v>
      </c>
    </row>
    <row r="2444" spans="1:5">
      <c r="A2444" s="67">
        <v>4501</v>
      </c>
      <c r="B2444" s="67">
        <v>51</v>
      </c>
      <c r="C2444" s="62">
        <v>325</v>
      </c>
      <c r="D2444" s="62">
        <v>1043</v>
      </c>
      <c r="E2444" s="62" t="s">
        <v>77</v>
      </c>
    </row>
    <row r="2445" spans="1:5">
      <c r="A2445" s="67">
        <v>4502</v>
      </c>
      <c r="B2445" s="67">
        <v>51</v>
      </c>
      <c r="C2445" s="62">
        <v>325</v>
      </c>
      <c r="D2445" s="62">
        <v>1043</v>
      </c>
      <c r="E2445" s="62" t="s">
        <v>77</v>
      </c>
    </row>
    <row r="2446" spans="1:5">
      <c r="A2446" s="67">
        <v>4503</v>
      </c>
      <c r="B2446" s="67">
        <v>51</v>
      </c>
      <c r="C2446" s="62">
        <v>325</v>
      </c>
      <c r="D2446" s="62">
        <v>1043</v>
      </c>
      <c r="E2446" s="62" t="s">
        <v>77</v>
      </c>
    </row>
    <row r="2447" spans="1:5">
      <c r="A2447" s="67">
        <v>4504</v>
      </c>
      <c r="B2447" s="67">
        <v>51</v>
      </c>
      <c r="C2447" s="62">
        <v>325</v>
      </c>
      <c r="D2447" s="62">
        <v>1043</v>
      </c>
      <c r="E2447" s="62" t="s">
        <v>77</v>
      </c>
    </row>
    <row r="2448" spans="1:5">
      <c r="A2448" s="67">
        <v>4505</v>
      </c>
      <c r="B2448" s="67">
        <v>51</v>
      </c>
      <c r="C2448" s="62">
        <v>325</v>
      </c>
      <c r="D2448" s="62">
        <v>1043</v>
      </c>
      <c r="E2448" s="62" t="s">
        <v>77</v>
      </c>
    </row>
    <row r="2449" spans="1:5">
      <c r="A2449" s="67">
        <v>4506</v>
      </c>
      <c r="B2449" s="67">
        <v>51</v>
      </c>
      <c r="C2449" s="62">
        <v>325</v>
      </c>
      <c r="D2449" s="62">
        <v>1043</v>
      </c>
      <c r="E2449" s="62" t="s">
        <v>77</v>
      </c>
    </row>
    <row r="2450" spans="1:5">
      <c r="A2450" s="67">
        <v>4507</v>
      </c>
      <c r="B2450" s="67">
        <v>51</v>
      </c>
      <c r="C2450" s="62">
        <v>325</v>
      </c>
      <c r="D2450" s="62">
        <v>1043</v>
      </c>
      <c r="E2450" s="62" t="s">
        <v>77</v>
      </c>
    </row>
    <row r="2451" spans="1:5">
      <c r="A2451" s="67">
        <v>4508</v>
      </c>
      <c r="B2451" s="67">
        <v>51</v>
      </c>
      <c r="C2451" s="62">
        <v>325</v>
      </c>
      <c r="D2451" s="62">
        <v>1043</v>
      </c>
      <c r="E2451" s="62" t="s">
        <v>77</v>
      </c>
    </row>
    <row r="2452" spans="1:5">
      <c r="A2452" s="67">
        <v>4509</v>
      </c>
      <c r="B2452" s="67">
        <v>51</v>
      </c>
      <c r="C2452" s="62">
        <v>325</v>
      </c>
      <c r="D2452" s="62">
        <v>1043</v>
      </c>
      <c r="E2452" s="62" t="s">
        <v>77</v>
      </c>
    </row>
    <row r="2453" spans="1:5">
      <c r="A2453" s="67">
        <v>4510</v>
      </c>
      <c r="B2453" s="67">
        <v>51</v>
      </c>
      <c r="C2453" s="62">
        <v>325</v>
      </c>
      <c r="D2453" s="62">
        <v>1043</v>
      </c>
      <c r="E2453" s="62" t="s">
        <v>77</v>
      </c>
    </row>
    <row r="2454" spans="1:5">
      <c r="A2454" s="67">
        <v>4511</v>
      </c>
      <c r="B2454" s="67">
        <v>51</v>
      </c>
      <c r="C2454" s="62">
        <v>325</v>
      </c>
      <c r="D2454" s="62">
        <v>1043</v>
      </c>
      <c r="E2454" s="62" t="s">
        <v>77</v>
      </c>
    </row>
    <row r="2455" spans="1:5">
      <c r="A2455" s="67">
        <v>4512</v>
      </c>
      <c r="B2455" s="67">
        <v>51</v>
      </c>
      <c r="C2455" s="62">
        <v>325</v>
      </c>
      <c r="D2455" s="62">
        <v>1043</v>
      </c>
      <c r="E2455" s="62" t="s">
        <v>77</v>
      </c>
    </row>
    <row r="2456" spans="1:5">
      <c r="A2456" s="67">
        <v>4514</v>
      </c>
      <c r="B2456" s="67">
        <v>51</v>
      </c>
      <c r="C2456" s="62">
        <v>325</v>
      </c>
      <c r="D2456" s="62">
        <v>1043</v>
      </c>
      <c r="E2456" s="62" t="s">
        <v>77</v>
      </c>
    </row>
    <row r="2457" spans="1:5">
      <c r="A2457" s="67">
        <v>4515</v>
      </c>
      <c r="B2457" s="67">
        <v>51</v>
      </c>
      <c r="C2457" s="62">
        <v>325</v>
      </c>
      <c r="D2457" s="62">
        <v>1043</v>
      </c>
      <c r="E2457" s="62" t="s">
        <v>77</v>
      </c>
    </row>
    <row r="2458" spans="1:5">
      <c r="A2458" s="67">
        <v>4516</v>
      </c>
      <c r="B2458" s="67">
        <v>51</v>
      </c>
      <c r="C2458" s="62">
        <v>325</v>
      </c>
      <c r="D2458" s="62">
        <v>1043</v>
      </c>
      <c r="E2458" s="62" t="s">
        <v>77</v>
      </c>
    </row>
    <row r="2459" spans="1:5">
      <c r="A2459" s="67">
        <v>4517</v>
      </c>
      <c r="B2459" s="67">
        <v>51</v>
      </c>
      <c r="C2459" s="62">
        <v>325</v>
      </c>
      <c r="D2459" s="62">
        <v>1043</v>
      </c>
      <c r="E2459" s="62" t="s">
        <v>77</v>
      </c>
    </row>
    <row r="2460" spans="1:5">
      <c r="A2460" s="67">
        <v>4518</v>
      </c>
      <c r="B2460" s="67">
        <v>51</v>
      </c>
      <c r="C2460" s="62">
        <v>325</v>
      </c>
      <c r="D2460" s="62">
        <v>1043</v>
      </c>
      <c r="E2460" s="62" t="s">
        <v>77</v>
      </c>
    </row>
    <row r="2461" spans="1:5">
      <c r="A2461" s="67">
        <v>4519</v>
      </c>
      <c r="B2461" s="67">
        <v>51</v>
      </c>
      <c r="C2461" s="62">
        <v>325</v>
      </c>
      <c r="D2461" s="62">
        <v>1043</v>
      </c>
      <c r="E2461" s="62" t="s">
        <v>77</v>
      </c>
    </row>
    <row r="2462" spans="1:5">
      <c r="A2462" s="67">
        <v>4520</v>
      </c>
      <c r="B2462" s="67">
        <v>51</v>
      </c>
      <c r="C2462" s="62">
        <v>325</v>
      </c>
      <c r="D2462" s="62">
        <v>1043</v>
      </c>
      <c r="E2462" s="62" t="s">
        <v>77</v>
      </c>
    </row>
    <row r="2463" spans="1:5">
      <c r="A2463" s="67">
        <v>4521</v>
      </c>
      <c r="B2463" s="67">
        <v>51</v>
      </c>
      <c r="C2463" s="62">
        <v>325</v>
      </c>
      <c r="D2463" s="62">
        <v>1043</v>
      </c>
      <c r="E2463" s="62" t="s">
        <v>77</v>
      </c>
    </row>
    <row r="2464" spans="1:5">
      <c r="A2464" s="67">
        <v>4550</v>
      </c>
      <c r="B2464" s="67">
        <v>51</v>
      </c>
      <c r="C2464" s="62">
        <v>325</v>
      </c>
      <c r="D2464" s="62">
        <v>1043</v>
      </c>
      <c r="E2464" s="62" t="s">
        <v>77</v>
      </c>
    </row>
    <row r="2465" spans="1:5">
      <c r="A2465" s="67">
        <v>4551</v>
      </c>
      <c r="B2465" s="67">
        <v>51</v>
      </c>
      <c r="C2465" s="62">
        <v>325</v>
      </c>
      <c r="D2465" s="62">
        <v>1043</v>
      </c>
      <c r="E2465" s="62" t="s">
        <v>77</v>
      </c>
    </row>
    <row r="2466" spans="1:5">
      <c r="A2466" s="67">
        <v>4552</v>
      </c>
      <c r="B2466" s="67">
        <v>51</v>
      </c>
      <c r="C2466" s="62">
        <v>325</v>
      </c>
      <c r="D2466" s="62">
        <v>1043</v>
      </c>
      <c r="E2466" s="62" t="s">
        <v>77</v>
      </c>
    </row>
    <row r="2467" spans="1:5">
      <c r="A2467" s="67">
        <v>4553</v>
      </c>
      <c r="B2467" s="67">
        <v>51</v>
      </c>
      <c r="C2467" s="62">
        <v>325</v>
      </c>
      <c r="D2467" s="62">
        <v>1043</v>
      </c>
      <c r="E2467" s="62" t="s">
        <v>77</v>
      </c>
    </row>
    <row r="2468" spans="1:5">
      <c r="A2468" s="67">
        <v>4554</v>
      </c>
      <c r="B2468" s="67">
        <v>51</v>
      </c>
      <c r="C2468" s="62">
        <v>325</v>
      </c>
      <c r="D2468" s="62">
        <v>1043</v>
      </c>
      <c r="E2468" s="62" t="s">
        <v>77</v>
      </c>
    </row>
    <row r="2469" spans="1:5">
      <c r="A2469" s="67">
        <v>4555</v>
      </c>
      <c r="B2469" s="67">
        <v>51</v>
      </c>
      <c r="C2469" s="62">
        <v>325</v>
      </c>
      <c r="D2469" s="62">
        <v>1043</v>
      </c>
      <c r="E2469" s="62" t="s">
        <v>77</v>
      </c>
    </row>
    <row r="2470" spans="1:5">
      <c r="A2470" s="67">
        <v>4556</v>
      </c>
      <c r="B2470" s="67">
        <v>51</v>
      </c>
      <c r="C2470" s="62">
        <v>325</v>
      </c>
      <c r="D2470" s="62">
        <v>1043</v>
      </c>
      <c r="E2470" s="62" t="s">
        <v>77</v>
      </c>
    </row>
    <row r="2471" spans="1:5">
      <c r="A2471" s="67">
        <v>4557</v>
      </c>
      <c r="B2471" s="67">
        <v>51</v>
      </c>
      <c r="C2471" s="62">
        <v>325</v>
      </c>
      <c r="D2471" s="62">
        <v>1043</v>
      </c>
      <c r="E2471" s="62" t="s">
        <v>77</v>
      </c>
    </row>
    <row r="2472" spans="1:5">
      <c r="A2472" s="67">
        <v>4558</v>
      </c>
      <c r="B2472" s="67">
        <v>51</v>
      </c>
      <c r="C2472" s="62">
        <v>325</v>
      </c>
      <c r="D2472" s="62">
        <v>1043</v>
      </c>
      <c r="E2472" s="62" t="s">
        <v>77</v>
      </c>
    </row>
    <row r="2473" spans="1:5">
      <c r="A2473" s="67">
        <v>4559</v>
      </c>
      <c r="B2473" s="67">
        <v>51</v>
      </c>
      <c r="C2473" s="62">
        <v>325</v>
      </c>
      <c r="D2473" s="62">
        <v>1043</v>
      </c>
      <c r="E2473" s="62" t="s">
        <v>77</v>
      </c>
    </row>
    <row r="2474" spans="1:5">
      <c r="A2474" s="67">
        <v>4560</v>
      </c>
      <c r="B2474" s="67">
        <v>51</v>
      </c>
      <c r="C2474" s="62">
        <v>325</v>
      </c>
      <c r="D2474" s="62">
        <v>1043</v>
      </c>
      <c r="E2474" s="62" t="s">
        <v>77</v>
      </c>
    </row>
    <row r="2475" spans="1:5">
      <c r="A2475" s="67">
        <v>4561</v>
      </c>
      <c r="B2475" s="67">
        <v>51</v>
      </c>
      <c r="C2475" s="62">
        <v>325</v>
      </c>
      <c r="D2475" s="62">
        <v>1043</v>
      </c>
      <c r="E2475" s="62" t="s">
        <v>77</v>
      </c>
    </row>
    <row r="2476" spans="1:5">
      <c r="A2476" s="67">
        <v>4562</v>
      </c>
      <c r="B2476" s="67">
        <v>51</v>
      </c>
      <c r="C2476" s="62">
        <v>325</v>
      </c>
      <c r="D2476" s="62">
        <v>1043</v>
      </c>
      <c r="E2476" s="62" t="s">
        <v>77</v>
      </c>
    </row>
    <row r="2477" spans="1:5">
      <c r="A2477" s="67">
        <v>4563</v>
      </c>
      <c r="B2477" s="67">
        <v>51</v>
      </c>
      <c r="C2477" s="62">
        <v>325</v>
      </c>
      <c r="D2477" s="62">
        <v>1043</v>
      </c>
      <c r="E2477" s="62" t="s">
        <v>77</v>
      </c>
    </row>
    <row r="2478" spans="1:5">
      <c r="A2478" s="67">
        <v>4564</v>
      </c>
      <c r="B2478" s="67">
        <v>51</v>
      </c>
      <c r="C2478" s="62">
        <v>325</v>
      </c>
      <c r="D2478" s="62">
        <v>1043</v>
      </c>
      <c r="E2478" s="62" t="s">
        <v>77</v>
      </c>
    </row>
    <row r="2479" spans="1:5">
      <c r="A2479" s="67">
        <v>4565</v>
      </c>
      <c r="B2479" s="67">
        <v>51</v>
      </c>
      <c r="C2479" s="62">
        <v>325</v>
      </c>
      <c r="D2479" s="62">
        <v>1043</v>
      </c>
      <c r="E2479" s="62" t="s">
        <v>77</v>
      </c>
    </row>
    <row r="2480" spans="1:5">
      <c r="A2480" s="67">
        <v>4566</v>
      </c>
      <c r="B2480" s="67">
        <v>51</v>
      </c>
      <c r="C2480" s="62">
        <v>325</v>
      </c>
      <c r="D2480" s="62">
        <v>1043</v>
      </c>
      <c r="E2480" s="62" t="s">
        <v>77</v>
      </c>
    </row>
    <row r="2481" spans="1:5">
      <c r="A2481" s="67">
        <v>4567</v>
      </c>
      <c r="B2481" s="67">
        <v>51</v>
      </c>
      <c r="C2481" s="62">
        <v>325</v>
      </c>
      <c r="D2481" s="62">
        <v>1043</v>
      </c>
      <c r="E2481" s="62" t="s">
        <v>77</v>
      </c>
    </row>
    <row r="2482" spans="1:5">
      <c r="A2482" s="67">
        <v>4568</v>
      </c>
      <c r="B2482" s="67">
        <v>51</v>
      </c>
      <c r="C2482" s="62">
        <v>325</v>
      </c>
      <c r="D2482" s="62">
        <v>1043</v>
      </c>
      <c r="E2482" s="62" t="s">
        <v>77</v>
      </c>
    </row>
    <row r="2483" spans="1:5">
      <c r="A2483" s="67">
        <v>4569</v>
      </c>
      <c r="B2483" s="67">
        <v>51</v>
      </c>
      <c r="C2483" s="62">
        <v>325</v>
      </c>
      <c r="D2483" s="62">
        <v>1043</v>
      </c>
      <c r="E2483" s="62" t="s">
        <v>77</v>
      </c>
    </row>
    <row r="2484" spans="1:5">
      <c r="A2484" s="67">
        <v>4570</v>
      </c>
      <c r="B2484" s="67">
        <v>50</v>
      </c>
      <c r="C2484" s="62">
        <v>229</v>
      </c>
      <c r="D2484" s="62">
        <v>1375</v>
      </c>
      <c r="E2484" s="62" t="s">
        <v>77</v>
      </c>
    </row>
    <row r="2485" spans="1:5">
      <c r="A2485" s="67">
        <v>4571</v>
      </c>
      <c r="B2485" s="67">
        <v>51</v>
      </c>
      <c r="C2485" s="62">
        <v>325</v>
      </c>
      <c r="D2485" s="62">
        <v>1043</v>
      </c>
      <c r="E2485" s="62" t="s">
        <v>77</v>
      </c>
    </row>
    <row r="2486" spans="1:5">
      <c r="A2486" s="67">
        <v>4572</v>
      </c>
      <c r="B2486" s="67">
        <v>51</v>
      </c>
      <c r="C2486" s="62">
        <v>325</v>
      </c>
      <c r="D2486" s="62">
        <v>1043</v>
      </c>
      <c r="E2486" s="62" t="s">
        <v>77</v>
      </c>
    </row>
    <row r="2487" spans="1:5">
      <c r="A2487" s="67">
        <v>4573</v>
      </c>
      <c r="B2487" s="67">
        <v>51</v>
      </c>
      <c r="C2487" s="62">
        <v>325</v>
      </c>
      <c r="D2487" s="62">
        <v>1043</v>
      </c>
      <c r="E2487" s="62" t="s">
        <v>77</v>
      </c>
    </row>
    <row r="2488" spans="1:5">
      <c r="A2488" s="67">
        <v>4574</v>
      </c>
      <c r="B2488" s="67">
        <v>51</v>
      </c>
      <c r="C2488" s="62">
        <v>325</v>
      </c>
      <c r="D2488" s="62">
        <v>1043</v>
      </c>
      <c r="E2488" s="62" t="s">
        <v>77</v>
      </c>
    </row>
    <row r="2489" spans="1:5">
      <c r="A2489" s="67">
        <v>4575</v>
      </c>
      <c r="B2489" s="67">
        <v>51</v>
      </c>
      <c r="C2489" s="62">
        <v>325</v>
      </c>
      <c r="D2489" s="62">
        <v>1043</v>
      </c>
      <c r="E2489" s="62" t="s">
        <v>77</v>
      </c>
    </row>
    <row r="2490" spans="1:5">
      <c r="A2490" s="67">
        <v>4580</v>
      </c>
      <c r="B2490" s="67">
        <v>50</v>
      </c>
      <c r="C2490" s="62">
        <v>229</v>
      </c>
      <c r="D2490" s="62">
        <v>1375</v>
      </c>
      <c r="E2490" s="62" t="s">
        <v>77</v>
      </c>
    </row>
    <row r="2491" spans="1:5">
      <c r="A2491" s="67">
        <v>4581</v>
      </c>
      <c r="B2491" s="67">
        <v>50</v>
      </c>
      <c r="C2491" s="62">
        <v>229</v>
      </c>
      <c r="D2491" s="62">
        <v>1375</v>
      </c>
      <c r="E2491" s="62" t="s">
        <v>77</v>
      </c>
    </row>
    <row r="2492" spans="1:5">
      <c r="A2492" s="67">
        <v>4600</v>
      </c>
      <c r="B2492" s="67">
        <v>50</v>
      </c>
      <c r="C2492" s="62">
        <v>229</v>
      </c>
      <c r="D2492" s="62">
        <v>1375</v>
      </c>
      <c r="E2492" s="62" t="s">
        <v>77</v>
      </c>
    </row>
    <row r="2493" spans="1:5">
      <c r="A2493" s="67">
        <v>4601</v>
      </c>
      <c r="B2493" s="67">
        <v>50</v>
      </c>
      <c r="C2493" s="62">
        <v>229</v>
      </c>
      <c r="D2493" s="62">
        <v>1375</v>
      </c>
      <c r="E2493" s="62" t="s">
        <v>77</v>
      </c>
    </row>
    <row r="2494" spans="1:5">
      <c r="A2494" s="67">
        <v>4605</v>
      </c>
      <c r="B2494" s="67">
        <v>50</v>
      </c>
      <c r="C2494" s="62">
        <v>229</v>
      </c>
      <c r="D2494" s="62">
        <v>1375</v>
      </c>
      <c r="E2494" s="62" t="s">
        <v>77</v>
      </c>
    </row>
    <row r="2495" spans="1:5">
      <c r="A2495" s="67">
        <v>4606</v>
      </c>
      <c r="B2495" s="67">
        <v>50</v>
      </c>
      <c r="C2495" s="62">
        <v>229</v>
      </c>
      <c r="D2495" s="62">
        <v>1375</v>
      </c>
      <c r="E2495" s="62" t="s">
        <v>77</v>
      </c>
    </row>
    <row r="2496" spans="1:5">
      <c r="A2496" s="67">
        <v>4608</v>
      </c>
      <c r="B2496" s="67">
        <v>50</v>
      </c>
      <c r="C2496" s="62">
        <v>229</v>
      </c>
      <c r="D2496" s="62">
        <v>1375</v>
      </c>
      <c r="E2496" s="62" t="s">
        <v>77</v>
      </c>
    </row>
    <row r="2497" spans="1:5">
      <c r="A2497" s="67">
        <v>4610</v>
      </c>
      <c r="B2497" s="67">
        <v>50</v>
      </c>
      <c r="C2497" s="62">
        <v>229</v>
      </c>
      <c r="D2497" s="62">
        <v>1375</v>
      </c>
      <c r="E2497" s="62" t="s">
        <v>77</v>
      </c>
    </row>
    <row r="2498" spans="1:5">
      <c r="A2498" s="67">
        <v>4611</v>
      </c>
      <c r="B2498" s="67">
        <v>50</v>
      </c>
      <c r="C2498" s="62">
        <v>229</v>
      </c>
      <c r="D2498" s="62">
        <v>1375</v>
      </c>
      <c r="E2498" s="62" t="s">
        <v>77</v>
      </c>
    </row>
    <row r="2499" spans="1:5">
      <c r="A2499" s="67">
        <v>4612</v>
      </c>
      <c r="B2499" s="67">
        <v>50</v>
      </c>
      <c r="C2499" s="62">
        <v>229</v>
      </c>
      <c r="D2499" s="62">
        <v>1375</v>
      </c>
      <c r="E2499" s="62" t="s">
        <v>77</v>
      </c>
    </row>
    <row r="2500" spans="1:5">
      <c r="A2500" s="67">
        <v>4613</v>
      </c>
      <c r="B2500" s="67">
        <v>50</v>
      </c>
      <c r="C2500" s="62">
        <v>229</v>
      </c>
      <c r="D2500" s="62">
        <v>1375</v>
      </c>
      <c r="E2500" s="62" t="s">
        <v>77</v>
      </c>
    </row>
    <row r="2501" spans="1:5">
      <c r="A2501" s="67">
        <v>4614</v>
      </c>
      <c r="B2501" s="67">
        <v>50</v>
      </c>
      <c r="C2501" s="62">
        <v>229</v>
      </c>
      <c r="D2501" s="62">
        <v>1375</v>
      </c>
      <c r="E2501" s="62" t="s">
        <v>77</v>
      </c>
    </row>
    <row r="2502" spans="1:5">
      <c r="A2502" s="67">
        <v>4615</v>
      </c>
      <c r="B2502" s="67">
        <v>50</v>
      </c>
      <c r="C2502" s="62">
        <v>229</v>
      </c>
      <c r="D2502" s="62">
        <v>1375</v>
      </c>
      <c r="E2502" s="62" t="s">
        <v>77</v>
      </c>
    </row>
    <row r="2503" spans="1:5">
      <c r="A2503" s="67">
        <v>4620</v>
      </c>
      <c r="B2503" s="67">
        <v>50</v>
      </c>
      <c r="C2503" s="62">
        <v>229</v>
      </c>
      <c r="D2503" s="62">
        <v>1375</v>
      </c>
      <c r="E2503" s="62" t="s">
        <v>77</v>
      </c>
    </row>
    <row r="2504" spans="1:5">
      <c r="A2504" s="67">
        <v>4621</v>
      </c>
      <c r="B2504" s="67">
        <v>50</v>
      </c>
      <c r="C2504" s="62">
        <v>229</v>
      </c>
      <c r="D2504" s="62">
        <v>1375</v>
      </c>
      <c r="E2504" s="62" t="s">
        <v>77</v>
      </c>
    </row>
    <row r="2505" spans="1:5">
      <c r="A2505" s="67">
        <v>4625</v>
      </c>
      <c r="B2505" s="67">
        <v>50</v>
      </c>
      <c r="C2505" s="62">
        <v>229</v>
      </c>
      <c r="D2505" s="62">
        <v>1375</v>
      </c>
      <c r="E2505" s="62" t="s">
        <v>77</v>
      </c>
    </row>
    <row r="2506" spans="1:5">
      <c r="A2506" s="67">
        <v>4626</v>
      </c>
      <c r="B2506" s="67">
        <v>50</v>
      </c>
      <c r="C2506" s="62">
        <v>229</v>
      </c>
      <c r="D2506" s="62">
        <v>1375</v>
      </c>
      <c r="E2506" s="62" t="s">
        <v>77</v>
      </c>
    </row>
    <row r="2507" spans="1:5">
      <c r="A2507" s="67">
        <v>4627</v>
      </c>
      <c r="B2507" s="67">
        <v>50</v>
      </c>
      <c r="C2507" s="62">
        <v>229</v>
      </c>
      <c r="D2507" s="62">
        <v>1375</v>
      </c>
      <c r="E2507" s="62" t="s">
        <v>77</v>
      </c>
    </row>
    <row r="2508" spans="1:5">
      <c r="A2508" s="67">
        <v>4630</v>
      </c>
      <c r="B2508" s="67">
        <v>50</v>
      </c>
      <c r="C2508" s="62">
        <v>229</v>
      </c>
      <c r="D2508" s="62">
        <v>1375</v>
      </c>
      <c r="E2508" s="62" t="s">
        <v>77</v>
      </c>
    </row>
    <row r="2509" spans="1:5">
      <c r="A2509" s="67">
        <v>4650</v>
      </c>
      <c r="B2509" s="67">
        <v>50</v>
      </c>
      <c r="C2509" s="62">
        <v>229</v>
      </c>
      <c r="D2509" s="62">
        <v>1375</v>
      </c>
      <c r="E2509" s="62" t="s">
        <v>77</v>
      </c>
    </row>
    <row r="2510" spans="1:5">
      <c r="A2510" s="67">
        <v>4655</v>
      </c>
      <c r="B2510" s="67">
        <v>50</v>
      </c>
      <c r="C2510" s="62">
        <v>229</v>
      </c>
      <c r="D2510" s="62">
        <v>1375</v>
      </c>
      <c r="E2510" s="62" t="s">
        <v>77</v>
      </c>
    </row>
    <row r="2511" spans="1:5">
      <c r="A2511" s="67">
        <v>4659</v>
      </c>
      <c r="B2511" s="67">
        <v>50</v>
      </c>
      <c r="C2511" s="62">
        <v>229</v>
      </c>
      <c r="D2511" s="62">
        <v>1375</v>
      </c>
      <c r="E2511" s="62" t="s">
        <v>77</v>
      </c>
    </row>
    <row r="2512" spans="1:5">
      <c r="A2512" s="67">
        <v>4660</v>
      </c>
      <c r="B2512" s="67">
        <v>50</v>
      </c>
      <c r="C2512" s="62">
        <v>229</v>
      </c>
      <c r="D2512" s="62">
        <v>1375</v>
      </c>
      <c r="E2512" s="62" t="s">
        <v>77</v>
      </c>
    </row>
    <row r="2513" spans="1:5">
      <c r="A2513" s="67">
        <v>4662</v>
      </c>
      <c r="B2513" s="67">
        <v>50</v>
      </c>
      <c r="C2513" s="62">
        <v>229</v>
      </c>
      <c r="D2513" s="62">
        <v>1375</v>
      </c>
      <c r="E2513" s="62" t="s">
        <v>77</v>
      </c>
    </row>
    <row r="2514" spans="1:5">
      <c r="A2514" s="67">
        <v>4670</v>
      </c>
      <c r="B2514" s="67">
        <v>50</v>
      </c>
      <c r="C2514" s="62">
        <v>229</v>
      </c>
      <c r="D2514" s="62">
        <v>1375</v>
      </c>
      <c r="E2514" s="62" t="s">
        <v>77</v>
      </c>
    </row>
    <row r="2515" spans="1:5">
      <c r="A2515" s="67">
        <v>4671</v>
      </c>
      <c r="B2515" s="67">
        <v>50</v>
      </c>
      <c r="C2515" s="62">
        <v>229</v>
      </c>
      <c r="D2515" s="62">
        <v>1375</v>
      </c>
      <c r="E2515" s="62" t="s">
        <v>77</v>
      </c>
    </row>
    <row r="2516" spans="1:5">
      <c r="A2516" s="67">
        <v>4673</v>
      </c>
      <c r="B2516" s="67">
        <v>50</v>
      </c>
      <c r="C2516" s="62">
        <v>229</v>
      </c>
      <c r="D2516" s="62">
        <v>1375</v>
      </c>
      <c r="E2516" s="62" t="s">
        <v>77</v>
      </c>
    </row>
    <row r="2517" spans="1:5">
      <c r="A2517" s="67">
        <v>4674</v>
      </c>
      <c r="B2517" s="67">
        <v>50</v>
      </c>
      <c r="C2517" s="62">
        <v>229</v>
      </c>
      <c r="D2517" s="62">
        <v>1375</v>
      </c>
      <c r="E2517" s="62" t="s">
        <v>77</v>
      </c>
    </row>
    <row r="2518" spans="1:5">
      <c r="A2518" s="67">
        <v>4676</v>
      </c>
      <c r="B2518" s="67">
        <v>50</v>
      </c>
      <c r="C2518" s="62">
        <v>229</v>
      </c>
      <c r="D2518" s="62">
        <v>1375</v>
      </c>
      <c r="E2518" s="62" t="s">
        <v>77</v>
      </c>
    </row>
    <row r="2519" spans="1:5">
      <c r="A2519" s="67">
        <v>4677</v>
      </c>
      <c r="B2519" s="67">
        <v>43</v>
      </c>
      <c r="C2519" s="62">
        <v>140</v>
      </c>
      <c r="D2519" s="62">
        <v>1424</v>
      </c>
      <c r="E2519" s="62" t="s">
        <v>77</v>
      </c>
    </row>
    <row r="2520" spans="1:5">
      <c r="A2520" s="67">
        <v>4678</v>
      </c>
      <c r="B2520" s="67">
        <v>43</v>
      </c>
      <c r="C2520" s="62">
        <v>140</v>
      </c>
      <c r="D2520" s="62">
        <v>1424</v>
      </c>
      <c r="E2520" s="62" t="s">
        <v>77</v>
      </c>
    </row>
    <row r="2521" spans="1:5">
      <c r="A2521" s="67">
        <v>4680</v>
      </c>
      <c r="B2521" s="67">
        <v>43</v>
      </c>
      <c r="C2521" s="62">
        <v>140</v>
      </c>
      <c r="D2521" s="62">
        <v>1424</v>
      </c>
      <c r="E2521" s="62" t="s">
        <v>77</v>
      </c>
    </row>
    <row r="2522" spans="1:5">
      <c r="A2522" s="67">
        <v>4694</v>
      </c>
      <c r="B2522" s="67">
        <v>43</v>
      </c>
      <c r="C2522" s="62">
        <v>140</v>
      </c>
      <c r="D2522" s="62">
        <v>1424</v>
      </c>
      <c r="E2522" s="62" t="s">
        <v>77</v>
      </c>
    </row>
    <row r="2523" spans="1:5">
      <c r="A2523" s="67">
        <v>4695</v>
      </c>
      <c r="B2523" s="67">
        <v>43</v>
      </c>
      <c r="C2523" s="62">
        <v>140</v>
      </c>
      <c r="D2523" s="62">
        <v>1424</v>
      </c>
      <c r="E2523" s="62" t="s">
        <v>77</v>
      </c>
    </row>
    <row r="2524" spans="1:5">
      <c r="A2524" s="67">
        <v>4697</v>
      </c>
      <c r="B2524" s="67">
        <v>43</v>
      </c>
      <c r="C2524" s="62">
        <v>140</v>
      </c>
      <c r="D2524" s="62">
        <v>1424</v>
      </c>
      <c r="E2524" s="62" t="s">
        <v>77</v>
      </c>
    </row>
    <row r="2525" spans="1:5">
      <c r="A2525" s="67">
        <v>4699</v>
      </c>
      <c r="B2525" s="67">
        <v>43</v>
      </c>
      <c r="C2525" s="62">
        <v>140</v>
      </c>
      <c r="D2525" s="62">
        <v>1424</v>
      </c>
      <c r="E2525" s="62" t="s">
        <v>77</v>
      </c>
    </row>
    <row r="2526" spans="1:5">
      <c r="A2526" s="67">
        <v>4700</v>
      </c>
      <c r="B2526" s="67">
        <v>43</v>
      </c>
      <c r="C2526" s="62">
        <v>140</v>
      </c>
      <c r="D2526" s="62">
        <v>1424</v>
      </c>
      <c r="E2526" s="62" t="s">
        <v>77</v>
      </c>
    </row>
    <row r="2527" spans="1:5">
      <c r="A2527" s="67">
        <v>4701</v>
      </c>
      <c r="B2527" s="67">
        <v>43</v>
      </c>
      <c r="C2527" s="62">
        <v>140</v>
      </c>
      <c r="D2527" s="62">
        <v>1424</v>
      </c>
      <c r="E2527" s="62" t="s">
        <v>77</v>
      </c>
    </row>
    <row r="2528" spans="1:5">
      <c r="A2528" s="67">
        <v>4702</v>
      </c>
      <c r="B2528" s="67">
        <v>43</v>
      </c>
      <c r="C2528" s="62">
        <v>140</v>
      </c>
      <c r="D2528" s="62">
        <v>1424</v>
      </c>
      <c r="E2528" s="62" t="s">
        <v>77</v>
      </c>
    </row>
    <row r="2529" spans="1:5">
      <c r="A2529" s="67">
        <v>4703</v>
      </c>
      <c r="B2529" s="67">
        <v>43</v>
      </c>
      <c r="C2529" s="62">
        <v>140</v>
      </c>
      <c r="D2529" s="62">
        <v>1424</v>
      </c>
      <c r="E2529" s="62" t="s">
        <v>77</v>
      </c>
    </row>
    <row r="2530" spans="1:5">
      <c r="A2530" s="67">
        <v>4704</v>
      </c>
      <c r="B2530" s="67">
        <v>43</v>
      </c>
      <c r="C2530" s="62">
        <v>140</v>
      </c>
      <c r="D2530" s="62">
        <v>1424</v>
      </c>
      <c r="E2530" s="62" t="s">
        <v>77</v>
      </c>
    </row>
    <row r="2531" spans="1:5">
      <c r="A2531" s="67">
        <v>4705</v>
      </c>
      <c r="B2531" s="67">
        <v>43</v>
      </c>
      <c r="C2531" s="62">
        <v>140</v>
      </c>
      <c r="D2531" s="62">
        <v>1424</v>
      </c>
      <c r="E2531" s="62" t="s">
        <v>77</v>
      </c>
    </row>
    <row r="2532" spans="1:5">
      <c r="A2532" s="67">
        <v>4706</v>
      </c>
      <c r="B2532" s="67">
        <v>43</v>
      </c>
      <c r="C2532" s="62">
        <v>140</v>
      </c>
      <c r="D2532" s="62">
        <v>1424</v>
      </c>
      <c r="E2532" s="62" t="s">
        <v>77</v>
      </c>
    </row>
    <row r="2533" spans="1:5">
      <c r="A2533" s="67">
        <v>4707</v>
      </c>
      <c r="B2533" s="67">
        <v>43</v>
      </c>
      <c r="C2533" s="62">
        <v>140</v>
      </c>
      <c r="D2533" s="62">
        <v>1424</v>
      </c>
      <c r="E2533" s="62" t="s">
        <v>77</v>
      </c>
    </row>
    <row r="2534" spans="1:5">
      <c r="A2534" s="67">
        <v>4709</v>
      </c>
      <c r="B2534" s="67">
        <v>43</v>
      </c>
      <c r="C2534" s="62">
        <v>140</v>
      </c>
      <c r="D2534" s="62">
        <v>1424</v>
      </c>
      <c r="E2534" s="62" t="s">
        <v>77</v>
      </c>
    </row>
    <row r="2535" spans="1:5">
      <c r="A2535" s="67">
        <v>4714</v>
      </c>
      <c r="B2535" s="67">
        <v>43</v>
      </c>
      <c r="C2535" s="62">
        <v>140</v>
      </c>
      <c r="D2535" s="62">
        <v>1424</v>
      </c>
      <c r="E2535" s="62" t="s">
        <v>77</v>
      </c>
    </row>
    <row r="2536" spans="1:5">
      <c r="A2536" s="67">
        <v>4715</v>
      </c>
      <c r="B2536" s="67">
        <v>43</v>
      </c>
      <c r="C2536" s="62">
        <v>140</v>
      </c>
      <c r="D2536" s="62">
        <v>1424</v>
      </c>
      <c r="E2536" s="62" t="s">
        <v>77</v>
      </c>
    </row>
    <row r="2537" spans="1:5">
      <c r="A2537" s="67">
        <v>4716</v>
      </c>
      <c r="B2537" s="67">
        <v>43</v>
      </c>
      <c r="C2537" s="62">
        <v>140</v>
      </c>
      <c r="D2537" s="62">
        <v>1424</v>
      </c>
      <c r="E2537" s="62" t="s">
        <v>77</v>
      </c>
    </row>
    <row r="2538" spans="1:5">
      <c r="A2538" s="67">
        <v>4717</v>
      </c>
      <c r="B2538" s="67">
        <v>44</v>
      </c>
      <c r="C2538" s="62">
        <v>207</v>
      </c>
      <c r="D2538" s="62">
        <v>1143</v>
      </c>
      <c r="E2538" s="62" t="s">
        <v>77</v>
      </c>
    </row>
    <row r="2539" spans="1:5">
      <c r="A2539" s="67">
        <v>4718</v>
      </c>
      <c r="B2539" s="67">
        <v>43</v>
      </c>
      <c r="C2539" s="62">
        <v>140</v>
      </c>
      <c r="D2539" s="62">
        <v>1424</v>
      </c>
      <c r="E2539" s="62" t="s">
        <v>77</v>
      </c>
    </row>
    <row r="2540" spans="1:5">
      <c r="A2540" s="67">
        <v>4719</v>
      </c>
      <c r="B2540" s="67">
        <v>43</v>
      </c>
      <c r="C2540" s="62">
        <v>140</v>
      </c>
      <c r="D2540" s="62">
        <v>1424</v>
      </c>
      <c r="E2540" s="62" t="s">
        <v>77</v>
      </c>
    </row>
    <row r="2541" spans="1:5">
      <c r="A2541" s="67">
        <v>4720</v>
      </c>
      <c r="B2541" s="67">
        <v>44</v>
      </c>
      <c r="C2541" s="62">
        <v>207</v>
      </c>
      <c r="D2541" s="62">
        <v>1143</v>
      </c>
      <c r="E2541" s="62" t="s">
        <v>77</v>
      </c>
    </row>
    <row r="2542" spans="1:5">
      <c r="A2542" s="67">
        <v>4721</v>
      </c>
      <c r="B2542" s="67">
        <v>44</v>
      </c>
      <c r="C2542" s="62">
        <v>207</v>
      </c>
      <c r="D2542" s="62">
        <v>1143</v>
      </c>
      <c r="E2542" s="62" t="s">
        <v>77</v>
      </c>
    </row>
    <row r="2543" spans="1:5">
      <c r="A2543" s="67">
        <v>4722</v>
      </c>
      <c r="B2543" s="67">
        <v>44</v>
      </c>
      <c r="C2543" s="62">
        <v>207</v>
      </c>
      <c r="D2543" s="62">
        <v>1143</v>
      </c>
      <c r="E2543" s="62" t="s">
        <v>77</v>
      </c>
    </row>
    <row r="2544" spans="1:5">
      <c r="A2544" s="67">
        <v>4724</v>
      </c>
      <c r="B2544" s="67">
        <v>45</v>
      </c>
      <c r="C2544" s="62">
        <v>255</v>
      </c>
      <c r="D2544" s="62">
        <v>1024</v>
      </c>
      <c r="E2544" s="62" t="s">
        <v>77</v>
      </c>
    </row>
    <row r="2545" spans="1:5">
      <c r="A2545" s="67">
        <v>4725</v>
      </c>
      <c r="B2545" s="67">
        <v>45</v>
      </c>
      <c r="C2545" s="62">
        <v>255</v>
      </c>
      <c r="D2545" s="62">
        <v>1024</v>
      </c>
      <c r="E2545" s="62" t="s">
        <v>77</v>
      </c>
    </row>
    <row r="2546" spans="1:5">
      <c r="A2546" s="67">
        <v>4726</v>
      </c>
      <c r="B2546" s="67">
        <v>45</v>
      </c>
      <c r="C2546" s="62">
        <v>255</v>
      </c>
      <c r="D2546" s="62">
        <v>1024</v>
      </c>
      <c r="E2546" s="62" t="s">
        <v>77</v>
      </c>
    </row>
    <row r="2547" spans="1:5">
      <c r="A2547" s="67">
        <v>4727</v>
      </c>
      <c r="B2547" s="67">
        <v>45</v>
      </c>
      <c r="C2547" s="62">
        <v>255</v>
      </c>
      <c r="D2547" s="62">
        <v>1024</v>
      </c>
      <c r="E2547" s="62" t="s">
        <v>77</v>
      </c>
    </row>
    <row r="2548" spans="1:5">
      <c r="A2548" s="67">
        <v>4730</v>
      </c>
      <c r="B2548" s="67">
        <v>45</v>
      </c>
      <c r="C2548" s="62">
        <v>255</v>
      </c>
      <c r="D2548" s="62">
        <v>1024</v>
      </c>
      <c r="E2548" s="62" t="s">
        <v>77</v>
      </c>
    </row>
    <row r="2549" spans="1:5">
      <c r="A2549" s="67">
        <v>4731</v>
      </c>
      <c r="B2549" s="67">
        <v>45</v>
      </c>
      <c r="C2549" s="62">
        <v>255</v>
      </c>
      <c r="D2549" s="62">
        <v>1024</v>
      </c>
      <c r="E2549" s="62" t="s">
        <v>77</v>
      </c>
    </row>
    <row r="2550" spans="1:5">
      <c r="A2550" s="67">
        <v>4732</v>
      </c>
      <c r="B2550" s="67">
        <v>45</v>
      </c>
      <c r="C2550" s="62">
        <v>255</v>
      </c>
      <c r="D2550" s="62">
        <v>1024</v>
      </c>
      <c r="E2550" s="62" t="s">
        <v>77</v>
      </c>
    </row>
    <row r="2551" spans="1:5">
      <c r="A2551" s="67">
        <v>4733</v>
      </c>
      <c r="B2551" s="67">
        <v>45</v>
      </c>
      <c r="C2551" s="62">
        <v>255</v>
      </c>
      <c r="D2551" s="62">
        <v>1024</v>
      </c>
      <c r="E2551" s="62" t="s">
        <v>77</v>
      </c>
    </row>
    <row r="2552" spans="1:5">
      <c r="A2552" s="67">
        <v>4735</v>
      </c>
      <c r="B2552" s="67">
        <v>45</v>
      </c>
      <c r="C2552" s="62">
        <v>255</v>
      </c>
      <c r="D2552" s="62">
        <v>1024</v>
      </c>
      <c r="E2552" s="62" t="s">
        <v>77</v>
      </c>
    </row>
    <row r="2553" spans="1:5">
      <c r="A2553" s="67">
        <v>4736</v>
      </c>
      <c r="B2553" s="67">
        <v>47</v>
      </c>
      <c r="C2553" s="62">
        <v>380</v>
      </c>
      <c r="D2553" s="62">
        <v>820</v>
      </c>
      <c r="E2553" s="62" t="s">
        <v>77</v>
      </c>
    </row>
    <row r="2554" spans="1:5">
      <c r="A2554" s="67">
        <v>4737</v>
      </c>
      <c r="B2554" s="67">
        <v>42</v>
      </c>
      <c r="C2554" s="62">
        <v>98</v>
      </c>
      <c r="D2554" s="62">
        <v>1950</v>
      </c>
      <c r="E2554" s="62" t="s">
        <v>77</v>
      </c>
    </row>
    <row r="2555" spans="1:5">
      <c r="A2555" s="67">
        <v>4738</v>
      </c>
      <c r="B2555" s="67">
        <v>42</v>
      </c>
      <c r="C2555" s="62">
        <v>98</v>
      </c>
      <c r="D2555" s="62">
        <v>1950</v>
      </c>
      <c r="E2555" s="62" t="s">
        <v>77</v>
      </c>
    </row>
    <row r="2556" spans="1:5">
      <c r="A2556" s="67">
        <v>4739</v>
      </c>
      <c r="B2556" s="67">
        <v>42</v>
      </c>
      <c r="C2556" s="62">
        <v>98</v>
      </c>
      <c r="D2556" s="62">
        <v>1950</v>
      </c>
      <c r="E2556" s="62" t="s">
        <v>77</v>
      </c>
    </row>
    <row r="2557" spans="1:5">
      <c r="A2557" s="67">
        <v>4740</v>
      </c>
      <c r="B2557" s="67">
        <v>42</v>
      </c>
      <c r="C2557" s="62">
        <v>98</v>
      </c>
      <c r="D2557" s="62">
        <v>1950</v>
      </c>
      <c r="E2557" s="62" t="s">
        <v>77</v>
      </c>
    </row>
    <row r="2558" spans="1:5">
      <c r="A2558" s="67">
        <v>4741</v>
      </c>
      <c r="B2558" s="67">
        <v>42</v>
      </c>
      <c r="C2558" s="62">
        <v>98</v>
      </c>
      <c r="D2558" s="62">
        <v>1950</v>
      </c>
      <c r="E2558" s="62" t="s">
        <v>77</v>
      </c>
    </row>
    <row r="2559" spans="1:5">
      <c r="A2559" s="67">
        <v>4742</v>
      </c>
      <c r="B2559" s="67">
        <v>42</v>
      </c>
      <c r="C2559" s="62">
        <v>98</v>
      </c>
      <c r="D2559" s="62">
        <v>1950</v>
      </c>
      <c r="E2559" s="62" t="s">
        <v>77</v>
      </c>
    </row>
    <row r="2560" spans="1:5">
      <c r="A2560" s="67">
        <v>4743</v>
      </c>
      <c r="B2560" s="67">
        <v>42</v>
      </c>
      <c r="C2560" s="62">
        <v>98</v>
      </c>
      <c r="D2560" s="62">
        <v>1950</v>
      </c>
      <c r="E2560" s="62" t="s">
        <v>77</v>
      </c>
    </row>
    <row r="2561" spans="1:5">
      <c r="A2561" s="67">
        <v>4744</v>
      </c>
      <c r="B2561" s="67">
        <v>44</v>
      </c>
      <c r="C2561" s="62">
        <v>207</v>
      </c>
      <c r="D2561" s="62">
        <v>1143</v>
      </c>
      <c r="E2561" s="62" t="s">
        <v>77</v>
      </c>
    </row>
    <row r="2562" spans="1:5">
      <c r="A2562" s="67">
        <v>4745</v>
      </c>
      <c r="B2562" s="67">
        <v>44</v>
      </c>
      <c r="C2562" s="62">
        <v>207</v>
      </c>
      <c r="D2562" s="62">
        <v>1143</v>
      </c>
      <c r="E2562" s="62" t="s">
        <v>77</v>
      </c>
    </row>
    <row r="2563" spans="1:5">
      <c r="A2563" s="67">
        <v>4746</v>
      </c>
      <c r="B2563" s="67">
        <v>44</v>
      </c>
      <c r="C2563" s="62">
        <v>207</v>
      </c>
      <c r="D2563" s="62">
        <v>1143</v>
      </c>
      <c r="E2563" s="62" t="s">
        <v>77</v>
      </c>
    </row>
    <row r="2564" spans="1:5">
      <c r="A2564" s="67">
        <v>4750</v>
      </c>
      <c r="B2564" s="67">
        <v>44</v>
      </c>
      <c r="C2564" s="62">
        <v>207</v>
      </c>
      <c r="D2564" s="62">
        <v>1143</v>
      </c>
      <c r="E2564" s="62" t="s">
        <v>77</v>
      </c>
    </row>
    <row r="2565" spans="1:5">
      <c r="A2565" s="67">
        <v>4751</v>
      </c>
      <c r="B2565" s="67">
        <v>42</v>
      </c>
      <c r="C2565" s="62">
        <v>98</v>
      </c>
      <c r="D2565" s="62">
        <v>1950</v>
      </c>
      <c r="E2565" s="62" t="s">
        <v>77</v>
      </c>
    </row>
    <row r="2566" spans="1:5">
      <c r="A2566" s="67">
        <v>4753</v>
      </c>
      <c r="B2566" s="67">
        <v>42</v>
      </c>
      <c r="C2566" s="62">
        <v>98</v>
      </c>
      <c r="D2566" s="62">
        <v>1950</v>
      </c>
      <c r="E2566" s="62" t="s">
        <v>77</v>
      </c>
    </row>
    <row r="2567" spans="1:5">
      <c r="A2567" s="67">
        <v>4754</v>
      </c>
      <c r="B2567" s="67">
        <v>42</v>
      </c>
      <c r="C2567" s="62">
        <v>98</v>
      </c>
      <c r="D2567" s="62">
        <v>1950</v>
      </c>
      <c r="E2567" s="62" t="s">
        <v>77</v>
      </c>
    </row>
    <row r="2568" spans="1:5">
      <c r="A2568" s="67">
        <v>4756</v>
      </c>
      <c r="B2568" s="67">
        <v>42</v>
      </c>
      <c r="C2568" s="62">
        <v>98</v>
      </c>
      <c r="D2568" s="62">
        <v>1950</v>
      </c>
      <c r="E2568" s="62" t="s">
        <v>77</v>
      </c>
    </row>
    <row r="2569" spans="1:5">
      <c r="A2569" s="67">
        <v>4757</v>
      </c>
      <c r="B2569" s="67">
        <v>42</v>
      </c>
      <c r="C2569" s="62">
        <v>98</v>
      </c>
      <c r="D2569" s="62">
        <v>1950</v>
      </c>
      <c r="E2569" s="62" t="s">
        <v>77</v>
      </c>
    </row>
    <row r="2570" spans="1:5">
      <c r="A2570" s="67">
        <v>4798</v>
      </c>
      <c r="B2570" s="67">
        <v>42</v>
      </c>
      <c r="C2570" s="62">
        <v>98</v>
      </c>
      <c r="D2570" s="62">
        <v>1950</v>
      </c>
      <c r="E2570" s="62" t="s">
        <v>77</v>
      </c>
    </row>
    <row r="2571" spans="1:5">
      <c r="A2571" s="67">
        <v>4799</v>
      </c>
      <c r="B2571" s="67">
        <v>42</v>
      </c>
      <c r="C2571" s="62">
        <v>98</v>
      </c>
      <c r="D2571" s="62">
        <v>1950</v>
      </c>
      <c r="E2571" s="62" t="s">
        <v>77</v>
      </c>
    </row>
    <row r="2572" spans="1:5">
      <c r="A2572" s="67">
        <v>4800</v>
      </c>
      <c r="B2572" s="67">
        <v>42</v>
      </c>
      <c r="C2572" s="62">
        <v>98</v>
      </c>
      <c r="D2572" s="62">
        <v>1950</v>
      </c>
      <c r="E2572" s="62" t="s">
        <v>77</v>
      </c>
    </row>
    <row r="2573" spans="1:5">
      <c r="A2573" s="67">
        <v>4801</v>
      </c>
      <c r="B2573" s="67">
        <v>42</v>
      </c>
      <c r="C2573" s="62">
        <v>98</v>
      </c>
      <c r="D2573" s="62">
        <v>1950</v>
      </c>
      <c r="E2573" s="62" t="s">
        <v>77</v>
      </c>
    </row>
    <row r="2574" spans="1:5">
      <c r="A2574" s="67">
        <v>4802</v>
      </c>
      <c r="B2574" s="67">
        <v>42</v>
      </c>
      <c r="C2574" s="62">
        <v>98</v>
      </c>
      <c r="D2574" s="62">
        <v>1950</v>
      </c>
      <c r="E2574" s="62" t="s">
        <v>77</v>
      </c>
    </row>
    <row r="2575" spans="1:5">
      <c r="A2575" s="67">
        <v>4803</v>
      </c>
      <c r="B2575" s="67">
        <v>42</v>
      </c>
      <c r="C2575" s="62">
        <v>98</v>
      </c>
      <c r="D2575" s="62">
        <v>1950</v>
      </c>
      <c r="E2575" s="62" t="s">
        <v>77</v>
      </c>
    </row>
    <row r="2576" spans="1:5">
      <c r="A2576" s="67">
        <v>4804</v>
      </c>
      <c r="B2576" s="67">
        <v>42</v>
      </c>
      <c r="C2576" s="62">
        <v>98</v>
      </c>
      <c r="D2576" s="62">
        <v>1950</v>
      </c>
      <c r="E2576" s="62" t="s">
        <v>77</v>
      </c>
    </row>
    <row r="2577" spans="1:5">
      <c r="A2577" s="67">
        <v>4805</v>
      </c>
      <c r="B2577" s="67">
        <v>42</v>
      </c>
      <c r="C2577" s="62">
        <v>98</v>
      </c>
      <c r="D2577" s="62">
        <v>1950</v>
      </c>
      <c r="E2577" s="62" t="s">
        <v>77</v>
      </c>
    </row>
    <row r="2578" spans="1:5">
      <c r="A2578" s="67">
        <v>4806</v>
      </c>
      <c r="B2578" s="67">
        <v>41</v>
      </c>
      <c r="C2578" s="62">
        <v>17</v>
      </c>
      <c r="D2578" s="62">
        <v>2429</v>
      </c>
      <c r="E2578" s="62" t="s">
        <v>77</v>
      </c>
    </row>
    <row r="2579" spans="1:5">
      <c r="A2579" s="67">
        <v>4807</v>
      </c>
      <c r="B2579" s="67">
        <v>41</v>
      </c>
      <c r="C2579" s="62">
        <v>17</v>
      </c>
      <c r="D2579" s="62">
        <v>2429</v>
      </c>
      <c r="E2579" s="62" t="s">
        <v>77</v>
      </c>
    </row>
    <row r="2580" spans="1:5">
      <c r="A2580" s="67">
        <v>4808</v>
      </c>
      <c r="B2580" s="67">
        <v>41</v>
      </c>
      <c r="C2580" s="62">
        <v>17</v>
      </c>
      <c r="D2580" s="62">
        <v>2429</v>
      </c>
      <c r="E2580" s="62" t="s">
        <v>77</v>
      </c>
    </row>
    <row r="2581" spans="1:5">
      <c r="A2581" s="67">
        <v>4809</v>
      </c>
      <c r="B2581" s="67">
        <v>41</v>
      </c>
      <c r="C2581" s="62">
        <v>17</v>
      </c>
      <c r="D2581" s="62">
        <v>2429</v>
      </c>
      <c r="E2581" s="62" t="s">
        <v>77</v>
      </c>
    </row>
    <row r="2582" spans="1:5">
      <c r="A2582" s="67">
        <v>4810</v>
      </c>
      <c r="B2582" s="67">
        <v>41</v>
      </c>
      <c r="C2582" s="62">
        <v>17</v>
      </c>
      <c r="D2582" s="62">
        <v>2429</v>
      </c>
      <c r="E2582" s="62" t="s">
        <v>77</v>
      </c>
    </row>
    <row r="2583" spans="1:5">
      <c r="A2583" s="67">
        <v>4811</v>
      </c>
      <c r="B2583" s="67">
        <v>41</v>
      </c>
      <c r="C2583" s="62">
        <v>17</v>
      </c>
      <c r="D2583" s="62">
        <v>2429</v>
      </c>
      <c r="E2583" s="62" t="s">
        <v>77</v>
      </c>
    </row>
    <row r="2584" spans="1:5">
      <c r="A2584" s="67">
        <v>4812</v>
      </c>
      <c r="B2584" s="67">
        <v>41</v>
      </c>
      <c r="C2584" s="62">
        <v>17</v>
      </c>
      <c r="D2584" s="62">
        <v>2429</v>
      </c>
      <c r="E2584" s="62" t="s">
        <v>77</v>
      </c>
    </row>
    <row r="2585" spans="1:5">
      <c r="A2585" s="67">
        <v>4813</v>
      </c>
      <c r="B2585" s="67">
        <v>41</v>
      </c>
      <c r="C2585" s="62">
        <v>17</v>
      </c>
      <c r="D2585" s="62">
        <v>2429</v>
      </c>
      <c r="E2585" s="62" t="s">
        <v>77</v>
      </c>
    </row>
    <row r="2586" spans="1:5">
      <c r="A2586" s="67">
        <v>4814</v>
      </c>
      <c r="B2586" s="67">
        <v>41</v>
      </c>
      <c r="C2586" s="62">
        <v>17</v>
      </c>
      <c r="D2586" s="62">
        <v>2429</v>
      </c>
      <c r="E2586" s="62" t="s">
        <v>77</v>
      </c>
    </row>
    <row r="2587" spans="1:5">
      <c r="A2587" s="67">
        <v>4815</v>
      </c>
      <c r="B2587" s="67">
        <v>41</v>
      </c>
      <c r="C2587" s="62">
        <v>17</v>
      </c>
      <c r="D2587" s="62">
        <v>2429</v>
      </c>
      <c r="E2587" s="62" t="s">
        <v>77</v>
      </c>
    </row>
    <row r="2588" spans="1:5">
      <c r="A2588" s="67">
        <v>4816</v>
      </c>
      <c r="B2588" s="67">
        <v>41</v>
      </c>
      <c r="C2588" s="62">
        <v>17</v>
      </c>
      <c r="D2588" s="62">
        <v>2429</v>
      </c>
      <c r="E2588" s="62" t="s">
        <v>77</v>
      </c>
    </row>
    <row r="2589" spans="1:5">
      <c r="A2589" s="67">
        <v>4817</v>
      </c>
      <c r="B2589" s="67">
        <v>41</v>
      </c>
      <c r="C2589" s="62">
        <v>17</v>
      </c>
      <c r="D2589" s="62">
        <v>2429</v>
      </c>
      <c r="E2589" s="62" t="s">
        <v>77</v>
      </c>
    </row>
    <row r="2590" spans="1:5">
      <c r="A2590" s="67">
        <v>4818</v>
      </c>
      <c r="B2590" s="67">
        <v>41</v>
      </c>
      <c r="C2590" s="62">
        <v>17</v>
      </c>
      <c r="D2590" s="62">
        <v>2429</v>
      </c>
      <c r="E2590" s="62" t="s">
        <v>77</v>
      </c>
    </row>
    <row r="2591" spans="1:5">
      <c r="A2591" s="67">
        <v>4819</v>
      </c>
      <c r="B2591" s="67">
        <v>41</v>
      </c>
      <c r="C2591" s="62">
        <v>17</v>
      </c>
      <c r="D2591" s="62">
        <v>2429</v>
      </c>
      <c r="E2591" s="62" t="s">
        <v>77</v>
      </c>
    </row>
    <row r="2592" spans="1:5">
      <c r="A2592" s="67">
        <v>4820</v>
      </c>
      <c r="B2592" s="67">
        <v>38</v>
      </c>
      <c r="C2592" s="62">
        <v>52</v>
      </c>
      <c r="D2592" s="62">
        <v>1470</v>
      </c>
      <c r="E2592" s="62" t="s">
        <v>77</v>
      </c>
    </row>
    <row r="2593" spans="1:5">
      <c r="A2593" s="67">
        <v>4821</v>
      </c>
      <c r="B2593" s="67">
        <v>38</v>
      </c>
      <c r="C2593" s="62">
        <v>52</v>
      </c>
      <c r="D2593" s="62">
        <v>1470</v>
      </c>
      <c r="E2593" s="62" t="s">
        <v>77</v>
      </c>
    </row>
    <row r="2594" spans="1:5">
      <c r="A2594" s="67">
        <v>4822</v>
      </c>
      <c r="B2594" s="67">
        <v>38</v>
      </c>
      <c r="C2594" s="62">
        <v>52</v>
      </c>
      <c r="D2594" s="62">
        <v>1470</v>
      </c>
      <c r="E2594" s="62" t="s">
        <v>77</v>
      </c>
    </row>
    <row r="2595" spans="1:5">
      <c r="A2595" s="67">
        <v>4823</v>
      </c>
      <c r="B2595" s="67">
        <v>46</v>
      </c>
      <c r="C2595" s="62">
        <v>137</v>
      </c>
      <c r="D2595" s="62">
        <v>955</v>
      </c>
      <c r="E2595" s="62" t="s">
        <v>77</v>
      </c>
    </row>
    <row r="2596" spans="1:5">
      <c r="A2596" s="67">
        <v>4824</v>
      </c>
      <c r="B2596" s="67">
        <v>46</v>
      </c>
      <c r="C2596" s="62">
        <v>137</v>
      </c>
      <c r="D2596" s="62">
        <v>955</v>
      </c>
      <c r="E2596" s="62" t="s">
        <v>77</v>
      </c>
    </row>
    <row r="2597" spans="1:5">
      <c r="A2597" s="67">
        <v>4825</v>
      </c>
      <c r="B2597" s="67">
        <v>46</v>
      </c>
      <c r="C2597" s="62">
        <v>137</v>
      </c>
      <c r="D2597" s="62">
        <v>955</v>
      </c>
      <c r="E2597" s="62" t="s">
        <v>77</v>
      </c>
    </row>
    <row r="2598" spans="1:5">
      <c r="A2598" s="67">
        <v>4828</v>
      </c>
      <c r="B2598" s="67">
        <v>46</v>
      </c>
      <c r="C2598" s="62">
        <v>137</v>
      </c>
      <c r="D2598" s="62">
        <v>955</v>
      </c>
      <c r="E2598" s="62" t="s">
        <v>77</v>
      </c>
    </row>
    <row r="2599" spans="1:5">
      <c r="A2599" s="67">
        <v>4829</v>
      </c>
      <c r="B2599" s="67">
        <v>47</v>
      </c>
      <c r="C2599" s="62">
        <v>380</v>
      </c>
      <c r="D2599" s="62">
        <v>820</v>
      </c>
      <c r="E2599" s="62" t="s">
        <v>77</v>
      </c>
    </row>
    <row r="2600" spans="1:5">
      <c r="A2600" s="67">
        <v>4830</v>
      </c>
      <c r="B2600" s="67">
        <v>46</v>
      </c>
      <c r="C2600" s="62">
        <v>137</v>
      </c>
      <c r="D2600" s="62">
        <v>955</v>
      </c>
      <c r="E2600" s="62" t="s">
        <v>77</v>
      </c>
    </row>
    <row r="2601" spans="1:5">
      <c r="A2601" s="67">
        <v>4849</v>
      </c>
      <c r="B2601" s="67">
        <v>39</v>
      </c>
      <c r="C2601" s="62">
        <v>4</v>
      </c>
      <c r="D2601" s="62">
        <v>2211</v>
      </c>
      <c r="E2601" s="62" t="s">
        <v>77</v>
      </c>
    </row>
    <row r="2602" spans="1:5">
      <c r="A2602" s="67">
        <v>4850</v>
      </c>
      <c r="B2602" s="67">
        <v>39</v>
      </c>
      <c r="C2602" s="62">
        <v>4</v>
      </c>
      <c r="D2602" s="62">
        <v>2211</v>
      </c>
      <c r="E2602" s="62" t="s">
        <v>77</v>
      </c>
    </row>
    <row r="2603" spans="1:5">
      <c r="A2603" s="67">
        <v>4852</v>
      </c>
      <c r="B2603" s="67">
        <v>39</v>
      </c>
      <c r="C2603" s="62">
        <v>4</v>
      </c>
      <c r="D2603" s="62">
        <v>2211</v>
      </c>
      <c r="E2603" s="62" t="s">
        <v>77</v>
      </c>
    </row>
    <row r="2604" spans="1:5">
      <c r="A2604" s="67">
        <v>4854</v>
      </c>
      <c r="B2604" s="67">
        <v>39</v>
      </c>
      <c r="C2604" s="62">
        <v>4</v>
      </c>
      <c r="D2604" s="62">
        <v>2211</v>
      </c>
      <c r="E2604" s="62" t="s">
        <v>77</v>
      </c>
    </row>
    <row r="2605" spans="1:5">
      <c r="A2605" s="67">
        <v>4855</v>
      </c>
      <c r="B2605" s="67">
        <v>39</v>
      </c>
      <c r="C2605" s="62">
        <v>4</v>
      </c>
      <c r="D2605" s="62">
        <v>2211</v>
      </c>
      <c r="E2605" s="62" t="s">
        <v>77</v>
      </c>
    </row>
    <row r="2606" spans="1:5">
      <c r="A2606" s="67">
        <v>4856</v>
      </c>
      <c r="B2606" s="67">
        <v>39</v>
      </c>
      <c r="C2606" s="62">
        <v>4</v>
      </c>
      <c r="D2606" s="62">
        <v>2211</v>
      </c>
      <c r="E2606" s="62" t="s">
        <v>77</v>
      </c>
    </row>
    <row r="2607" spans="1:5">
      <c r="A2607" s="67">
        <v>4857</v>
      </c>
      <c r="B2607" s="67">
        <v>39</v>
      </c>
      <c r="C2607" s="62">
        <v>4</v>
      </c>
      <c r="D2607" s="62">
        <v>2211</v>
      </c>
      <c r="E2607" s="62" t="s">
        <v>77</v>
      </c>
    </row>
    <row r="2608" spans="1:5">
      <c r="A2608" s="67">
        <v>4858</v>
      </c>
      <c r="B2608" s="67">
        <v>39</v>
      </c>
      <c r="C2608" s="62">
        <v>4</v>
      </c>
      <c r="D2608" s="62">
        <v>2211</v>
      </c>
      <c r="E2608" s="62" t="s">
        <v>77</v>
      </c>
    </row>
    <row r="2609" spans="1:5">
      <c r="A2609" s="67">
        <v>4859</v>
      </c>
      <c r="B2609" s="67">
        <v>39</v>
      </c>
      <c r="C2609" s="62">
        <v>4</v>
      </c>
      <c r="D2609" s="62">
        <v>2211</v>
      </c>
      <c r="E2609" s="62" t="s">
        <v>77</v>
      </c>
    </row>
    <row r="2610" spans="1:5">
      <c r="A2610" s="67">
        <v>4860</v>
      </c>
      <c r="B2610" s="67">
        <v>39</v>
      </c>
      <c r="C2610" s="62">
        <v>4</v>
      </c>
      <c r="D2610" s="62">
        <v>2211</v>
      </c>
      <c r="E2610" s="62" t="s">
        <v>77</v>
      </c>
    </row>
    <row r="2611" spans="1:5">
      <c r="A2611" s="67">
        <v>4861</v>
      </c>
      <c r="B2611" s="67">
        <v>39</v>
      </c>
      <c r="C2611" s="62">
        <v>4</v>
      </c>
      <c r="D2611" s="62">
        <v>2211</v>
      </c>
      <c r="E2611" s="62" t="s">
        <v>77</v>
      </c>
    </row>
    <row r="2612" spans="1:5">
      <c r="A2612" s="67">
        <v>4865</v>
      </c>
      <c r="B2612" s="67">
        <v>39</v>
      </c>
      <c r="C2612" s="62">
        <v>4</v>
      </c>
      <c r="D2612" s="62">
        <v>2211</v>
      </c>
      <c r="E2612" s="62" t="s">
        <v>77</v>
      </c>
    </row>
    <row r="2613" spans="1:5">
      <c r="A2613" s="67">
        <v>4868</v>
      </c>
      <c r="B2613" s="67">
        <v>39</v>
      </c>
      <c r="C2613" s="62">
        <v>4</v>
      </c>
      <c r="D2613" s="62">
        <v>2211</v>
      </c>
      <c r="E2613" s="62" t="s">
        <v>77</v>
      </c>
    </row>
    <row r="2614" spans="1:5">
      <c r="A2614" s="67">
        <v>4869</v>
      </c>
      <c r="B2614" s="67">
        <v>39</v>
      </c>
      <c r="C2614" s="62">
        <v>4</v>
      </c>
      <c r="D2614" s="62">
        <v>2211</v>
      </c>
      <c r="E2614" s="62" t="s">
        <v>77</v>
      </c>
    </row>
    <row r="2615" spans="1:5">
      <c r="A2615" s="67">
        <v>4870</v>
      </c>
      <c r="B2615" s="67">
        <v>39</v>
      </c>
      <c r="C2615" s="62">
        <v>4</v>
      </c>
      <c r="D2615" s="62">
        <v>2211</v>
      </c>
      <c r="E2615" s="62" t="s">
        <v>77</v>
      </c>
    </row>
    <row r="2616" spans="1:5">
      <c r="A2616" s="67">
        <v>4871</v>
      </c>
      <c r="B2616" s="67">
        <v>39</v>
      </c>
      <c r="C2616" s="62">
        <v>4</v>
      </c>
      <c r="D2616" s="62">
        <v>2211</v>
      </c>
      <c r="E2616" s="62" t="s">
        <v>77</v>
      </c>
    </row>
    <row r="2617" spans="1:5">
      <c r="A2617" s="67">
        <v>4872</v>
      </c>
      <c r="B2617" s="67">
        <v>39</v>
      </c>
      <c r="C2617" s="62">
        <v>4</v>
      </c>
      <c r="D2617" s="62">
        <v>2211</v>
      </c>
      <c r="E2617" s="62" t="s">
        <v>77</v>
      </c>
    </row>
    <row r="2618" spans="1:5">
      <c r="A2618" s="67">
        <v>4873</v>
      </c>
      <c r="B2618" s="67">
        <v>39</v>
      </c>
      <c r="C2618" s="62">
        <v>4</v>
      </c>
      <c r="D2618" s="62">
        <v>2211</v>
      </c>
      <c r="E2618" s="62" t="s">
        <v>77</v>
      </c>
    </row>
    <row r="2619" spans="1:5">
      <c r="A2619" s="67">
        <v>4874</v>
      </c>
      <c r="B2619" s="67">
        <v>36</v>
      </c>
      <c r="C2619" s="62">
        <v>0</v>
      </c>
      <c r="D2619" s="62">
        <v>2835</v>
      </c>
      <c r="E2619" s="62" t="s">
        <v>77</v>
      </c>
    </row>
    <row r="2620" spans="1:5">
      <c r="A2620" s="67">
        <v>4875</v>
      </c>
      <c r="B2620" s="67">
        <v>36</v>
      </c>
      <c r="C2620" s="62">
        <v>0</v>
      </c>
      <c r="D2620" s="62">
        <v>2835</v>
      </c>
      <c r="E2620" s="62" t="s">
        <v>77</v>
      </c>
    </row>
    <row r="2621" spans="1:5">
      <c r="A2621" s="67">
        <v>4876</v>
      </c>
      <c r="B2621" s="67">
        <v>36</v>
      </c>
      <c r="C2621" s="62">
        <v>0</v>
      </c>
      <c r="D2621" s="62">
        <v>2835</v>
      </c>
      <c r="E2621" s="62" t="s">
        <v>77</v>
      </c>
    </row>
    <row r="2622" spans="1:5">
      <c r="A2622" s="67">
        <v>4878</v>
      </c>
      <c r="B2622" s="67">
        <v>39</v>
      </c>
      <c r="C2622" s="62">
        <v>4</v>
      </c>
      <c r="D2622" s="62">
        <v>2211</v>
      </c>
      <c r="E2622" s="62" t="s">
        <v>77</v>
      </c>
    </row>
    <row r="2623" spans="1:5">
      <c r="A2623" s="67">
        <v>4879</v>
      </c>
      <c r="B2623" s="67">
        <v>39</v>
      </c>
      <c r="C2623" s="62">
        <v>4</v>
      </c>
      <c r="D2623" s="62">
        <v>2211</v>
      </c>
      <c r="E2623" s="62" t="s">
        <v>77</v>
      </c>
    </row>
    <row r="2624" spans="1:5">
      <c r="A2624" s="67">
        <v>4880</v>
      </c>
      <c r="B2624" s="67">
        <v>39</v>
      </c>
      <c r="C2624" s="62">
        <v>4</v>
      </c>
      <c r="D2624" s="62">
        <v>2211</v>
      </c>
      <c r="E2624" s="62" t="s">
        <v>77</v>
      </c>
    </row>
    <row r="2625" spans="1:5">
      <c r="A2625" s="67">
        <v>4882</v>
      </c>
      <c r="B2625" s="67">
        <v>39</v>
      </c>
      <c r="C2625" s="62">
        <v>4</v>
      </c>
      <c r="D2625" s="62">
        <v>2211</v>
      </c>
      <c r="E2625" s="62" t="s">
        <v>77</v>
      </c>
    </row>
    <row r="2626" spans="1:5">
      <c r="A2626" s="67">
        <v>4883</v>
      </c>
      <c r="B2626" s="67">
        <v>39</v>
      </c>
      <c r="C2626" s="62">
        <v>4</v>
      </c>
      <c r="D2626" s="62">
        <v>2211</v>
      </c>
      <c r="E2626" s="62" t="s">
        <v>77</v>
      </c>
    </row>
    <row r="2627" spans="1:5">
      <c r="A2627" s="67">
        <v>4885</v>
      </c>
      <c r="B2627" s="67">
        <v>39</v>
      </c>
      <c r="C2627" s="62">
        <v>4</v>
      </c>
      <c r="D2627" s="62">
        <v>2211</v>
      </c>
      <c r="E2627" s="62" t="s">
        <v>77</v>
      </c>
    </row>
    <row r="2628" spans="1:5">
      <c r="A2628" s="67">
        <v>4886</v>
      </c>
      <c r="B2628" s="67">
        <v>39</v>
      </c>
      <c r="C2628" s="62">
        <v>4</v>
      </c>
      <c r="D2628" s="62">
        <v>2211</v>
      </c>
      <c r="E2628" s="62" t="s">
        <v>77</v>
      </c>
    </row>
    <row r="2629" spans="1:5">
      <c r="A2629" s="67">
        <v>4890</v>
      </c>
      <c r="B2629" s="67">
        <v>39</v>
      </c>
      <c r="C2629" s="62">
        <v>4</v>
      </c>
      <c r="D2629" s="62">
        <v>2211</v>
      </c>
      <c r="E2629" s="62" t="s">
        <v>77</v>
      </c>
    </row>
    <row r="2630" spans="1:5">
      <c r="A2630" s="67">
        <v>4891</v>
      </c>
      <c r="B2630" s="67">
        <v>39</v>
      </c>
      <c r="C2630" s="62">
        <v>4</v>
      </c>
      <c r="D2630" s="62">
        <v>2211</v>
      </c>
      <c r="E2630" s="62" t="s">
        <v>77</v>
      </c>
    </row>
    <row r="2631" spans="1:5">
      <c r="A2631" s="67">
        <v>5000</v>
      </c>
      <c r="B2631" s="67">
        <v>33</v>
      </c>
      <c r="C2631" s="62">
        <v>1554</v>
      </c>
      <c r="D2631" s="62">
        <v>132</v>
      </c>
      <c r="E2631" s="62" t="s">
        <v>78</v>
      </c>
    </row>
    <row r="2632" spans="1:5">
      <c r="A2632" s="67">
        <v>5001</v>
      </c>
      <c r="B2632" s="67">
        <v>33</v>
      </c>
      <c r="C2632" s="62">
        <v>1554</v>
      </c>
      <c r="D2632" s="62">
        <v>132</v>
      </c>
      <c r="E2632" s="62" t="s">
        <v>78</v>
      </c>
    </row>
    <row r="2633" spans="1:5">
      <c r="A2633" s="67">
        <v>5005</v>
      </c>
      <c r="B2633" s="67">
        <v>33</v>
      </c>
      <c r="C2633" s="62">
        <v>1554</v>
      </c>
      <c r="D2633" s="62">
        <v>132</v>
      </c>
      <c r="E2633" s="62" t="s">
        <v>78</v>
      </c>
    </row>
    <row r="2634" spans="1:5">
      <c r="A2634" s="67">
        <v>5006</v>
      </c>
      <c r="B2634" s="67">
        <v>33</v>
      </c>
      <c r="C2634" s="62">
        <v>1554</v>
      </c>
      <c r="D2634" s="62">
        <v>132</v>
      </c>
      <c r="E2634" s="62" t="s">
        <v>78</v>
      </c>
    </row>
    <row r="2635" spans="1:5">
      <c r="A2635" s="67">
        <v>5007</v>
      </c>
      <c r="B2635" s="67">
        <v>33</v>
      </c>
      <c r="C2635" s="62">
        <v>1554</v>
      </c>
      <c r="D2635" s="62">
        <v>132</v>
      </c>
      <c r="E2635" s="62" t="s">
        <v>78</v>
      </c>
    </row>
    <row r="2636" spans="1:5">
      <c r="A2636" s="67">
        <v>5008</v>
      </c>
      <c r="B2636" s="67">
        <v>33</v>
      </c>
      <c r="C2636" s="62">
        <v>1554</v>
      </c>
      <c r="D2636" s="62">
        <v>132</v>
      </c>
      <c r="E2636" s="62" t="s">
        <v>78</v>
      </c>
    </row>
    <row r="2637" spans="1:5">
      <c r="A2637" s="67">
        <v>5009</v>
      </c>
      <c r="B2637" s="67">
        <v>33</v>
      </c>
      <c r="C2637" s="62">
        <v>1554</v>
      </c>
      <c r="D2637" s="62">
        <v>132</v>
      </c>
      <c r="E2637" s="62" t="s">
        <v>78</v>
      </c>
    </row>
    <row r="2638" spans="1:5">
      <c r="A2638" s="67">
        <v>5010</v>
      </c>
      <c r="B2638" s="67">
        <v>33</v>
      </c>
      <c r="C2638" s="62">
        <v>1554</v>
      </c>
      <c r="D2638" s="62">
        <v>132</v>
      </c>
      <c r="E2638" s="62" t="s">
        <v>78</v>
      </c>
    </row>
    <row r="2639" spans="1:5">
      <c r="A2639" s="67">
        <v>5011</v>
      </c>
      <c r="B2639" s="67">
        <v>33</v>
      </c>
      <c r="C2639" s="62">
        <v>1554</v>
      </c>
      <c r="D2639" s="62">
        <v>132</v>
      </c>
      <c r="E2639" s="62" t="s">
        <v>78</v>
      </c>
    </row>
    <row r="2640" spans="1:5">
      <c r="A2640" s="67">
        <v>5012</v>
      </c>
      <c r="B2640" s="67">
        <v>33</v>
      </c>
      <c r="C2640" s="62">
        <v>1554</v>
      </c>
      <c r="D2640" s="62">
        <v>132</v>
      </c>
      <c r="E2640" s="62" t="s">
        <v>78</v>
      </c>
    </row>
    <row r="2641" spans="1:5">
      <c r="A2641" s="67">
        <v>5013</v>
      </c>
      <c r="B2641" s="67">
        <v>33</v>
      </c>
      <c r="C2641" s="62">
        <v>1554</v>
      </c>
      <c r="D2641" s="62">
        <v>132</v>
      </c>
      <c r="E2641" s="62" t="s">
        <v>78</v>
      </c>
    </row>
    <row r="2642" spans="1:5">
      <c r="A2642" s="67">
        <v>5014</v>
      </c>
      <c r="B2642" s="67">
        <v>33</v>
      </c>
      <c r="C2642" s="62">
        <v>1554</v>
      </c>
      <c r="D2642" s="62">
        <v>132</v>
      </c>
      <c r="E2642" s="62" t="s">
        <v>78</v>
      </c>
    </row>
    <row r="2643" spans="1:5">
      <c r="A2643" s="67">
        <v>5015</v>
      </c>
      <c r="B2643" s="67">
        <v>33</v>
      </c>
      <c r="C2643" s="62">
        <v>1554</v>
      </c>
      <c r="D2643" s="62">
        <v>132</v>
      </c>
      <c r="E2643" s="62" t="s">
        <v>78</v>
      </c>
    </row>
    <row r="2644" spans="1:5">
      <c r="A2644" s="67">
        <v>5016</v>
      </c>
      <c r="B2644" s="67">
        <v>33</v>
      </c>
      <c r="C2644" s="62">
        <v>1554</v>
      </c>
      <c r="D2644" s="62">
        <v>132</v>
      </c>
      <c r="E2644" s="62" t="s">
        <v>78</v>
      </c>
    </row>
    <row r="2645" spans="1:5">
      <c r="A2645" s="67">
        <v>5017</v>
      </c>
      <c r="B2645" s="67">
        <v>33</v>
      </c>
      <c r="C2645" s="62">
        <v>1554</v>
      </c>
      <c r="D2645" s="62">
        <v>132</v>
      </c>
      <c r="E2645" s="62" t="s">
        <v>78</v>
      </c>
    </row>
    <row r="2646" spans="1:5">
      <c r="A2646" s="67">
        <v>5018</v>
      </c>
      <c r="B2646" s="67">
        <v>33</v>
      </c>
      <c r="C2646" s="62">
        <v>1554</v>
      </c>
      <c r="D2646" s="62">
        <v>132</v>
      </c>
      <c r="E2646" s="62" t="s">
        <v>78</v>
      </c>
    </row>
    <row r="2647" spans="1:5">
      <c r="A2647" s="67">
        <v>5019</v>
      </c>
      <c r="B2647" s="67">
        <v>33</v>
      </c>
      <c r="C2647" s="62">
        <v>1554</v>
      </c>
      <c r="D2647" s="62">
        <v>132</v>
      </c>
      <c r="E2647" s="62" t="s">
        <v>78</v>
      </c>
    </row>
    <row r="2648" spans="1:5">
      <c r="A2648" s="67">
        <v>5020</v>
      </c>
      <c r="B2648" s="67">
        <v>33</v>
      </c>
      <c r="C2648" s="62">
        <v>1554</v>
      </c>
      <c r="D2648" s="62">
        <v>132</v>
      </c>
      <c r="E2648" s="62" t="s">
        <v>78</v>
      </c>
    </row>
    <row r="2649" spans="1:5">
      <c r="A2649" s="67">
        <v>5021</v>
      </c>
      <c r="B2649" s="67">
        <v>33</v>
      </c>
      <c r="C2649" s="62">
        <v>1554</v>
      </c>
      <c r="D2649" s="62">
        <v>132</v>
      </c>
      <c r="E2649" s="62" t="s">
        <v>78</v>
      </c>
    </row>
    <row r="2650" spans="1:5">
      <c r="A2650" s="67">
        <v>5022</v>
      </c>
      <c r="B2650" s="67">
        <v>33</v>
      </c>
      <c r="C2650" s="62">
        <v>1554</v>
      </c>
      <c r="D2650" s="62">
        <v>132</v>
      </c>
      <c r="E2650" s="62" t="s">
        <v>78</v>
      </c>
    </row>
    <row r="2651" spans="1:5">
      <c r="A2651" s="67">
        <v>5023</v>
      </c>
      <c r="B2651" s="67">
        <v>33</v>
      </c>
      <c r="C2651" s="62">
        <v>1554</v>
      </c>
      <c r="D2651" s="62">
        <v>132</v>
      </c>
      <c r="E2651" s="62" t="s">
        <v>78</v>
      </c>
    </row>
    <row r="2652" spans="1:5">
      <c r="A2652" s="67">
        <v>5024</v>
      </c>
      <c r="B2652" s="67">
        <v>33</v>
      </c>
      <c r="C2652" s="62">
        <v>1554</v>
      </c>
      <c r="D2652" s="62">
        <v>132</v>
      </c>
      <c r="E2652" s="62" t="s">
        <v>78</v>
      </c>
    </row>
    <row r="2653" spans="1:5">
      <c r="A2653" s="67">
        <v>5025</v>
      </c>
      <c r="B2653" s="67">
        <v>33</v>
      </c>
      <c r="C2653" s="62">
        <v>1554</v>
      </c>
      <c r="D2653" s="62">
        <v>132</v>
      </c>
      <c r="E2653" s="62" t="s">
        <v>78</v>
      </c>
    </row>
    <row r="2654" spans="1:5">
      <c r="A2654" s="67">
        <v>5031</v>
      </c>
      <c r="B2654" s="67">
        <v>33</v>
      </c>
      <c r="C2654" s="62">
        <v>1554</v>
      </c>
      <c r="D2654" s="62">
        <v>132</v>
      </c>
      <c r="E2654" s="62" t="s">
        <v>78</v>
      </c>
    </row>
    <row r="2655" spans="1:5">
      <c r="A2655" s="67">
        <v>5032</v>
      </c>
      <c r="B2655" s="67">
        <v>33</v>
      </c>
      <c r="C2655" s="62">
        <v>1554</v>
      </c>
      <c r="D2655" s="62">
        <v>132</v>
      </c>
      <c r="E2655" s="62" t="s">
        <v>78</v>
      </c>
    </row>
    <row r="2656" spans="1:5">
      <c r="A2656" s="67">
        <v>5033</v>
      </c>
      <c r="B2656" s="67">
        <v>33</v>
      </c>
      <c r="C2656" s="62">
        <v>1554</v>
      </c>
      <c r="D2656" s="62">
        <v>132</v>
      </c>
      <c r="E2656" s="62" t="s">
        <v>78</v>
      </c>
    </row>
    <row r="2657" spans="1:5">
      <c r="A2657" s="67">
        <v>5034</v>
      </c>
      <c r="B2657" s="67">
        <v>33</v>
      </c>
      <c r="C2657" s="62">
        <v>1554</v>
      </c>
      <c r="D2657" s="62">
        <v>132</v>
      </c>
      <c r="E2657" s="62" t="s">
        <v>78</v>
      </c>
    </row>
    <row r="2658" spans="1:5">
      <c r="A2658" s="67">
        <v>5035</v>
      </c>
      <c r="B2658" s="67">
        <v>33</v>
      </c>
      <c r="C2658" s="62">
        <v>1554</v>
      </c>
      <c r="D2658" s="62">
        <v>132</v>
      </c>
      <c r="E2658" s="62" t="s">
        <v>78</v>
      </c>
    </row>
    <row r="2659" spans="1:5">
      <c r="A2659" s="67">
        <v>5037</v>
      </c>
      <c r="B2659" s="67">
        <v>33</v>
      </c>
      <c r="C2659" s="62">
        <v>1554</v>
      </c>
      <c r="D2659" s="62">
        <v>132</v>
      </c>
      <c r="E2659" s="62" t="s">
        <v>78</v>
      </c>
    </row>
    <row r="2660" spans="1:5">
      <c r="A2660" s="67">
        <v>5038</v>
      </c>
      <c r="B2660" s="67">
        <v>33</v>
      </c>
      <c r="C2660" s="62">
        <v>1554</v>
      </c>
      <c r="D2660" s="62">
        <v>132</v>
      </c>
      <c r="E2660" s="62" t="s">
        <v>78</v>
      </c>
    </row>
    <row r="2661" spans="1:5">
      <c r="A2661" s="67">
        <v>5039</v>
      </c>
      <c r="B2661" s="67">
        <v>33</v>
      </c>
      <c r="C2661" s="62">
        <v>1554</v>
      </c>
      <c r="D2661" s="62">
        <v>132</v>
      </c>
      <c r="E2661" s="62" t="s">
        <v>78</v>
      </c>
    </row>
    <row r="2662" spans="1:5">
      <c r="A2662" s="67">
        <v>5040</v>
      </c>
      <c r="B2662" s="67">
        <v>33</v>
      </c>
      <c r="C2662" s="62">
        <v>1554</v>
      </c>
      <c r="D2662" s="62">
        <v>132</v>
      </c>
      <c r="E2662" s="62" t="s">
        <v>78</v>
      </c>
    </row>
    <row r="2663" spans="1:5">
      <c r="A2663" s="67">
        <v>5041</v>
      </c>
      <c r="B2663" s="67">
        <v>33</v>
      </c>
      <c r="C2663" s="62">
        <v>1554</v>
      </c>
      <c r="D2663" s="62">
        <v>132</v>
      </c>
      <c r="E2663" s="62" t="s">
        <v>78</v>
      </c>
    </row>
    <row r="2664" spans="1:5">
      <c r="A2664" s="67">
        <v>5042</v>
      </c>
      <c r="B2664" s="67">
        <v>33</v>
      </c>
      <c r="C2664" s="62">
        <v>1554</v>
      </c>
      <c r="D2664" s="62">
        <v>132</v>
      </c>
      <c r="E2664" s="62" t="s">
        <v>78</v>
      </c>
    </row>
    <row r="2665" spans="1:5">
      <c r="A2665" s="67">
        <v>5043</v>
      </c>
      <c r="B2665" s="67">
        <v>33</v>
      </c>
      <c r="C2665" s="62">
        <v>1554</v>
      </c>
      <c r="D2665" s="62">
        <v>132</v>
      </c>
      <c r="E2665" s="62" t="s">
        <v>78</v>
      </c>
    </row>
    <row r="2666" spans="1:5">
      <c r="A2666" s="67">
        <v>5044</v>
      </c>
      <c r="B2666" s="67">
        <v>33</v>
      </c>
      <c r="C2666" s="62">
        <v>1554</v>
      </c>
      <c r="D2666" s="62">
        <v>132</v>
      </c>
      <c r="E2666" s="62" t="s">
        <v>78</v>
      </c>
    </row>
    <row r="2667" spans="1:5">
      <c r="A2667" s="67">
        <v>5045</v>
      </c>
      <c r="B2667" s="67">
        <v>33</v>
      </c>
      <c r="C2667" s="62">
        <v>1554</v>
      </c>
      <c r="D2667" s="62">
        <v>132</v>
      </c>
      <c r="E2667" s="62" t="s">
        <v>78</v>
      </c>
    </row>
    <row r="2668" spans="1:5">
      <c r="A2668" s="67">
        <v>5046</v>
      </c>
      <c r="B2668" s="67">
        <v>33</v>
      </c>
      <c r="C2668" s="62">
        <v>1554</v>
      </c>
      <c r="D2668" s="62">
        <v>132</v>
      </c>
      <c r="E2668" s="62" t="s">
        <v>78</v>
      </c>
    </row>
    <row r="2669" spans="1:5">
      <c r="A2669" s="67">
        <v>5047</v>
      </c>
      <c r="B2669" s="67">
        <v>33</v>
      </c>
      <c r="C2669" s="62">
        <v>1554</v>
      </c>
      <c r="D2669" s="62">
        <v>132</v>
      </c>
      <c r="E2669" s="62" t="s">
        <v>78</v>
      </c>
    </row>
    <row r="2670" spans="1:5">
      <c r="A2670" s="67">
        <v>5048</v>
      </c>
      <c r="B2670" s="67">
        <v>33</v>
      </c>
      <c r="C2670" s="62">
        <v>1554</v>
      </c>
      <c r="D2670" s="62">
        <v>132</v>
      </c>
      <c r="E2670" s="62" t="s">
        <v>78</v>
      </c>
    </row>
    <row r="2671" spans="1:5">
      <c r="A2671" s="67">
        <v>5049</v>
      </c>
      <c r="B2671" s="67">
        <v>33</v>
      </c>
      <c r="C2671" s="62">
        <v>1554</v>
      </c>
      <c r="D2671" s="62">
        <v>132</v>
      </c>
      <c r="E2671" s="62" t="s">
        <v>78</v>
      </c>
    </row>
    <row r="2672" spans="1:5">
      <c r="A2672" s="67">
        <v>5050</v>
      </c>
      <c r="B2672" s="67">
        <v>33</v>
      </c>
      <c r="C2672" s="62">
        <v>1554</v>
      </c>
      <c r="D2672" s="62">
        <v>132</v>
      </c>
      <c r="E2672" s="62" t="s">
        <v>78</v>
      </c>
    </row>
    <row r="2673" spans="1:5">
      <c r="A2673" s="67">
        <v>5051</v>
      </c>
      <c r="B2673" s="67">
        <v>33</v>
      </c>
      <c r="C2673" s="62">
        <v>1554</v>
      </c>
      <c r="D2673" s="62">
        <v>132</v>
      </c>
      <c r="E2673" s="62" t="s">
        <v>78</v>
      </c>
    </row>
    <row r="2674" spans="1:5">
      <c r="A2674" s="67">
        <v>5052</v>
      </c>
      <c r="B2674" s="67">
        <v>33</v>
      </c>
      <c r="C2674" s="62">
        <v>1554</v>
      </c>
      <c r="D2674" s="62">
        <v>132</v>
      </c>
      <c r="E2674" s="62" t="s">
        <v>78</v>
      </c>
    </row>
    <row r="2675" spans="1:5">
      <c r="A2675" s="67">
        <v>5061</v>
      </c>
      <c r="B2675" s="67">
        <v>33</v>
      </c>
      <c r="C2675" s="62">
        <v>1554</v>
      </c>
      <c r="D2675" s="62">
        <v>132</v>
      </c>
      <c r="E2675" s="62" t="s">
        <v>78</v>
      </c>
    </row>
    <row r="2676" spans="1:5">
      <c r="A2676" s="67">
        <v>5062</v>
      </c>
      <c r="B2676" s="67">
        <v>33</v>
      </c>
      <c r="C2676" s="62">
        <v>1554</v>
      </c>
      <c r="D2676" s="62">
        <v>132</v>
      </c>
      <c r="E2676" s="62" t="s">
        <v>78</v>
      </c>
    </row>
    <row r="2677" spans="1:5">
      <c r="A2677" s="67">
        <v>5063</v>
      </c>
      <c r="B2677" s="67">
        <v>33</v>
      </c>
      <c r="C2677" s="62">
        <v>1554</v>
      </c>
      <c r="D2677" s="62">
        <v>132</v>
      </c>
      <c r="E2677" s="62" t="s">
        <v>78</v>
      </c>
    </row>
    <row r="2678" spans="1:5">
      <c r="A2678" s="67">
        <v>5064</v>
      </c>
      <c r="B2678" s="67">
        <v>33</v>
      </c>
      <c r="C2678" s="62">
        <v>1554</v>
      </c>
      <c r="D2678" s="62">
        <v>132</v>
      </c>
      <c r="E2678" s="62" t="s">
        <v>78</v>
      </c>
    </row>
    <row r="2679" spans="1:5">
      <c r="A2679" s="67">
        <v>5065</v>
      </c>
      <c r="B2679" s="67">
        <v>33</v>
      </c>
      <c r="C2679" s="62">
        <v>1554</v>
      </c>
      <c r="D2679" s="62">
        <v>132</v>
      </c>
      <c r="E2679" s="62" t="s">
        <v>78</v>
      </c>
    </row>
    <row r="2680" spans="1:5">
      <c r="A2680" s="67">
        <v>5066</v>
      </c>
      <c r="B2680" s="67">
        <v>33</v>
      </c>
      <c r="C2680" s="62">
        <v>1554</v>
      </c>
      <c r="D2680" s="62">
        <v>132</v>
      </c>
      <c r="E2680" s="62" t="s">
        <v>78</v>
      </c>
    </row>
    <row r="2681" spans="1:5">
      <c r="A2681" s="67">
        <v>5067</v>
      </c>
      <c r="B2681" s="67">
        <v>33</v>
      </c>
      <c r="C2681" s="62">
        <v>1554</v>
      </c>
      <c r="D2681" s="62">
        <v>132</v>
      </c>
      <c r="E2681" s="62" t="s">
        <v>78</v>
      </c>
    </row>
    <row r="2682" spans="1:5">
      <c r="A2682" s="67">
        <v>5068</v>
      </c>
      <c r="B2682" s="67">
        <v>33</v>
      </c>
      <c r="C2682" s="62">
        <v>1554</v>
      </c>
      <c r="D2682" s="62">
        <v>132</v>
      </c>
      <c r="E2682" s="62" t="s">
        <v>78</v>
      </c>
    </row>
    <row r="2683" spans="1:5">
      <c r="A2683" s="67">
        <v>5069</v>
      </c>
      <c r="B2683" s="67">
        <v>33</v>
      </c>
      <c r="C2683" s="62">
        <v>1554</v>
      </c>
      <c r="D2683" s="62">
        <v>132</v>
      </c>
      <c r="E2683" s="62" t="s">
        <v>78</v>
      </c>
    </row>
    <row r="2684" spans="1:5">
      <c r="A2684" s="67">
        <v>5070</v>
      </c>
      <c r="B2684" s="67">
        <v>33</v>
      </c>
      <c r="C2684" s="62">
        <v>1554</v>
      </c>
      <c r="D2684" s="62">
        <v>132</v>
      </c>
      <c r="E2684" s="62" t="s">
        <v>78</v>
      </c>
    </row>
    <row r="2685" spans="1:5">
      <c r="A2685" s="67">
        <v>5071</v>
      </c>
      <c r="B2685" s="67">
        <v>33</v>
      </c>
      <c r="C2685" s="62">
        <v>1554</v>
      </c>
      <c r="D2685" s="62">
        <v>132</v>
      </c>
      <c r="E2685" s="62" t="s">
        <v>78</v>
      </c>
    </row>
    <row r="2686" spans="1:5">
      <c r="A2686" s="67">
        <v>5072</v>
      </c>
      <c r="B2686" s="67">
        <v>33</v>
      </c>
      <c r="C2686" s="62">
        <v>1554</v>
      </c>
      <c r="D2686" s="62">
        <v>132</v>
      </c>
      <c r="E2686" s="62" t="s">
        <v>78</v>
      </c>
    </row>
    <row r="2687" spans="1:5">
      <c r="A2687" s="67">
        <v>5073</v>
      </c>
      <c r="B2687" s="67">
        <v>33</v>
      </c>
      <c r="C2687" s="62">
        <v>1554</v>
      </c>
      <c r="D2687" s="62">
        <v>132</v>
      </c>
      <c r="E2687" s="62" t="s">
        <v>78</v>
      </c>
    </row>
    <row r="2688" spans="1:5">
      <c r="A2688" s="67">
        <v>5074</v>
      </c>
      <c r="B2688" s="67">
        <v>33</v>
      </c>
      <c r="C2688" s="62">
        <v>1554</v>
      </c>
      <c r="D2688" s="62">
        <v>132</v>
      </c>
      <c r="E2688" s="62" t="s">
        <v>78</v>
      </c>
    </row>
    <row r="2689" spans="1:5">
      <c r="A2689" s="67">
        <v>5075</v>
      </c>
      <c r="B2689" s="67">
        <v>33</v>
      </c>
      <c r="C2689" s="62">
        <v>1554</v>
      </c>
      <c r="D2689" s="62">
        <v>132</v>
      </c>
      <c r="E2689" s="62" t="s">
        <v>78</v>
      </c>
    </row>
    <row r="2690" spans="1:5">
      <c r="A2690" s="67">
        <v>5076</v>
      </c>
      <c r="B2690" s="67">
        <v>33</v>
      </c>
      <c r="C2690" s="62">
        <v>1554</v>
      </c>
      <c r="D2690" s="62">
        <v>132</v>
      </c>
      <c r="E2690" s="62" t="s">
        <v>78</v>
      </c>
    </row>
    <row r="2691" spans="1:5">
      <c r="A2691" s="67">
        <v>5081</v>
      </c>
      <c r="B2691" s="67">
        <v>33</v>
      </c>
      <c r="C2691" s="62">
        <v>1554</v>
      </c>
      <c r="D2691" s="62">
        <v>132</v>
      </c>
      <c r="E2691" s="62" t="s">
        <v>78</v>
      </c>
    </row>
    <row r="2692" spans="1:5">
      <c r="A2692" s="67">
        <v>5082</v>
      </c>
      <c r="B2692" s="67">
        <v>33</v>
      </c>
      <c r="C2692" s="62">
        <v>1554</v>
      </c>
      <c r="D2692" s="62">
        <v>132</v>
      </c>
      <c r="E2692" s="62" t="s">
        <v>78</v>
      </c>
    </row>
    <row r="2693" spans="1:5">
      <c r="A2693" s="67">
        <v>5083</v>
      </c>
      <c r="B2693" s="67">
        <v>33</v>
      </c>
      <c r="C2693" s="62">
        <v>1554</v>
      </c>
      <c r="D2693" s="62">
        <v>132</v>
      </c>
      <c r="E2693" s="62" t="s">
        <v>78</v>
      </c>
    </row>
    <row r="2694" spans="1:5">
      <c r="A2694" s="67">
        <v>5084</v>
      </c>
      <c r="B2694" s="67">
        <v>33</v>
      </c>
      <c r="C2694" s="62">
        <v>1554</v>
      </c>
      <c r="D2694" s="62">
        <v>132</v>
      </c>
      <c r="E2694" s="62" t="s">
        <v>78</v>
      </c>
    </row>
    <row r="2695" spans="1:5">
      <c r="A2695" s="67">
        <v>5085</v>
      </c>
      <c r="B2695" s="67">
        <v>33</v>
      </c>
      <c r="C2695" s="62">
        <v>1554</v>
      </c>
      <c r="D2695" s="62">
        <v>132</v>
      </c>
      <c r="E2695" s="62" t="s">
        <v>78</v>
      </c>
    </row>
    <row r="2696" spans="1:5">
      <c r="A2696" s="67">
        <v>5086</v>
      </c>
      <c r="B2696" s="67">
        <v>33</v>
      </c>
      <c r="C2696" s="62">
        <v>1554</v>
      </c>
      <c r="D2696" s="62">
        <v>132</v>
      </c>
      <c r="E2696" s="62" t="s">
        <v>78</v>
      </c>
    </row>
    <row r="2697" spans="1:5">
      <c r="A2697" s="67">
        <v>5087</v>
      </c>
      <c r="B2697" s="67">
        <v>33</v>
      </c>
      <c r="C2697" s="62">
        <v>1554</v>
      </c>
      <c r="D2697" s="62">
        <v>132</v>
      </c>
      <c r="E2697" s="62" t="s">
        <v>78</v>
      </c>
    </row>
    <row r="2698" spans="1:5">
      <c r="A2698" s="67">
        <v>5088</v>
      </c>
      <c r="B2698" s="67">
        <v>33</v>
      </c>
      <c r="C2698" s="62">
        <v>1554</v>
      </c>
      <c r="D2698" s="62">
        <v>132</v>
      </c>
      <c r="E2698" s="62" t="s">
        <v>78</v>
      </c>
    </row>
    <row r="2699" spans="1:5">
      <c r="A2699" s="67">
        <v>5089</v>
      </c>
      <c r="B2699" s="67">
        <v>33</v>
      </c>
      <c r="C2699" s="62">
        <v>1554</v>
      </c>
      <c r="D2699" s="62">
        <v>132</v>
      </c>
      <c r="E2699" s="62" t="s">
        <v>78</v>
      </c>
    </row>
    <row r="2700" spans="1:5">
      <c r="A2700" s="67">
        <v>5090</v>
      </c>
      <c r="B2700" s="67">
        <v>33</v>
      </c>
      <c r="C2700" s="62">
        <v>1554</v>
      </c>
      <c r="D2700" s="62">
        <v>132</v>
      </c>
      <c r="E2700" s="62" t="s">
        <v>78</v>
      </c>
    </row>
    <row r="2701" spans="1:5">
      <c r="A2701" s="67">
        <v>5091</v>
      </c>
      <c r="B2701" s="67">
        <v>33</v>
      </c>
      <c r="C2701" s="62">
        <v>1554</v>
      </c>
      <c r="D2701" s="62">
        <v>132</v>
      </c>
      <c r="E2701" s="62" t="s">
        <v>78</v>
      </c>
    </row>
    <row r="2702" spans="1:5">
      <c r="A2702" s="67">
        <v>5092</v>
      </c>
      <c r="B2702" s="67">
        <v>33</v>
      </c>
      <c r="C2702" s="62">
        <v>1554</v>
      </c>
      <c r="D2702" s="62">
        <v>132</v>
      </c>
      <c r="E2702" s="62" t="s">
        <v>78</v>
      </c>
    </row>
    <row r="2703" spans="1:5">
      <c r="A2703" s="67">
        <v>5093</v>
      </c>
      <c r="B2703" s="67">
        <v>33</v>
      </c>
      <c r="C2703" s="62">
        <v>1554</v>
      </c>
      <c r="D2703" s="62">
        <v>132</v>
      </c>
      <c r="E2703" s="62" t="s">
        <v>78</v>
      </c>
    </row>
    <row r="2704" spans="1:5">
      <c r="A2704" s="67">
        <v>5094</v>
      </c>
      <c r="B2704" s="67">
        <v>33</v>
      </c>
      <c r="C2704" s="62">
        <v>1554</v>
      </c>
      <c r="D2704" s="62">
        <v>132</v>
      </c>
      <c r="E2704" s="62" t="s">
        <v>78</v>
      </c>
    </row>
    <row r="2705" spans="1:5">
      <c r="A2705" s="67">
        <v>5095</v>
      </c>
      <c r="B2705" s="67">
        <v>33</v>
      </c>
      <c r="C2705" s="62">
        <v>1554</v>
      </c>
      <c r="D2705" s="62">
        <v>132</v>
      </c>
      <c r="E2705" s="62" t="s">
        <v>78</v>
      </c>
    </row>
    <row r="2706" spans="1:5">
      <c r="A2706" s="67">
        <v>5096</v>
      </c>
      <c r="B2706" s="67">
        <v>33</v>
      </c>
      <c r="C2706" s="62">
        <v>1554</v>
      </c>
      <c r="D2706" s="62">
        <v>132</v>
      </c>
      <c r="E2706" s="62" t="s">
        <v>78</v>
      </c>
    </row>
    <row r="2707" spans="1:5">
      <c r="A2707" s="67">
        <v>5097</v>
      </c>
      <c r="B2707" s="67">
        <v>33</v>
      </c>
      <c r="C2707" s="62">
        <v>1554</v>
      </c>
      <c r="D2707" s="62">
        <v>132</v>
      </c>
      <c r="E2707" s="62" t="s">
        <v>78</v>
      </c>
    </row>
    <row r="2708" spans="1:5">
      <c r="A2708" s="67">
        <v>5098</v>
      </c>
      <c r="B2708" s="67">
        <v>33</v>
      </c>
      <c r="C2708" s="62">
        <v>1554</v>
      </c>
      <c r="D2708" s="62">
        <v>132</v>
      </c>
      <c r="E2708" s="62" t="s">
        <v>78</v>
      </c>
    </row>
    <row r="2709" spans="1:5">
      <c r="A2709" s="67">
        <v>5106</v>
      </c>
      <c r="B2709" s="67">
        <v>33</v>
      </c>
      <c r="C2709" s="62">
        <v>1554</v>
      </c>
      <c r="D2709" s="62">
        <v>132</v>
      </c>
      <c r="E2709" s="62" t="s">
        <v>78</v>
      </c>
    </row>
    <row r="2710" spans="1:5">
      <c r="A2710" s="67">
        <v>5107</v>
      </c>
      <c r="B2710" s="67">
        <v>33</v>
      </c>
      <c r="C2710" s="62">
        <v>1554</v>
      </c>
      <c r="D2710" s="62">
        <v>132</v>
      </c>
      <c r="E2710" s="62" t="s">
        <v>78</v>
      </c>
    </row>
    <row r="2711" spans="1:5">
      <c r="A2711" s="67">
        <v>5108</v>
      </c>
      <c r="B2711" s="67">
        <v>33</v>
      </c>
      <c r="C2711" s="62">
        <v>1554</v>
      </c>
      <c r="D2711" s="62">
        <v>132</v>
      </c>
      <c r="E2711" s="62" t="s">
        <v>78</v>
      </c>
    </row>
    <row r="2712" spans="1:5">
      <c r="A2712" s="67">
        <v>5109</v>
      </c>
      <c r="B2712" s="67">
        <v>33</v>
      </c>
      <c r="C2712" s="62">
        <v>1554</v>
      </c>
      <c r="D2712" s="62">
        <v>132</v>
      </c>
      <c r="E2712" s="62" t="s">
        <v>78</v>
      </c>
    </row>
    <row r="2713" spans="1:5">
      <c r="A2713" s="67">
        <v>5110</v>
      </c>
      <c r="B2713" s="67">
        <v>33</v>
      </c>
      <c r="C2713" s="62">
        <v>1554</v>
      </c>
      <c r="D2713" s="62">
        <v>132</v>
      </c>
      <c r="E2713" s="62" t="s">
        <v>78</v>
      </c>
    </row>
    <row r="2714" spans="1:5">
      <c r="A2714" s="67">
        <v>5111</v>
      </c>
      <c r="B2714" s="67">
        <v>33</v>
      </c>
      <c r="C2714" s="62">
        <v>1554</v>
      </c>
      <c r="D2714" s="62">
        <v>132</v>
      </c>
      <c r="E2714" s="62" t="s">
        <v>78</v>
      </c>
    </row>
    <row r="2715" spans="1:5">
      <c r="A2715" s="67">
        <v>5112</v>
      </c>
      <c r="B2715" s="67">
        <v>33</v>
      </c>
      <c r="C2715" s="62">
        <v>1554</v>
      </c>
      <c r="D2715" s="62">
        <v>132</v>
      </c>
      <c r="E2715" s="62" t="s">
        <v>78</v>
      </c>
    </row>
    <row r="2716" spans="1:5">
      <c r="A2716" s="67">
        <v>5113</v>
      </c>
      <c r="B2716" s="67">
        <v>33</v>
      </c>
      <c r="C2716" s="62">
        <v>1554</v>
      </c>
      <c r="D2716" s="62">
        <v>132</v>
      </c>
      <c r="E2716" s="62" t="s">
        <v>78</v>
      </c>
    </row>
    <row r="2717" spans="1:5">
      <c r="A2717" s="67">
        <v>5114</v>
      </c>
      <c r="B2717" s="67">
        <v>33</v>
      </c>
      <c r="C2717" s="62">
        <v>1554</v>
      </c>
      <c r="D2717" s="62">
        <v>132</v>
      </c>
      <c r="E2717" s="62" t="s">
        <v>78</v>
      </c>
    </row>
    <row r="2718" spans="1:5">
      <c r="A2718" s="67">
        <v>5115</v>
      </c>
      <c r="B2718" s="67">
        <v>33</v>
      </c>
      <c r="C2718" s="62">
        <v>1554</v>
      </c>
      <c r="D2718" s="62">
        <v>132</v>
      </c>
      <c r="E2718" s="62" t="s">
        <v>78</v>
      </c>
    </row>
    <row r="2719" spans="1:5">
      <c r="A2719" s="67">
        <v>5116</v>
      </c>
      <c r="B2719" s="67">
        <v>33</v>
      </c>
      <c r="C2719" s="62">
        <v>1554</v>
      </c>
      <c r="D2719" s="62">
        <v>132</v>
      </c>
      <c r="E2719" s="62" t="s">
        <v>78</v>
      </c>
    </row>
    <row r="2720" spans="1:5">
      <c r="A2720" s="67">
        <v>5117</v>
      </c>
      <c r="B2720" s="67">
        <v>33</v>
      </c>
      <c r="C2720" s="62">
        <v>1554</v>
      </c>
      <c r="D2720" s="62">
        <v>132</v>
      </c>
      <c r="E2720" s="62" t="s">
        <v>78</v>
      </c>
    </row>
    <row r="2721" spans="1:5">
      <c r="A2721" s="67">
        <v>5118</v>
      </c>
      <c r="B2721" s="67">
        <v>33</v>
      </c>
      <c r="C2721" s="62">
        <v>1554</v>
      </c>
      <c r="D2721" s="62">
        <v>132</v>
      </c>
      <c r="E2721" s="62" t="s">
        <v>78</v>
      </c>
    </row>
    <row r="2722" spans="1:5">
      <c r="A2722" s="67">
        <v>5120</v>
      </c>
      <c r="B2722" s="67">
        <v>33</v>
      </c>
      <c r="C2722" s="62">
        <v>1554</v>
      </c>
      <c r="D2722" s="62">
        <v>132</v>
      </c>
      <c r="E2722" s="62" t="s">
        <v>78</v>
      </c>
    </row>
    <row r="2723" spans="1:5">
      <c r="A2723" s="67">
        <v>5121</v>
      </c>
      <c r="B2723" s="67">
        <v>33</v>
      </c>
      <c r="C2723" s="62">
        <v>1554</v>
      </c>
      <c r="D2723" s="62">
        <v>132</v>
      </c>
      <c r="E2723" s="62" t="s">
        <v>78</v>
      </c>
    </row>
    <row r="2724" spans="1:5">
      <c r="A2724" s="67">
        <v>5125</v>
      </c>
      <c r="B2724" s="67">
        <v>33</v>
      </c>
      <c r="C2724" s="62">
        <v>1554</v>
      </c>
      <c r="D2724" s="62">
        <v>132</v>
      </c>
      <c r="E2724" s="62" t="s">
        <v>78</v>
      </c>
    </row>
    <row r="2725" spans="1:5">
      <c r="A2725" s="67">
        <v>5126</v>
      </c>
      <c r="B2725" s="67">
        <v>33</v>
      </c>
      <c r="C2725" s="62">
        <v>1554</v>
      </c>
      <c r="D2725" s="62">
        <v>132</v>
      </c>
      <c r="E2725" s="62" t="s">
        <v>78</v>
      </c>
    </row>
    <row r="2726" spans="1:5">
      <c r="A2726" s="67">
        <v>5127</v>
      </c>
      <c r="B2726" s="67">
        <v>33</v>
      </c>
      <c r="C2726" s="62">
        <v>1554</v>
      </c>
      <c r="D2726" s="62">
        <v>132</v>
      </c>
      <c r="E2726" s="62" t="s">
        <v>78</v>
      </c>
    </row>
    <row r="2727" spans="1:5">
      <c r="A2727" s="67">
        <v>5131</v>
      </c>
      <c r="B2727" s="67">
        <v>33</v>
      </c>
      <c r="C2727" s="62">
        <v>1554</v>
      </c>
      <c r="D2727" s="62">
        <v>132</v>
      </c>
      <c r="E2727" s="62" t="s">
        <v>78</v>
      </c>
    </row>
    <row r="2728" spans="1:5">
      <c r="A2728" s="67">
        <v>5132</v>
      </c>
      <c r="B2728" s="67">
        <v>33</v>
      </c>
      <c r="C2728" s="62">
        <v>1554</v>
      </c>
      <c r="D2728" s="62">
        <v>132</v>
      </c>
      <c r="E2728" s="62" t="s">
        <v>78</v>
      </c>
    </row>
    <row r="2729" spans="1:5">
      <c r="A2729" s="67">
        <v>5133</v>
      </c>
      <c r="B2729" s="67">
        <v>33</v>
      </c>
      <c r="C2729" s="62">
        <v>1554</v>
      </c>
      <c r="D2729" s="62">
        <v>132</v>
      </c>
      <c r="E2729" s="62" t="s">
        <v>78</v>
      </c>
    </row>
    <row r="2730" spans="1:5">
      <c r="A2730" s="67">
        <v>5134</v>
      </c>
      <c r="B2730" s="67">
        <v>33</v>
      </c>
      <c r="C2730" s="62">
        <v>1554</v>
      </c>
      <c r="D2730" s="62">
        <v>132</v>
      </c>
      <c r="E2730" s="62" t="s">
        <v>78</v>
      </c>
    </row>
    <row r="2731" spans="1:5">
      <c r="A2731" s="67">
        <v>5136</v>
      </c>
      <c r="B2731" s="67">
        <v>33</v>
      </c>
      <c r="C2731" s="62">
        <v>1554</v>
      </c>
      <c r="D2731" s="62">
        <v>132</v>
      </c>
      <c r="E2731" s="62" t="s">
        <v>78</v>
      </c>
    </row>
    <row r="2732" spans="1:5">
      <c r="A2732" s="67">
        <v>5137</v>
      </c>
      <c r="B2732" s="67">
        <v>33</v>
      </c>
      <c r="C2732" s="62">
        <v>1554</v>
      </c>
      <c r="D2732" s="62">
        <v>132</v>
      </c>
      <c r="E2732" s="62" t="s">
        <v>78</v>
      </c>
    </row>
    <row r="2733" spans="1:5">
      <c r="A2733" s="67">
        <v>5138</v>
      </c>
      <c r="B2733" s="67">
        <v>33</v>
      </c>
      <c r="C2733" s="62">
        <v>1554</v>
      </c>
      <c r="D2733" s="62">
        <v>132</v>
      </c>
      <c r="E2733" s="62" t="s">
        <v>78</v>
      </c>
    </row>
    <row r="2734" spans="1:5">
      <c r="A2734" s="67">
        <v>5139</v>
      </c>
      <c r="B2734" s="67">
        <v>33</v>
      </c>
      <c r="C2734" s="62">
        <v>1554</v>
      </c>
      <c r="D2734" s="62">
        <v>132</v>
      </c>
      <c r="E2734" s="62" t="s">
        <v>78</v>
      </c>
    </row>
    <row r="2735" spans="1:5">
      <c r="A2735" s="67">
        <v>5140</v>
      </c>
      <c r="B2735" s="67">
        <v>33</v>
      </c>
      <c r="C2735" s="62">
        <v>1554</v>
      </c>
      <c r="D2735" s="62">
        <v>132</v>
      </c>
      <c r="E2735" s="62" t="s">
        <v>78</v>
      </c>
    </row>
    <row r="2736" spans="1:5">
      <c r="A2736" s="67">
        <v>5141</v>
      </c>
      <c r="B2736" s="67">
        <v>33</v>
      </c>
      <c r="C2736" s="62">
        <v>1554</v>
      </c>
      <c r="D2736" s="62">
        <v>132</v>
      </c>
      <c r="E2736" s="62" t="s">
        <v>78</v>
      </c>
    </row>
    <row r="2737" spans="1:5">
      <c r="A2737" s="67">
        <v>5142</v>
      </c>
      <c r="B2737" s="67">
        <v>33</v>
      </c>
      <c r="C2737" s="62">
        <v>1554</v>
      </c>
      <c r="D2737" s="62">
        <v>132</v>
      </c>
      <c r="E2737" s="62" t="s">
        <v>78</v>
      </c>
    </row>
    <row r="2738" spans="1:5">
      <c r="A2738" s="67">
        <v>5144</v>
      </c>
      <c r="B2738" s="67">
        <v>33</v>
      </c>
      <c r="C2738" s="62">
        <v>1554</v>
      </c>
      <c r="D2738" s="62">
        <v>132</v>
      </c>
      <c r="E2738" s="62" t="s">
        <v>78</v>
      </c>
    </row>
    <row r="2739" spans="1:5">
      <c r="A2739" s="67">
        <v>5150</v>
      </c>
      <c r="B2739" s="67">
        <v>33</v>
      </c>
      <c r="C2739" s="62">
        <v>1554</v>
      </c>
      <c r="D2739" s="62">
        <v>132</v>
      </c>
      <c r="E2739" s="62" t="s">
        <v>78</v>
      </c>
    </row>
    <row r="2740" spans="1:5">
      <c r="A2740" s="67">
        <v>5151</v>
      </c>
      <c r="B2740" s="67">
        <v>33</v>
      </c>
      <c r="C2740" s="62">
        <v>1554</v>
      </c>
      <c r="D2740" s="62">
        <v>132</v>
      </c>
      <c r="E2740" s="62" t="s">
        <v>78</v>
      </c>
    </row>
    <row r="2741" spans="1:5">
      <c r="A2741" s="67">
        <v>5152</v>
      </c>
      <c r="B2741" s="67">
        <v>33</v>
      </c>
      <c r="C2741" s="62">
        <v>1554</v>
      </c>
      <c r="D2741" s="62">
        <v>132</v>
      </c>
      <c r="E2741" s="62" t="s">
        <v>78</v>
      </c>
    </row>
    <row r="2742" spans="1:5">
      <c r="A2742" s="67">
        <v>5153</v>
      </c>
      <c r="B2742" s="67">
        <v>33</v>
      </c>
      <c r="C2742" s="62">
        <v>1554</v>
      </c>
      <c r="D2742" s="62">
        <v>132</v>
      </c>
      <c r="E2742" s="62" t="s">
        <v>78</v>
      </c>
    </row>
    <row r="2743" spans="1:5">
      <c r="A2743" s="67">
        <v>5154</v>
      </c>
      <c r="B2743" s="67">
        <v>33</v>
      </c>
      <c r="C2743" s="62">
        <v>1554</v>
      </c>
      <c r="D2743" s="62">
        <v>132</v>
      </c>
      <c r="E2743" s="62" t="s">
        <v>78</v>
      </c>
    </row>
    <row r="2744" spans="1:5">
      <c r="A2744" s="67">
        <v>5155</v>
      </c>
      <c r="B2744" s="67">
        <v>33</v>
      </c>
      <c r="C2744" s="62">
        <v>1554</v>
      </c>
      <c r="D2744" s="62">
        <v>132</v>
      </c>
      <c r="E2744" s="62" t="s">
        <v>78</v>
      </c>
    </row>
    <row r="2745" spans="1:5">
      <c r="A2745" s="67">
        <v>5156</v>
      </c>
      <c r="B2745" s="67">
        <v>33</v>
      </c>
      <c r="C2745" s="62">
        <v>1554</v>
      </c>
      <c r="D2745" s="62">
        <v>132</v>
      </c>
      <c r="E2745" s="62" t="s">
        <v>78</v>
      </c>
    </row>
    <row r="2746" spans="1:5">
      <c r="A2746" s="67">
        <v>5157</v>
      </c>
      <c r="B2746" s="67">
        <v>33</v>
      </c>
      <c r="C2746" s="62">
        <v>1554</v>
      </c>
      <c r="D2746" s="62">
        <v>132</v>
      </c>
      <c r="E2746" s="62" t="s">
        <v>78</v>
      </c>
    </row>
    <row r="2747" spans="1:5">
      <c r="A2747" s="67">
        <v>5158</v>
      </c>
      <c r="B2747" s="67">
        <v>33</v>
      </c>
      <c r="C2747" s="62">
        <v>1554</v>
      </c>
      <c r="D2747" s="62">
        <v>132</v>
      </c>
      <c r="E2747" s="62" t="s">
        <v>78</v>
      </c>
    </row>
    <row r="2748" spans="1:5">
      <c r="A2748" s="67">
        <v>5159</v>
      </c>
      <c r="B2748" s="67">
        <v>33</v>
      </c>
      <c r="C2748" s="62">
        <v>1554</v>
      </c>
      <c r="D2748" s="62">
        <v>132</v>
      </c>
      <c r="E2748" s="62" t="s">
        <v>78</v>
      </c>
    </row>
    <row r="2749" spans="1:5">
      <c r="A2749" s="67">
        <v>5160</v>
      </c>
      <c r="B2749" s="67">
        <v>33</v>
      </c>
      <c r="C2749" s="62">
        <v>1554</v>
      </c>
      <c r="D2749" s="62">
        <v>132</v>
      </c>
      <c r="E2749" s="62" t="s">
        <v>78</v>
      </c>
    </row>
    <row r="2750" spans="1:5">
      <c r="A2750" s="67">
        <v>5161</v>
      </c>
      <c r="B2750" s="67">
        <v>33</v>
      </c>
      <c r="C2750" s="62">
        <v>1554</v>
      </c>
      <c r="D2750" s="62">
        <v>132</v>
      </c>
      <c r="E2750" s="62" t="s">
        <v>78</v>
      </c>
    </row>
    <row r="2751" spans="1:5">
      <c r="A2751" s="67">
        <v>5162</v>
      </c>
      <c r="B2751" s="67">
        <v>33</v>
      </c>
      <c r="C2751" s="62">
        <v>1554</v>
      </c>
      <c r="D2751" s="62">
        <v>132</v>
      </c>
      <c r="E2751" s="62" t="s">
        <v>78</v>
      </c>
    </row>
    <row r="2752" spans="1:5">
      <c r="A2752" s="67">
        <v>5163</v>
      </c>
      <c r="B2752" s="67">
        <v>33</v>
      </c>
      <c r="C2752" s="62">
        <v>1554</v>
      </c>
      <c r="D2752" s="62">
        <v>132</v>
      </c>
      <c r="E2752" s="62" t="s">
        <v>78</v>
      </c>
    </row>
    <row r="2753" spans="1:5">
      <c r="A2753" s="67">
        <v>5164</v>
      </c>
      <c r="B2753" s="67">
        <v>33</v>
      </c>
      <c r="C2753" s="62">
        <v>1554</v>
      </c>
      <c r="D2753" s="62">
        <v>132</v>
      </c>
      <c r="E2753" s="62" t="s">
        <v>78</v>
      </c>
    </row>
    <row r="2754" spans="1:5">
      <c r="A2754" s="67">
        <v>5165</v>
      </c>
      <c r="B2754" s="67">
        <v>33</v>
      </c>
      <c r="C2754" s="62">
        <v>1554</v>
      </c>
      <c r="D2754" s="62">
        <v>132</v>
      </c>
      <c r="E2754" s="62" t="s">
        <v>78</v>
      </c>
    </row>
    <row r="2755" spans="1:5">
      <c r="A2755" s="67">
        <v>5166</v>
      </c>
      <c r="B2755" s="67">
        <v>33</v>
      </c>
      <c r="C2755" s="62">
        <v>1554</v>
      </c>
      <c r="D2755" s="62">
        <v>132</v>
      </c>
      <c r="E2755" s="62" t="s">
        <v>78</v>
      </c>
    </row>
    <row r="2756" spans="1:5">
      <c r="A2756" s="67">
        <v>5167</v>
      </c>
      <c r="B2756" s="67">
        <v>33</v>
      </c>
      <c r="C2756" s="62">
        <v>1554</v>
      </c>
      <c r="D2756" s="62">
        <v>132</v>
      </c>
      <c r="E2756" s="62" t="s">
        <v>78</v>
      </c>
    </row>
    <row r="2757" spans="1:5">
      <c r="A2757" s="67">
        <v>5168</v>
      </c>
      <c r="B2757" s="67">
        <v>33</v>
      </c>
      <c r="C2757" s="62">
        <v>1554</v>
      </c>
      <c r="D2757" s="62">
        <v>132</v>
      </c>
      <c r="E2757" s="62" t="s">
        <v>78</v>
      </c>
    </row>
    <row r="2758" spans="1:5">
      <c r="A2758" s="67">
        <v>5169</v>
      </c>
      <c r="B2758" s="67">
        <v>33</v>
      </c>
      <c r="C2758" s="62">
        <v>1554</v>
      </c>
      <c r="D2758" s="62">
        <v>132</v>
      </c>
      <c r="E2758" s="62" t="s">
        <v>78</v>
      </c>
    </row>
    <row r="2759" spans="1:5">
      <c r="A2759" s="67">
        <v>5170</v>
      </c>
      <c r="B2759" s="67">
        <v>33</v>
      </c>
      <c r="C2759" s="62">
        <v>1554</v>
      </c>
      <c r="D2759" s="62">
        <v>132</v>
      </c>
      <c r="E2759" s="62" t="s">
        <v>78</v>
      </c>
    </row>
    <row r="2760" spans="1:5">
      <c r="A2760" s="67">
        <v>5171</v>
      </c>
      <c r="B2760" s="67">
        <v>33</v>
      </c>
      <c r="C2760" s="62">
        <v>1554</v>
      </c>
      <c r="D2760" s="62">
        <v>132</v>
      </c>
      <c r="E2760" s="62" t="s">
        <v>78</v>
      </c>
    </row>
    <row r="2761" spans="1:5">
      <c r="A2761" s="67">
        <v>5172</v>
      </c>
      <c r="B2761" s="67">
        <v>33</v>
      </c>
      <c r="C2761" s="62">
        <v>1554</v>
      </c>
      <c r="D2761" s="62">
        <v>132</v>
      </c>
      <c r="E2761" s="62" t="s">
        <v>78</v>
      </c>
    </row>
    <row r="2762" spans="1:5">
      <c r="A2762" s="67">
        <v>5173</v>
      </c>
      <c r="B2762" s="67">
        <v>33</v>
      </c>
      <c r="C2762" s="62">
        <v>1554</v>
      </c>
      <c r="D2762" s="62">
        <v>132</v>
      </c>
      <c r="E2762" s="62" t="s">
        <v>78</v>
      </c>
    </row>
    <row r="2763" spans="1:5">
      <c r="A2763" s="67">
        <v>5174</v>
      </c>
      <c r="B2763" s="67">
        <v>33</v>
      </c>
      <c r="C2763" s="62">
        <v>1554</v>
      </c>
      <c r="D2763" s="62">
        <v>132</v>
      </c>
      <c r="E2763" s="62" t="s">
        <v>78</v>
      </c>
    </row>
    <row r="2764" spans="1:5">
      <c r="A2764" s="67">
        <v>5201</v>
      </c>
      <c r="B2764" s="67">
        <v>33</v>
      </c>
      <c r="C2764" s="62">
        <v>1554</v>
      </c>
      <c r="D2764" s="62">
        <v>132</v>
      </c>
      <c r="E2764" s="62" t="s">
        <v>78</v>
      </c>
    </row>
    <row r="2765" spans="1:5">
      <c r="A2765" s="67">
        <v>5202</v>
      </c>
      <c r="B2765" s="67">
        <v>33</v>
      </c>
      <c r="C2765" s="62">
        <v>1554</v>
      </c>
      <c r="D2765" s="62">
        <v>132</v>
      </c>
      <c r="E2765" s="62" t="s">
        <v>78</v>
      </c>
    </row>
    <row r="2766" spans="1:5">
      <c r="A2766" s="67">
        <v>5203</v>
      </c>
      <c r="B2766" s="67">
        <v>33</v>
      </c>
      <c r="C2766" s="62">
        <v>1554</v>
      </c>
      <c r="D2766" s="62">
        <v>132</v>
      </c>
      <c r="E2766" s="62" t="s">
        <v>78</v>
      </c>
    </row>
    <row r="2767" spans="1:5">
      <c r="A2767" s="67">
        <v>5204</v>
      </c>
      <c r="B2767" s="67">
        <v>33</v>
      </c>
      <c r="C2767" s="62">
        <v>1554</v>
      </c>
      <c r="D2767" s="62">
        <v>132</v>
      </c>
      <c r="E2767" s="62" t="s">
        <v>78</v>
      </c>
    </row>
    <row r="2768" spans="1:5">
      <c r="A2768" s="67">
        <v>5210</v>
      </c>
      <c r="B2768" s="67">
        <v>33</v>
      </c>
      <c r="C2768" s="62">
        <v>1554</v>
      </c>
      <c r="D2768" s="62">
        <v>132</v>
      </c>
      <c r="E2768" s="62" t="s">
        <v>78</v>
      </c>
    </row>
    <row r="2769" spans="1:5">
      <c r="A2769" s="67">
        <v>5211</v>
      </c>
      <c r="B2769" s="67">
        <v>33</v>
      </c>
      <c r="C2769" s="62">
        <v>1554</v>
      </c>
      <c r="D2769" s="62">
        <v>132</v>
      </c>
      <c r="E2769" s="62" t="s">
        <v>78</v>
      </c>
    </row>
    <row r="2770" spans="1:5">
      <c r="A2770" s="67">
        <v>5212</v>
      </c>
      <c r="B2770" s="67">
        <v>33</v>
      </c>
      <c r="C2770" s="62">
        <v>1554</v>
      </c>
      <c r="D2770" s="62">
        <v>132</v>
      </c>
      <c r="E2770" s="62" t="s">
        <v>78</v>
      </c>
    </row>
    <row r="2771" spans="1:5">
      <c r="A2771" s="67">
        <v>5213</v>
      </c>
      <c r="B2771" s="67">
        <v>33</v>
      </c>
      <c r="C2771" s="62">
        <v>1554</v>
      </c>
      <c r="D2771" s="62">
        <v>132</v>
      </c>
      <c r="E2771" s="62" t="s">
        <v>78</v>
      </c>
    </row>
    <row r="2772" spans="1:5">
      <c r="A2772" s="67">
        <v>5214</v>
      </c>
      <c r="B2772" s="67">
        <v>33</v>
      </c>
      <c r="C2772" s="62">
        <v>1554</v>
      </c>
      <c r="D2772" s="62">
        <v>132</v>
      </c>
      <c r="E2772" s="62" t="s">
        <v>78</v>
      </c>
    </row>
    <row r="2773" spans="1:5">
      <c r="A2773" s="67">
        <v>5220</v>
      </c>
      <c r="B2773" s="67">
        <v>33</v>
      </c>
      <c r="C2773" s="62">
        <v>1554</v>
      </c>
      <c r="D2773" s="62">
        <v>132</v>
      </c>
      <c r="E2773" s="62" t="s">
        <v>78</v>
      </c>
    </row>
    <row r="2774" spans="1:5">
      <c r="A2774" s="67">
        <v>5221</v>
      </c>
      <c r="B2774" s="67">
        <v>33</v>
      </c>
      <c r="C2774" s="62">
        <v>1554</v>
      </c>
      <c r="D2774" s="62">
        <v>132</v>
      </c>
      <c r="E2774" s="62" t="s">
        <v>78</v>
      </c>
    </row>
    <row r="2775" spans="1:5">
      <c r="A2775" s="67">
        <v>5222</v>
      </c>
      <c r="B2775" s="67">
        <v>33</v>
      </c>
      <c r="C2775" s="62">
        <v>1554</v>
      </c>
      <c r="D2775" s="62">
        <v>132</v>
      </c>
      <c r="E2775" s="62" t="s">
        <v>78</v>
      </c>
    </row>
    <row r="2776" spans="1:5">
      <c r="A2776" s="67">
        <v>5223</v>
      </c>
      <c r="B2776" s="67">
        <v>33</v>
      </c>
      <c r="C2776" s="62">
        <v>1554</v>
      </c>
      <c r="D2776" s="62">
        <v>132</v>
      </c>
      <c r="E2776" s="62" t="s">
        <v>78</v>
      </c>
    </row>
    <row r="2777" spans="1:5">
      <c r="A2777" s="67">
        <v>5231</v>
      </c>
      <c r="B2777" s="67">
        <v>33</v>
      </c>
      <c r="C2777" s="62">
        <v>1554</v>
      </c>
      <c r="D2777" s="62">
        <v>132</v>
      </c>
      <c r="E2777" s="62" t="s">
        <v>78</v>
      </c>
    </row>
    <row r="2778" spans="1:5">
      <c r="A2778" s="67">
        <v>5232</v>
      </c>
      <c r="B2778" s="67">
        <v>33</v>
      </c>
      <c r="C2778" s="62">
        <v>1554</v>
      </c>
      <c r="D2778" s="62">
        <v>132</v>
      </c>
      <c r="E2778" s="62" t="s">
        <v>78</v>
      </c>
    </row>
    <row r="2779" spans="1:5">
      <c r="A2779" s="67">
        <v>5233</v>
      </c>
      <c r="B2779" s="67">
        <v>33</v>
      </c>
      <c r="C2779" s="62">
        <v>1554</v>
      </c>
      <c r="D2779" s="62">
        <v>132</v>
      </c>
      <c r="E2779" s="62" t="s">
        <v>78</v>
      </c>
    </row>
    <row r="2780" spans="1:5">
      <c r="A2780" s="67">
        <v>5234</v>
      </c>
      <c r="B2780" s="67">
        <v>33</v>
      </c>
      <c r="C2780" s="62">
        <v>1554</v>
      </c>
      <c r="D2780" s="62">
        <v>132</v>
      </c>
      <c r="E2780" s="62" t="s">
        <v>78</v>
      </c>
    </row>
    <row r="2781" spans="1:5">
      <c r="A2781" s="67">
        <v>5235</v>
      </c>
      <c r="B2781" s="67">
        <v>33</v>
      </c>
      <c r="C2781" s="62">
        <v>1554</v>
      </c>
      <c r="D2781" s="62">
        <v>132</v>
      </c>
      <c r="E2781" s="62" t="s">
        <v>78</v>
      </c>
    </row>
    <row r="2782" spans="1:5">
      <c r="A2782" s="67">
        <v>5236</v>
      </c>
      <c r="B2782" s="67">
        <v>33</v>
      </c>
      <c r="C2782" s="62">
        <v>1554</v>
      </c>
      <c r="D2782" s="62">
        <v>132</v>
      </c>
      <c r="E2782" s="62" t="s">
        <v>78</v>
      </c>
    </row>
    <row r="2783" spans="1:5">
      <c r="A2783" s="67">
        <v>5237</v>
      </c>
      <c r="B2783" s="67">
        <v>33</v>
      </c>
      <c r="C2783" s="62">
        <v>1554</v>
      </c>
      <c r="D2783" s="62">
        <v>132</v>
      </c>
      <c r="E2783" s="62" t="s">
        <v>78</v>
      </c>
    </row>
    <row r="2784" spans="1:5">
      <c r="A2784" s="67">
        <v>5238</v>
      </c>
      <c r="B2784" s="67">
        <v>33</v>
      </c>
      <c r="C2784" s="62">
        <v>1554</v>
      </c>
      <c r="D2784" s="62">
        <v>132</v>
      </c>
      <c r="E2784" s="62" t="s">
        <v>78</v>
      </c>
    </row>
    <row r="2785" spans="1:5">
      <c r="A2785" s="67">
        <v>5240</v>
      </c>
      <c r="B2785" s="67">
        <v>33</v>
      </c>
      <c r="C2785" s="62">
        <v>1554</v>
      </c>
      <c r="D2785" s="62">
        <v>132</v>
      </c>
      <c r="E2785" s="62" t="s">
        <v>78</v>
      </c>
    </row>
    <row r="2786" spans="1:5">
      <c r="A2786" s="67">
        <v>5241</v>
      </c>
      <c r="B2786" s="67">
        <v>33</v>
      </c>
      <c r="C2786" s="62">
        <v>1554</v>
      </c>
      <c r="D2786" s="62">
        <v>132</v>
      </c>
      <c r="E2786" s="62" t="s">
        <v>78</v>
      </c>
    </row>
    <row r="2787" spans="1:5">
      <c r="A2787" s="67">
        <v>5242</v>
      </c>
      <c r="B2787" s="67">
        <v>33</v>
      </c>
      <c r="C2787" s="62">
        <v>1554</v>
      </c>
      <c r="D2787" s="62">
        <v>132</v>
      </c>
      <c r="E2787" s="62" t="s">
        <v>78</v>
      </c>
    </row>
    <row r="2788" spans="1:5">
      <c r="A2788" s="67">
        <v>5243</v>
      </c>
      <c r="B2788" s="67">
        <v>33</v>
      </c>
      <c r="C2788" s="62">
        <v>1554</v>
      </c>
      <c r="D2788" s="62">
        <v>132</v>
      </c>
      <c r="E2788" s="62" t="s">
        <v>78</v>
      </c>
    </row>
    <row r="2789" spans="1:5">
      <c r="A2789" s="67">
        <v>5244</v>
      </c>
      <c r="B2789" s="67">
        <v>33</v>
      </c>
      <c r="C2789" s="62">
        <v>1554</v>
      </c>
      <c r="D2789" s="62">
        <v>132</v>
      </c>
      <c r="E2789" s="62" t="s">
        <v>78</v>
      </c>
    </row>
    <row r="2790" spans="1:5">
      <c r="A2790" s="67">
        <v>5245</v>
      </c>
      <c r="B2790" s="67">
        <v>33</v>
      </c>
      <c r="C2790" s="62">
        <v>1554</v>
      </c>
      <c r="D2790" s="62">
        <v>132</v>
      </c>
      <c r="E2790" s="62" t="s">
        <v>78</v>
      </c>
    </row>
    <row r="2791" spans="1:5">
      <c r="A2791" s="67">
        <v>5250</v>
      </c>
      <c r="B2791" s="67">
        <v>33</v>
      </c>
      <c r="C2791" s="62">
        <v>1554</v>
      </c>
      <c r="D2791" s="62">
        <v>132</v>
      </c>
      <c r="E2791" s="62" t="s">
        <v>78</v>
      </c>
    </row>
    <row r="2792" spans="1:5">
      <c r="A2792" s="67">
        <v>5251</v>
      </c>
      <c r="B2792" s="67">
        <v>33</v>
      </c>
      <c r="C2792" s="62">
        <v>1554</v>
      </c>
      <c r="D2792" s="62">
        <v>132</v>
      </c>
      <c r="E2792" s="62" t="s">
        <v>78</v>
      </c>
    </row>
    <row r="2793" spans="1:5">
      <c r="A2793" s="67">
        <v>5252</v>
      </c>
      <c r="B2793" s="67">
        <v>33</v>
      </c>
      <c r="C2793" s="62">
        <v>1554</v>
      </c>
      <c r="D2793" s="62">
        <v>132</v>
      </c>
      <c r="E2793" s="62" t="s">
        <v>78</v>
      </c>
    </row>
    <row r="2794" spans="1:5">
      <c r="A2794" s="67">
        <v>5253</v>
      </c>
      <c r="B2794" s="67">
        <v>33</v>
      </c>
      <c r="C2794" s="62">
        <v>1554</v>
      </c>
      <c r="D2794" s="62">
        <v>132</v>
      </c>
      <c r="E2794" s="62" t="s">
        <v>78</v>
      </c>
    </row>
    <row r="2795" spans="1:5">
      <c r="A2795" s="67">
        <v>5254</v>
      </c>
      <c r="B2795" s="67">
        <v>33</v>
      </c>
      <c r="C2795" s="62">
        <v>1554</v>
      </c>
      <c r="D2795" s="62">
        <v>132</v>
      </c>
      <c r="E2795" s="62" t="s">
        <v>78</v>
      </c>
    </row>
    <row r="2796" spans="1:5">
      <c r="A2796" s="67">
        <v>5255</v>
      </c>
      <c r="B2796" s="67">
        <v>33</v>
      </c>
      <c r="C2796" s="62">
        <v>1554</v>
      </c>
      <c r="D2796" s="62">
        <v>132</v>
      </c>
      <c r="E2796" s="62" t="s">
        <v>78</v>
      </c>
    </row>
    <row r="2797" spans="1:5">
      <c r="A2797" s="67">
        <v>5256</v>
      </c>
      <c r="B2797" s="67">
        <v>33</v>
      </c>
      <c r="C2797" s="62">
        <v>1554</v>
      </c>
      <c r="D2797" s="62">
        <v>132</v>
      </c>
      <c r="E2797" s="62" t="s">
        <v>78</v>
      </c>
    </row>
    <row r="2798" spans="1:5">
      <c r="A2798" s="67">
        <v>5259</v>
      </c>
      <c r="B2798" s="67">
        <v>34</v>
      </c>
      <c r="C2798" s="62">
        <v>1258</v>
      </c>
      <c r="D2798" s="62">
        <v>173</v>
      </c>
      <c r="E2798" s="62" t="s">
        <v>78</v>
      </c>
    </row>
    <row r="2799" spans="1:5">
      <c r="A2799" s="67">
        <v>5260</v>
      </c>
      <c r="B2799" s="67">
        <v>34</v>
      </c>
      <c r="C2799" s="62">
        <v>1258</v>
      </c>
      <c r="D2799" s="62">
        <v>173</v>
      </c>
      <c r="E2799" s="62" t="s">
        <v>78</v>
      </c>
    </row>
    <row r="2800" spans="1:5">
      <c r="A2800" s="67">
        <v>5261</v>
      </c>
      <c r="B2800" s="67">
        <v>34</v>
      </c>
      <c r="C2800" s="62">
        <v>1258</v>
      </c>
      <c r="D2800" s="62">
        <v>173</v>
      </c>
      <c r="E2800" s="62" t="s">
        <v>78</v>
      </c>
    </row>
    <row r="2801" spans="1:5">
      <c r="A2801" s="67">
        <v>5262</v>
      </c>
      <c r="B2801" s="67">
        <v>35</v>
      </c>
      <c r="C2801" s="62">
        <v>1813</v>
      </c>
      <c r="D2801" s="62">
        <v>61</v>
      </c>
      <c r="E2801" s="62" t="s">
        <v>78</v>
      </c>
    </row>
    <row r="2802" spans="1:5">
      <c r="A2802" s="67">
        <v>5263</v>
      </c>
      <c r="B2802" s="67">
        <v>35</v>
      </c>
      <c r="C2802" s="62">
        <v>1813</v>
      </c>
      <c r="D2802" s="62">
        <v>61</v>
      </c>
      <c r="E2802" s="62" t="s">
        <v>78</v>
      </c>
    </row>
    <row r="2803" spans="1:5">
      <c r="A2803" s="67">
        <v>5264</v>
      </c>
      <c r="B2803" s="67">
        <v>34</v>
      </c>
      <c r="C2803" s="62">
        <v>1258</v>
      </c>
      <c r="D2803" s="62">
        <v>173</v>
      </c>
      <c r="E2803" s="62" t="s">
        <v>78</v>
      </c>
    </row>
    <row r="2804" spans="1:5">
      <c r="A2804" s="67">
        <v>5265</v>
      </c>
      <c r="B2804" s="67">
        <v>34</v>
      </c>
      <c r="C2804" s="62">
        <v>1258</v>
      </c>
      <c r="D2804" s="62">
        <v>173</v>
      </c>
      <c r="E2804" s="62" t="s">
        <v>78</v>
      </c>
    </row>
    <row r="2805" spans="1:5">
      <c r="A2805" s="67">
        <v>5266</v>
      </c>
      <c r="B2805" s="67">
        <v>34</v>
      </c>
      <c r="C2805" s="62">
        <v>1258</v>
      </c>
      <c r="D2805" s="62">
        <v>173</v>
      </c>
      <c r="E2805" s="62" t="s">
        <v>78</v>
      </c>
    </row>
    <row r="2806" spans="1:5">
      <c r="A2806" s="67">
        <v>5267</v>
      </c>
      <c r="B2806" s="67">
        <v>35</v>
      </c>
      <c r="C2806" s="62">
        <v>1813</v>
      </c>
      <c r="D2806" s="62">
        <v>61</v>
      </c>
      <c r="E2806" s="62" t="s">
        <v>78</v>
      </c>
    </row>
    <row r="2807" spans="1:5">
      <c r="A2807" s="67">
        <v>5268</v>
      </c>
      <c r="B2807" s="67">
        <v>35</v>
      </c>
      <c r="C2807" s="62">
        <v>1813</v>
      </c>
      <c r="D2807" s="62">
        <v>61</v>
      </c>
      <c r="E2807" s="62" t="s">
        <v>78</v>
      </c>
    </row>
    <row r="2808" spans="1:5">
      <c r="A2808" s="67">
        <v>5269</v>
      </c>
      <c r="B2808" s="67">
        <v>35</v>
      </c>
      <c r="C2808" s="62">
        <v>1813</v>
      </c>
      <c r="D2808" s="62">
        <v>61</v>
      </c>
      <c r="E2808" s="62" t="s">
        <v>78</v>
      </c>
    </row>
    <row r="2809" spans="1:5">
      <c r="A2809" s="67">
        <v>5270</v>
      </c>
      <c r="B2809" s="67">
        <v>35</v>
      </c>
      <c r="C2809" s="62">
        <v>1813</v>
      </c>
      <c r="D2809" s="62">
        <v>61</v>
      </c>
      <c r="E2809" s="62" t="s">
        <v>78</v>
      </c>
    </row>
    <row r="2810" spans="1:5">
      <c r="A2810" s="67">
        <v>5271</v>
      </c>
      <c r="B2810" s="67">
        <v>35</v>
      </c>
      <c r="C2810" s="62">
        <v>1813</v>
      </c>
      <c r="D2810" s="62">
        <v>61</v>
      </c>
      <c r="E2810" s="62" t="s">
        <v>78</v>
      </c>
    </row>
    <row r="2811" spans="1:5">
      <c r="A2811" s="67">
        <v>5272</v>
      </c>
      <c r="B2811" s="67">
        <v>35</v>
      </c>
      <c r="C2811" s="62">
        <v>1813</v>
      </c>
      <c r="D2811" s="62">
        <v>61</v>
      </c>
      <c r="E2811" s="62" t="s">
        <v>78</v>
      </c>
    </row>
    <row r="2812" spans="1:5">
      <c r="A2812" s="67">
        <v>5273</v>
      </c>
      <c r="B2812" s="67">
        <v>35</v>
      </c>
      <c r="C2812" s="62">
        <v>1813</v>
      </c>
      <c r="D2812" s="62">
        <v>61</v>
      </c>
      <c r="E2812" s="62" t="s">
        <v>78</v>
      </c>
    </row>
    <row r="2813" spans="1:5">
      <c r="A2813" s="67">
        <v>5275</v>
      </c>
      <c r="B2813" s="67">
        <v>35</v>
      </c>
      <c r="C2813" s="62">
        <v>1813</v>
      </c>
      <c r="D2813" s="62">
        <v>61</v>
      </c>
      <c r="E2813" s="62" t="s">
        <v>78</v>
      </c>
    </row>
    <row r="2814" spans="1:5">
      <c r="A2814" s="67">
        <v>5276</v>
      </c>
      <c r="B2814" s="67">
        <v>35</v>
      </c>
      <c r="C2814" s="62">
        <v>1813</v>
      </c>
      <c r="D2814" s="62">
        <v>61</v>
      </c>
      <c r="E2814" s="62" t="s">
        <v>78</v>
      </c>
    </row>
    <row r="2815" spans="1:5">
      <c r="A2815" s="67">
        <v>5277</v>
      </c>
      <c r="B2815" s="67">
        <v>35</v>
      </c>
      <c r="C2815" s="62">
        <v>1813</v>
      </c>
      <c r="D2815" s="62">
        <v>61</v>
      </c>
      <c r="E2815" s="62" t="s">
        <v>78</v>
      </c>
    </row>
    <row r="2816" spans="1:5">
      <c r="A2816" s="67">
        <v>5278</v>
      </c>
      <c r="B2816" s="67">
        <v>35</v>
      </c>
      <c r="C2816" s="62">
        <v>1813</v>
      </c>
      <c r="D2816" s="62">
        <v>61</v>
      </c>
      <c r="E2816" s="62" t="s">
        <v>78</v>
      </c>
    </row>
    <row r="2817" spans="1:5">
      <c r="A2817" s="67">
        <v>5279</v>
      </c>
      <c r="B2817" s="67">
        <v>35</v>
      </c>
      <c r="C2817" s="62">
        <v>1813</v>
      </c>
      <c r="D2817" s="62">
        <v>61</v>
      </c>
      <c r="E2817" s="62" t="s">
        <v>78</v>
      </c>
    </row>
    <row r="2818" spans="1:5">
      <c r="A2818" s="67">
        <v>5280</v>
      </c>
      <c r="B2818" s="67">
        <v>35</v>
      </c>
      <c r="C2818" s="62">
        <v>1813</v>
      </c>
      <c r="D2818" s="62">
        <v>61</v>
      </c>
      <c r="E2818" s="62" t="s">
        <v>78</v>
      </c>
    </row>
    <row r="2819" spans="1:5">
      <c r="A2819" s="67">
        <v>5290</v>
      </c>
      <c r="B2819" s="67">
        <v>35</v>
      </c>
      <c r="C2819" s="62">
        <v>1813</v>
      </c>
      <c r="D2819" s="62">
        <v>61</v>
      </c>
      <c r="E2819" s="62" t="s">
        <v>78</v>
      </c>
    </row>
    <row r="2820" spans="1:5">
      <c r="A2820" s="67">
        <v>5291</v>
      </c>
      <c r="B2820" s="67">
        <v>35</v>
      </c>
      <c r="C2820" s="62">
        <v>1813</v>
      </c>
      <c r="D2820" s="62">
        <v>61</v>
      </c>
      <c r="E2820" s="62" t="s">
        <v>78</v>
      </c>
    </row>
    <row r="2821" spans="1:5">
      <c r="A2821" s="67">
        <v>5301</v>
      </c>
      <c r="B2821" s="67">
        <v>34</v>
      </c>
      <c r="C2821" s="62">
        <v>1258</v>
      </c>
      <c r="D2821" s="62">
        <v>173</v>
      </c>
      <c r="E2821" s="62" t="s">
        <v>78</v>
      </c>
    </row>
    <row r="2822" spans="1:5">
      <c r="A2822" s="67">
        <v>5302</v>
      </c>
      <c r="B2822" s="67">
        <v>34</v>
      </c>
      <c r="C2822" s="62">
        <v>1258</v>
      </c>
      <c r="D2822" s="62">
        <v>173</v>
      </c>
      <c r="E2822" s="62" t="s">
        <v>78</v>
      </c>
    </row>
    <row r="2823" spans="1:5">
      <c r="A2823" s="67">
        <v>5303</v>
      </c>
      <c r="B2823" s="67">
        <v>33</v>
      </c>
      <c r="C2823" s="62">
        <v>1554</v>
      </c>
      <c r="D2823" s="62">
        <v>132</v>
      </c>
      <c r="E2823" s="62" t="s">
        <v>78</v>
      </c>
    </row>
    <row r="2824" spans="1:5">
      <c r="A2824" s="67">
        <v>5304</v>
      </c>
      <c r="B2824" s="67">
        <v>34</v>
      </c>
      <c r="C2824" s="62">
        <v>1258</v>
      </c>
      <c r="D2824" s="62">
        <v>173</v>
      </c>
      <c r="E2824" s="62" t="s">
        <v>78</v>
      </c>
    </row>
    <row r="2825" spans="1:5">
      <c r="A2825" s="67">
        <v>5306</v>
      </c>
      <c r="B2825" s="67">
        <v>34</v>
      </c>
      <c r="C2825" s="62">
        <v>1258</v>
      </c>
      <c r="D2825" s="62">
        <v>173</v>
      </c>
      <c r="E2825" s="62" t="s">
        <v>78</v>
      </c>
    </row>
    <row r="2826" spans="1:5">
      <c r="A2826" s="67">
        <v>5307</v>
      </c>
      <c r="B2826" s="67">
        <v>34</v>
      </c>
      <c r="C2826" s="62">
        <v>1258</v>
      </c>
      <c r="D2826" s="62">
        <v>173</v>
      </c>
      <c r="E2826" s="62" t="s">
        <v>78</v>
      </c>
    </row>
    <row r="2827" spans="1:5">
      <c r="A2827" s="67">
        <v>5308</v>
      </c>
      <c r="B2827" s="67">
        <v>34</v>
      </c>
      <c r="C2827" s="62">
        <v>1258</v>
      </c>
      <c r="D2827" s="62">
        <v>173</v>
      </c>
      <c r="E2827" s="62" t="s">
        <v>78</v>
      </c>
    </row>
    <row r="2828" spans="1:5">
      <c r="A2828" s="67">
        <v>5309</v>
      </c>
      <c r="B2828" s="67">
        <v>34</v>
      </c>
      <c r="C2828" s="62">
        <v>1258</v>
      </c>
      <c r="D2828" s="62">
        <v>173</v>
      </c>
      <c r="E2828" s="62" t="s">
        <v>78</v>
      </c>
    </row>
    <row r="2829" spans="1:5">
      <c r="A2829" s="67">
        <v>5310</v>
      </c>
      <c r="B2829" s="67">
        <v>34</v>
      </c>
      <c r="C2829" s="62">
        <v>1258</v>
      </c>
      <c r="D2829" s="62">
        <v>173</v>
      </c>
      <c r="E2829" s="62" t="s">
        <v>78</v>
      </c>
    </row>
    <row r="2830" spans="1:5">
      <c r="A2830" s="67">
        <v>5311</v>
      </c>
      <c r="B2830" s="67">
        <v>34</v>
      </c>
      <c r="C2830" s="62">
        <v>1258</v>
      </c>
      <c r="D2830" s="62">
        <v>173</v>
      </c>
      <c r="E2830" s="62" t="s">
        <v>78</v>
      </c>
    </row>
    <row r="2831" spans="1:5">
      <c r="A2831" s="67">
        <v>5312</v>
      </c>
      <c r="B2831" s="67">
        <v>34</v>
      </c>
      <c r="C2831" s="62">
        <v>1258</v>
      </c>
      <c r="D2831" s="62">
        <v>173</v>
      </c>
      <c r="E2831" s="62" t="s">
        <v>78</v>
      </c>
    </row>
    <row r="2832" spans="1:5">
      <c r="A2832" s="67">
        <v>5320</v>
      </c>
      <c r="B2832" s="67">
        <v>34</v>
      </c>
      <c r="C2832" s="62">
        <v>1258</v>
      </c>
      <c r="D2832" s="62">
        <v>173</v>
      </c>
      <c r="E2832" s="62" t="s">
        <v>78</v>
      </c>
    </row>
    <row r="2833" spans="1:5">
      <c r="A2833" s="67">
        <v>5321</v>
      </c>
      <c r="B2833" s="67">
        <v>34</v>
      </c>
      <c r="C2833" s="62">
        <v>1258</v>
      </c>
      <c r="D2833" s="62">
        <v>173</v>
      </c>
      <c r="E2833" s="62" t="s">
        <v>78</v>
      </c>
    </row>
    <row r="2834" spans="1:5">
      <c r="A2834" s="67">
        <v>5322</v>
      </c>
      <c r="B2834" s="67">
        <v>34</v>
      </c>
      <c r="C2834" s="62">
        <v>1258</v>
      </c>
      <c r="D2834" s="62">
        <v>173</v>
      </c>
      <c r="E2834" s="62" t="s">
        <v>78</v>
      </c>
    </row>
    <row r="2835" spans="1:5">
      <c r="A2835" s="67">
        <v>5330</v>
      </c>
      <c r="B2835" s="67">
        <v>34</v>
      </c>
      <c r="C2835" s="62">
        <v>1258</v>
      </c>
      <c r="D2835" s="62">
        <v>173</v>
      </c>
      <c r="E2835" s="62" t="s">
        <v>78</v>
      </c>
    </row>
    <row r="2836" spans="1:5">
      <c r="A2836" s="67">
        <v>5331</v>
      </c>
      <c r="B2836" s="67">
        <v>34</v>
      </c>
      <c r="C2836" s="62">
        <v>1258</v>
      </c>
      <c r="D2836" s="62">
        <v>173</v>
      </c>
      <c r="E2836" s="62" t="s">
        <v>78</v>
      </c>
    </row>
    <row r="2837" spans="1:5">
      <c r="A2837" s="67">
        <v>5332</v>
      </c>
      <c r="B2837" s="67">
        <v>34</v>
      </c>
      <c r="C2837" s="62">
        <v>1258</v>
      </c>
      <c r="D2837" s="62">
        <v>173</v>
      </c>
      <c r="E2837" s="62" t="s">
        <v>78</v>
      </c>
    </row>
    <row r="2838" spans="1:5">
      <c r="A2838" s="67">
        <v>5333</v>
      </c>
      <c r="B2838" s="67">
        <v>34</v>
      </c>
      <c r="C2838" s="62">
        <v>1258</v>
      </c>
      <c r="D2838" s="62">
        <v>173</v>
      </c>
      <c r="E2838" s="62" t="s">
        <v>78</v>
      </c>
    </row>
    <row r="2839" spans="1:5">
      <c r="A2839" s="67">
        <v>5340</v>
      </c>
      <c r="B2839" s="67">
        <v>34</v>
      </c>
      <c r="C2839" s="62">
        <v>1258</v>
      </c>
      <c r="D2839" s="62">
        <v>173</v>
      </c>
      <c r="E2839" s="62" t="s">
        <v>78</v>
      </c>
    </row>
    <row r="2840" spans="1:5">
      <c r="A2840" s="67">
        <v>5341</v>
      </c>
      <c r="B2840" s="67">
        <v>34</v>
      </c>
      <c r="C2840" s="62">
        <v>1258</v>
      </c>
      <c r="D2840" s="62">
        <v>173</v>
      </c>
      <c r="E2840" s="62" t="s">
        <v>78</v>
      </c>
    </row>
    <row r="2841" spans="1:5">
      <c r="A2841" s="67">
        <v>5342</v>
      </c>
      <c r="B2841" s="67">
        <v>34</v>
      </c>
      <c r="C2841" s="62">
        <v>1258</v>
      </c>
      <c r="D2841" s="62">
        <v>173</v>
      </c>
      <c r="E2841" s="62" t="s">
        <v>78</v>
      </c>
    </row>
    <row r="2842" spans="1:5">
      <c r="A2842" s="67">
        <v>5343</v>
      </c>
      <c r="B2842" s="67">
        <v>34</v>
      </c>
      <c r="C2842" s="62">
        <v>1258</v>
      </c>
      <c r="D2842" s="62">
        <v>173</v>
      </c>
      <c r="E2842" s="62" t="s">
        <v>78</v>
      </c>
    </row>
    <row r="2843" spans="1:5">
      <c r="A2843" s="67">
        <v>5344</v>
      </c>
      <c r="B2843" s="67">
        <v>34</v>
      </c>
      <c r="C2843" s="62">
        <v>1258</v>
      </c>
      <c r="D2843" s="62">
        <v>173</v>
      </c>
      <c r="E2843" s="62" t="s">
        <v>78</v>
      </c>
    </row>
    <row r="2844" spans="1:5">
      <c r="A2844" s="67">
        <v>5345</v>
      </c>
      <c r="B2844" s="67">
        <v>34</v>
      </c>
      <c r="C2844" s="62">
        <v>1258</v>
      </c>
      <c r="D2844" s="62">
        <v>173</v>
      </c>
      <c r="E2844" s="62" t="s">
        <v>78</v>
      </c>
    </row>
    <row r="2845" spans="1:5">
      <c r="A2845" s="67">
        <v>5346</v>
      </c>
      <c r="B2845" s="67">
        <v>34</v>
      </c>
      <c r="C2845" s="62">
        <v>1258</v>
      </c>
      <c r="D2845" s="62">
        <v>173</v>
      </c>
      <c r="E2845" s="62" t="s">
        <v>78</v>
      </c>
    </row>
    <row r="2846" spans="1:5">
      <c r="A2846" s="67">
        <v>5350</v>
      </c>
      <c r="B2846" s="67">
        <v>33</v>
      </c>
      <c r="C2846" s="62">
        <v>1554</v>
      </c>
      <c r="D2846" s="62">
        <v>132</v>
      </c>
      <c r="E2846" s="62" t="s">
        <v>78</v>
      </c>
    </row>
    <row r="2847" spans="1:5">
      <c r="A2847" s="67">
        <v>5351</v>
      </c>
      <c r="B2847" s="67">
        <v>33</v>
      </c>
      <c r="C2847" s="62">
        <v>1554</v>
      </c>
      <c r="D2847" s="62">
        <v>132</v>
      </c>
      <c r="E2847" s="62" t="s">
        <v>78</v>
      </c>
    </row>
    <row r="2848" spans="1:5">
      <c r="A2848" s="67">
        <v>5352</v>
      </c>
      <c r="B2848" s="67">
        <v>33</v>
      </c>
      <c r="C2848" s="62">
        <v>1554</v>
      </c>
      <c r="D2848" s="62">
        <v>132</v>
      </c>
      <c r="E2848" s="62" t="s">
        <v>78</v>
      </c>
    </row>
    <row r="2849" spans="1:5">
      <c r="A2849" s="67">
        <v>5353</v>
      </c>
      <c r="B2849" s="67">
        <v>33</v>
      </c>
      <c r="C2849" s="62">
        <v>1554</v>
      </c>
      <c r="D2849" s="62">
        <v>132</v>
      </c>
      <c r="E2849" s="62" t="s">
        <v>78</v>
      </c>
    </row>
    <row r="2850" spans="1:5">
      <c r="A2850" s="67">
        <v>5354</v>
      </c>
      <c r="B2850" s="67">
        <v>34</v>
      </c>
      <c r="C2850" s="62">
        <v>1258</v>
      </c>
      <c r="D2850" s="62">
        <v>173</v>
      </c>
      <c r="E2850" s="62" t="s">
        <v>78</v>
      </c>
    </row>
    <row r="2851" spans="1:5">
      <c r="A2851" s="67">
        <v>5355</v>
      </c>
      <c r="B2851" s="67">
        <v>33</v>
      </c>
      <c r="C2851" s="62">
        <v>1554</v>
      </c>
      <c r="D2851" s="62">
        <v>132</v>
      </c>
      <c r="E2851" s="62" t="s">
        <v>78</v>
      </c>
    </row>
    <row r="2852" spans="1:5">
      <c r="A2852" s="67">
        <v>5356</v>
      </c>
      <c r="B2852" s="67">
        <v>34</v>
      </c>
      <c r="C2852" s="62">
        <v>1258</v>
      </c>
      <c r="D2852" s="62">
        <v>173</v>
      </c>
      <c r="E2852" s="62" t="s">
        <v>78</v>
      </c>
    </row>
    <row r="2853" spans="1:5">
      <c r="A2853" s="67">
        <v>5357</v>
      </c>
      <c r="B2853" s="67">
        <v>34</v>
      </c>
      <c r="C2853" s="62">
        <v>1258</v>
      </c>
      <c r="D2853" s="62">
        <v>173</v>
      </c>
      <c r="E2853" s="62" t="s">
        <v>78</v>
      </c>
    </row>
    <row r="2854" spans="1:5">
      <c r="A2854" s="67">
        <v>5360</v>
      </c>
      <c r="B2854" s="67">
        <v>33</v>
      </c>
      <c r="C2854" s="62">
        <v>1554</v>
      </c>
      <c r="D2854" s="62">
        <v>132</v>
      </c>
      <c r="E2854" s="62" t="s">
        <v>78</v>
      </c>
    </row>
    <row r="2855" spans="1:5">
      <c r="A2855" s="67">
        <v>5371</v>
      </c>
      <c r="B2855" s="67">
        <v>33</v>
      </c>
      <c r="C2855" s="62">
        <v>1554</v>
      </c>
      <c r="D2855" s="62">
        <v>132</v>
      </c>
      <c r="E2855" s="62" t="s">
        <v>78</v>
      </c>
    </row>
    <row r="2856" spans="1:5">
      <c r="A2856" s="67">
        <v>5372</v>
      </c>
      <c r="B2856" s="67">
        <v>33</v>
      </c>
      <c r="C2856" s="62">
        <v>1554</v>
      </c>
      <c r="D2856" s="62">
        <v>132</v>
      </c>
      <c r="E2856" s="62" t="s">
        <v>78</v>
      </c>
    </row>
    <row r="2857" spans="1:5">
      <c r="A2857" s="67">
        <v>5373</v>
      </c>
      <c r="B2857" s="67">
        <v>32</v>
      </c>
      <c r="C2857" s="62">
        <v>954</v>
      </c>
      <c r="D2857" s="62">
        <v>354</v>
      </c>
      <c r="E2857" s="62" t="s">
        <v>78</v>
      </c>
    </row>
    <row r="2858" spans="1:5">
      <c r="A2858" s="67">
        <v>5374</v>
      </c>
      <c r="B2858" s="67">
        <v>32</v>
      </c>
      <c r="C2858" s="62">
        <v>954</v>
      </c>
      <c r="D2858" s="62">
        <v>354</v>
      </c>
      <c r="E2858" s="62" t="s">
        <v>78</v>
      </c>
    </row>
    <row r="2859" spans="1:5">
      <c r="A2859" s="67">
        <v>5381</v>
      </c>
      <c r="B2859" s="67">
        <v>32</v>
      </c>
      <c r="C2859" s="62">
        <v>954</v>
      </c>
      <c r="D2859" s="62">
        <v>354</v>
      </c>
      <c r="E2859" s="62" t="s">
        <v>78</v>
      </c>
    </row>
    <row r="2860" spans="1:5">
      <c r="A2860" s="67">
        <v>5400</v>
      </c>
      <c r="B2860" s="67">
        <v>32</v>
      </c>
      <c r="C2860" s="62">
        <v>954</v>
      </c>
      <c r="D2860" s="62">
        <v>354</v>
      </c>
      <c r="E2860" s="62" t="s">
        <v>78</v>
      </c>
    </row>
    <row r="2861" spans="1:5">
      <c r="A2861" s="67">
        <v>5401</v>
      </c>
      <c r="B2861" s="67">
        <v>32</v>
      </c>
      <c r="C2861" s="62">
        <v>954</v>
      </c>
      <c r="D2861" s="62">
        <v>354</v>
      </c>
      <c r="E2861" s="62" t="s">
        <v>78</v>
      </c>
    </row>
    <row r="2862" spans="1:5">
      <c r="A2862" s="67">
        <v>5410</v>
      </c>
      <c r="B2862" s="67">
        <v>32</v>
      </c>
      <c r="C2862" s="62">
        <v>954</v>
      </c>
      <c r="D2862" s="62">
        <v>354</v>
      </c>
      <c r="E2862" s="62" t="s">
        <v>78</v>
      </c>
    </row>
    <row r="2863" spans="1:5">
      <c r="A2863" s="67">
        <v>5411</v>
      </c>
      <c r="B2863" s="67">
        <v>32</v>
      </c>
      <c r="C2863" s="62">
        <v>954</v>
      </c>
      <c r="D2863" s="62">
        <v>354</v>
      </c>
      <c r="E2863" s="62" t="s">
        <v>78</v>
      </c>
    </row>
    <row r="2864" spans="1:5">
      <c r="A2864" s="67">
        <v>5412</v>
      </c>
      <c r="B2864" s="67">
        <v>32</v>
      </c>
      <c r="C2864" s="62">
        <v>954</v>
      </c>
      <c r="D2864" s="62">
        <v>354</v>
      </c>
      <c r="E2864" s="62" t="s">
        <v>78</v>
      </c>
    </row>
    <row r="2865" spans="1:5">
      <c r="A2865" s="67">
        <v>5413</v>
      </c>
      <c r="B2865" s="67">
        <v>32</v>
      </c>
      <c r="C2865" s="62">
        <v>954</v>
      </c>
      <c r="D2865" s="62">
        <v>354</v>
      </c>
      <c r="E2865" s="62" t="s">
        <v>78</v>
      </c>
    </row>
    <row r="2866" spans="1:5">
      <c r="A2866" s="67">
        <v>5414</v>
      </c>
      <c r="B2866" s="67">
        <v>32</v>
      </c>
      <c r="C2866" s="62">
        <v>954</v>
      </c>
      <c r="D2866" s="62">
        <v>354</v>
      </c>
      <c r="E2866" s="62" t="s">
        <v>78</v>
      </c>
    </row>
    <row r="2867" spans="1:5">
      <c r="A2867" s="67">
        <v>5415</v>
      </c>
      <c r="B2867" s="67">
        <v>32</v>
      </c>
      <c r="C2867" s="62">
        <v>954</v>
      </c>
      <c r="D2867" s="62">
        <v>354</v>
      </c>
      <c r="E2867" s="62" t="s">
        <v>78</v>
      </c>
    </row>
    <row r="2868" spans="1:5">
      <c r="A2868" s="67">
        <v>5416</v>
      </c>
      <c r="B2868" s="67">
        <v>32</v>
      </c>
      <c r="C2868" s="62">
        <v>954</v>
      </c>
      <c r="D2868" s="62">
        <v>354</v>
      </c>
      <c r="E2868" s="62" t="s">
        <v>78</v>
      </c>
    </row>
    <row r="2869" spans="1:5">
      <c r="A2869" s="67">
        <v>5417</v>
      </c>
      <c r="B2869" s="67">
        <v>32</v>
      </c>
      <c r="C2869" s="62">
        <v>954</v>
      </c>
      <c r="D2869" s="62">
        <v>354</v>
      </c>
      <c r="E2869" s="62" t="s">
        <v>78</v>
      </c>
    </row>
    <row r="2870" spans="1:5">
      <c r="A2870" s="67">
        <v>5418</v>
      </c>
      <c r="B2870" s="67">
        <v>32</v>
      </c>
      <c r="C2870" s="62">
        <v>954</v>
      </c>
      <c r="D2870" s="62">
        <v>354</v>
      </c>
      <c r="E2870" s="62" t="s">
        <v>78</v>
      </c>
    </row>
    <row r="2871" spans="1:5">
      <c r="A2871" s="67">
        <v>5419</v>
      </c>
      <c r="B2871" s="67">
        <v>32</v>
      </c>
      <c r="C2871" s="62">
        <v>954</v>
      </c>
      <c r="D2871" s="62">
        <v>354</v>
      </c>
      <c r="E2871" s="62" t="s">
        <v>78</v>
      </c>
    </row>
    <row r="2872" spans="1:5">
      <c r="A2872" s="67">
        <v>5420</v>
      </c>
      <c r="B2872" s="67">
        <v>32</v>
      </c>
      <c r="C2872" s="62">
        <v>954</v>
      </c>
      <c r="D2872" s="62">
        <v>354</v>
      </c>
      <c r="E2872" s="62" t="s">
        <v>78</v>
      </c>
    </row>
    <row r="2873" spans="1:5">
      <c r="A2873" s="67">
        <v>5421</v>
      </c>
      <c r="B2873" s="67">
        <v>32</v>
      </c>
      <c r="C2873" s="62">
        <v>954</v>
      </c>
      <c r="D2873" s="62">
        <v>354</v>
      </c>
      <c r="E2873" s="62" t="s">
        <v>78</v>
      </c>
    </row>
    <row r="2874" spans="1:5">
      <c r="A2874" s="67">
        <v>5422</v>
      </c>
      <c r="B2874" s="67">
        <v>32</v>
      </c>
      <c r="C2874" s="62">
        <v>954</v>
      </c>
      <c r="D2874" s="62">
        <v>354</v>
      </c>
      <c r="E2874" s="62" t="s">
        <v>78</v>
      </c>
    </row>
    <row r="2875" spans="1:5">
      <c r="A2875" s="67">
        <v>5430</v>
      </c>
      <c r="B2875" s="67">
        <v>32</v>
      </c>
      <c r="C2875" s="62">
        <v>954</v>
      </c>
      <c r="D2875" s="62">
        <v>354</v>
      </c>
      <c r="E2875" s="62" t="s">
        <v>78</v>
      </c>
    </row>
    <row r="2876" spans="1:5">
      <c r="A2876" s="67">
        <v>5431</v>
      </c>
      <c r="B2876" s="67">
        <v>32</v>
      </c>
      <c r="C2876" s="62">
        <v>954</v>
      </c>
      <c r="D2876" s="62">
        <v>354</v>
      </c>
      <c r="E2876" s="62" t="s">
        <v>78</v>
      </c>
    </row>
    <row r="2877" spans="1:5">
      <c r="A2877" s="67">
        <v>5432</v>
      </c>
      <c r="B2877" s="67">
        <v>32</v>
      </c>
      <c r="C2877" s="62">
        <v>954</v>
      </c>
      <c r="D2877" s="62">
        <v>354</v>
      </c>
      <c r="E2877" s="62" t="s">
        <v>78</v>
      </c>
    </row>
    <row r="2878" spans="1:5">
      <c r="A2878" s="67">
        <v>5433</v>
      </c>
      <c r="B2878" s="67">
        <v>32</v>
      </c>
      <c r="C2878" s="62">
        <v>954</v>
      </c>
      <c r="D2878" s="62">
        <v>354</v>
      </c>
      <c r="E2878" s="62" t="s">
        <v>78</v>
      </c>
    </row>
    <row r="2879" spans="1:5">
      <c r="A2879" s="67">
        <v>5434</v>
      </c>
      <c r="B2879" s="67">
        <v>32</v>
      </c>
      <c r="C2879" s="62">
        <v>954</v>
      </c>
      <c r="D2879" s="62">
        <v>354</v>
      </c>
      <c r="E2879" s="62" t="s">
        <v>78</v>
      </c>
    </row>
    <row r="2880" spans="1:5">
      <c r="A2880" s="67">
        <v>5440</v>
      </c>
      <c r="B2880" s="67">
        <v>32</v>
      </c>
      <c r="C2880" s="62">
        <v>954</v>
      </c>
      <c r="D2880" s="62">
        <v>354</v>
      </c>
      <c r="E2880" s="62" t="s">
        <v>78</v>
      </c>
    </row>
    <row r="2881" spans="1:5">
      <c r="A2881" s="67">
        <v>5451</v>
      </c>
      <c r="B2881" s="67">
        <v>32</v>
      </c>
      <c r="C2881" s="62">
        <v>954</v>
      </c>
      <c r="D2881" s="62">
        <v>354</v>
      </c>
      <c r="E2881" s="62" t="s">
        <v>78</v>
      </c>
    </row>
    <row r="2882" spans="1:5">
      <c r="A2882" s="67">
        <v>5452</v>
      </c>
      <c r="B2882" s="67">
        <v>32</v>
      </c>
      <c r="C2882" s="62">
        <v>954</v>
      </c>
      <c r="D2882" s="62">
        <v>354</v>
      </c>
      <c r="E2882" s="62" t="s">
        <v>78</v>
      </c>
    </row>
    <row r="2883" spans="1:5">
      <c r="A2883" s="67">
        <v>5453</v>
      </c>
      <c r="B2883" s="67">
        <v>32</v>
      </c>
      <c r="C2883" s="62">
        <v>954</v>
      </c>
      <c r="D2883" s="62">
        <v>354</v>
      </c>
      <c r="E2883" s="62" t="s">
        <v>78</v>
      </c>
    </row>
    <row r="2884" spans="1:5">
      <c r="A2884" s="67">
        <v>5454</v>
      </c>
      <c r="B2884" s="67">
        <v>32</v>
      </c>
      <c r="C2884" s="62">
        <v>954</v>
      </c>
      <c r="D2884" s="62">
        <v>354</v>
      </c>
      <c r="E2884" s="62" t="s">
        <v>78</v>
      </c>
    </row>
    <row r="2885" spans="1:5">
      <c r="A2885" s="67">
        <v>5455</v>
      </c>
      <c r="B2885" s="67">
        <v>32</v>
      </c>
      <c r="C2885" s="62">
        <v>954</v>
      </c>
      <c r="D2885" s="62">
        <v>354</v>
      </c>
      <c r="E2885" s="62" t="s">
        <v>78</v>
      </c>
    </row>
    <row r="2886" spans="1:5">
      <c r="A2886" s="67">
        <v>5460</v>
      </c>
      <c r="B2886" s="67">
        <v>32</v>
      </c>
      <c r="C2886" s="62">
        <v>954</v>
      </c>
      <c r="D2886" s="62">
        <v>354</v>
      </c>
      <c r="E2886" s="62" t="s">
        <v>78</v>
      </c>
    </row>
    <row r="2887" spans="1:5">
      <c r="A2887" s="67">
        <v>5461</v>
      </c>
      <c r="B2887" s="67">
        <v>32</v>
      </c>
      <c r="C2887" s="62">
        <v>954</v>
      </c>
      <c r="D2887" s="62">
        <v>354</v>
      </c>
      <c r="E2887" s="62" t="s">
        <v>78</v>
      </c>
    </row>
    <row r="2888" spans="1:5">
      <c r="A2888" s="67">
        <v>5462</v>
      </c>
      <c r="B2888" s="67">
        <v>32</v>
      </c>
      <c r="C2888" s="62">
        <v>954</v>
      </c>
      <c r="D2888" s="62">
        <v>354</v>
      </c>
      <c r="E2888" s="62" t="s">
        <v>78</v>
      </c>
    </row>
    <row r="2889" spans="1:5">
      <c r="A2889" s="67">
        <v>5464</v>
      </c>
      <c r="B2889" s="67">
        <v>32</v>
      </c>
      <c r="C2889" s="62">
        <v>954</v>
      </c>
      <c r="D2889" s="62">
        <v>354</v>
      </c>
      <c r="E2889" s="62" t="s">
        <v>78</v>
      </c>
    </row>
    <row r="2890" spans="1:5">
      <c r="A2890" s="67">
        <v>5470</v>
      </c>
      <c r="B2890" s="67">
        <v>32</v>
      </c>
      <c r="C2890" s="62">
        <v>954</v>
      </c>
      <c r="D2890" s="62">
        <v>354</v>
      </c>
      <c r="E2890" s="62" t="s">
        <v>78</v>
      </c>
    </row>
    <row r="2891" spans="1:5">
      <c r="A2891" s="67">
        <v>5471</v>
      </c>
      <c r="B2891" s="67">
        <v>32</v>
      </c>
      <c r="C2891" s="62">
        <v>954</v>
      </c>
      <c r="D2891" s="62">
        <v>354</v>
      </c>
      <c r="E2891" s="62" t="s">
        <v>78</v>
      </c>
    </row>
    <row r="2892" spans="1:5">
      <c r="A2892" s="67">
        <v>5472</v>
      </c>
      <c r="B2892" s="67">
        <v>32</v>
      </c>
      <c r="C2892" s="62">
        <v>954</v>
      </c>
      <c r="D2892" s="62">
        <v>354</v>
      </c>
      <c r="E2892" s="62" t="s">
        <v>78</v>
      </c>
    </row>
    <row r="2893" spans="1:5">
      <c r="A2893" s="67">
        <v>5473</v>
      </c>
      <c r="B2893" s="67">
        <v>32</v>
      </c>
      <c r="C2893" s="62">
        <v>954</v>
      </c>
      <c r="D2893" s="62">
        <v>354</v>
      </c>
      <c r="E2893" s="62" t="s">
        <v>78</v>
      </c>
    </row>
    <row r="2894" spans="1:5">
      <c r="A2894" s="67">
        <v>5480</v>
      </c>
      <c r="B2894" s="67">
        <v>32</v>
      </c>
      <c r="C2894" s="62">
        <v>954</v>
      </c>
      <c r="D2894" s="62">
        <v>354</v>
      </c>
      <c r="E2894" s="62" t="s">
        <v>78</v>
      </c>
    </row>
    <row r="2895" spans="1:5">
      <c r="A2895" s="67">
        <v>5481</v>
      </c>
      <c r="B2895" s="67">
        <v>32</v>
      </c>
      <c r="C2895" s="62">
        <v>954</v>
      </c>
      <c r="D2895" s="62">
        <v>354</v>
      </c>
      <c r="E2895" s="62" t="s">
        <v>78</v>
      </c>
    </row>
    <row r="2896" spans="1:5">
      <c r="A2896" s="67">
        <v>5482</v>
      </c>
      <c r="B2896" s="67">
        <v>32</v>
      </c>
      <c r="C2896" s="62">
        <v>954</v>
      </c>
      <c r="D2896" s="62">
        <v>354</v>
      </c>
      <c r="E2896" s="62" t="s">
        <v>78</v>
      </c>
    </row>
    <row r="2897" spans="1:5">
      <c r="A2897" s="67">
        <v>5483</v>
      </c>
      <c r="B2897" s="67">
        <v>32</v>
      </c>
      <c r="C2897" s="62">
        <v>954</v>
      </c>
      <c r="D2897" s="62">
        <v>354</v>
      </c>
      <c r="E2897" s="62" t="s">
        <v>78</v>
      </c>
    </row>
    <row r="2898" spans="1:5">
      <c r="A2898" s="67">
        <v>5485</v>
      </c>
      <c r="B2898" s="67">
        <v>32</v>
      </c>
      <c r="C2898" s="62">
        <v>954</v>
      </c>
      <c r="D2898" s="62">
        <v>354</v>
      </c>
      <c r="E2898" s="62" t="s">
        <v>78</v>
      </c>
    </row>
    <row r="2899" spans="1:5">
      <c r="A2899" s="67">
        <v>5490</v>
      </c>
      <c r="B2899" s="67">
        <v>32</v>
      </c>
      <c r="C2899" s="62">
        <v>954</v>
      </c>
      <c r="D2899" s="62">
        <v>354</v>
      </c>
      <c r="E2899" s="62" t="s">
        <v>78</v>
      </c>
    </row>
    <row r="2900" spans="1:5">
      <c r="A2900" s="67">
        <v>5491</v>
      </c>
      <c r="B2900" s="67">
        <v>32</v>
      </c>
      <c r="C2900" s="62">
        <v>954</v>
      </c>
      <c r="D2900" s="62">
        <v>354</v>
      </c>
      <c r="E2900" s="62" t="s">
        <v>78</v>
      </c>
    </row>
    <row r="2901" spans="1:5">
      <c r="A2901" s="67">
        <v>5493</v>
      </c>
      <c r="B2901" s="67">
        <v>32</v>
      </c>
      <c r="C2901" s="62">
        <v>954</v>
      </c>
      <c r="D2901" s="62">
        <v>354</v>
      </c>
      <c r="E2901" s="62" t="s">
        <v>78</v>
      </c>
    </row>
    <row r="2902" spans="1:5">
      <c r="A2902" s="67">
        <v>5495</v>
      </c>
      <c r="B2902" s="67">
        <v>32</v>
      </c>
      <c r="C2902" s="62">
        <v>954</v>
      </c>
      <c r="D2902" s="62">
        <v>354</v>
      </c>
      <c r="E2902" s="62" t="s">
        <v>78</v>
      </c>
    </row>
    <row r="2903" spans="1:5">
      <c r="A2903" s="67">
        <v>5501</v>
      </c>
      <c r="B2903" s="67">
        <v>33</v>
      </c>
      <c r="C2903" s="62">
        <v>1554</v>
      </c>
      <c r="D2903" s="62">
        <v>132</v>
      </c>
      <c r="E2903" s="62" t="s">
        <v>78</v>
      </c>
    </row>
    <row r="2904" spans="1:5">
      <c r="A2904" s="67">
        <v>5502</v>
      </c>
      <c r="B2904" s="67">
        <v>32</v>
      </c>
      <c r="C2904" s="62">
        <v>954</v>
      </c>
      <c r="D2904" s="62">
        <v>354</v>
      </c>
      <c r="E2904" s="62" t="s">
        <v>78</v>
      </c>
    </row>
    <row r="2905" spans="1:5">
      <c r="A2905" s="67">
        <v>5510</v>
      </c>
      <c r="B2905" s="67">
        <v>32</v>
      </c>
      <c r="C2905" s="62">
        <v>954</v>
      </c>
      <c r="D2905" s="62">
        <v>354</v>
      </c>
      <c r="E2905" s="62" t="s">
        <v>78</v>
      </c>
    </row>
    <row r="2906" spans="1:5">
      <c r="A2906" s="67">
        <v>5520</v>
      </c>
      <c r="B2906" s="67">
        <v>32</v>
      </c>
      <c r="C2906" s="62">
        <v>954</v>
      </c>
      <c r="D2906" s="62">
        <v>354</v>
      </c>
      <c r="E2906" s="62" t="s">
        <v>78</v>
      </c>
    </row>
    <row r="2907" spans="1:5">
      <c r="A2907" s="67">
        <v>5521</v>
      </c>
      <c r="B2907" s="67">
        <v>32</v>
      </c>
      <c r="C2907" s="62">
        <v>954</v>
      </c>
      <c r="D2907" s="62">
        <v>354</v>
      </c>
      <c r="E2907" s="62" t="s">
        <v>78</v>
      </c>
    </row>
    <row r="2908" spans="1:5">
      <c r="A2908" s="67">
        <v>5522</v>
      </c>
      <c r="B2908" s="67">
        <v>32</v>
      </c>
      <c r="C2908" s="62">
        <v>954</v>
      </c>
      <c r="D2908" s="62">
        <v>354</v>
      </c>
      <c r="E2908" s="62" t="s">
        <v>78</v>
      </c>
    </row>
    <row r="2909" spans="1:5">
      <c r="A2909" s="67">
        <v>5523</v>
      </c>
      <c r="B2909" s="67">
        <v>32</v>
      </c>
      <c r="C2909" s="62">
        <v>954</v>
      </c>
      <c r="D2909" s="62">
        <v>354</v>
      </c>
      <c r="E2909" s="62" t="s">
        <v>78</v>
      </c>
    </row>
    <row r="2910" spans="1:5">
      <c r="A2910" s="67">
        <v>5540</v>
      </c>
      <c r="B2910" s="67">
        <v>32</v>
      </c>
      <c r="C2910" s="62">
        <v>954</v>
      </c>
      <c r="D2910" s="62">
        <v>354</v>
      </c>
      <c r="E2910" s="62" t="s">
        <v>78</v>
      </c>
    </row>
    <row r="2911" spans="1:5">
      <c r="A2911" s="67">
        <v>5550</v>
      </c>
      <c r="B2911" s="67">
        <v>32</v>
      </c>
      <c r="C2911" s="62">
        <v>954</v>
      </c>
      <c r="D2911" s="62">
        <v>354</v>
      </c>
      <c r="E2911" s="62" t="s">
        <v>78</v>
      </c>
    </row>
    <row r="2912" spans="1:5">
      <c r="A2912" s="67">
        <v>5552</v>
      </c>
      <c r="B2912" s="67">
        <v>33</v>
      </c>
      <c r="C2912" s="62">
        <v>1554</v>
      </c>
      <c r="D2912" s="62">
        <v>132</v>
      </c>
      <c r="E2912" s="62" t="s">
        <v>78</v>
      </c>
    </row>
    <row r="2913" spans="1:5">
      <c r="A2913" s="67">
        <v>5554</v>
      </c>
      <c r="B2913" s="67">
        <v>33</v>
      </c>
      <c r="C2913" s="62">
        <v>1554</v>
      </c>
      <c r="D2913" s="62">
        <v>132</v>
      </c>
      <c r="E2913" s="62" t="s">
        <v>78</v>
      </c>
    </row>
    <row r="2914" spans="1:5">
      <c r="A2914" s="67">
        <v>5555</v>
      </c>
      <c r="B2914" s="67">
        <v>33</v>
      </c>
      <c r="C2914" s="62">
        <v>1554</v>
      </c>
      <c r="D2914" s="62">
        <v>132</v>
      </c>
      <c r="E2914" s="62" t="s">
        <v>78</v>
      </c>
    </row>
    <row r="2915" spans="1:5">
      <c r="A2915" s="67">
        <v>5556</v>
      </c>
      <c r="B2915" s="67">
        <v>33</v>
      </c>
      <c r="C2915" s="62">
        <v>1554</v>
      </c>
      <c r="D2915" s="62">
        <v>132</v>
      </c>
      <c r="E2915" s="62" t="s">
        <v>78</v>
      </c>
    </row>
    <row r="2916" spans="1:5">
      <c r="A2916" s="67">
        <v>5558</v>
      </c>
      <c r="B2916" s="67">
        <v>33</v>
      </c>
      <c r="C2916" s="62">
        <v>1554</v>
      </c>
      <c r="D2916" s="62">
        <v>132</v>
      </c>
      <c r="E2916" s="62" t="s">
        <v>78</v>
      </c>
    </row>
    <row r="2917" spans="1:5">
      <c r="A2917" s="67">
        <v>5560</v>
      </c>
      <c r="B2917" s="67">
        <v>32</v>
      </c>
      <c r="C2917" s="62">
        <v>954</v>
      </c>
      <c r="D2917" s="62">
        <v>354</v>
      </c>
      <c r="E2917" s="62" t="s">
        <v>78</v>
      </c>
    </row>
    <row r="2918" spans="1:5">
      <c r="A2918" s="67">
        <v>5570</v>
      </c>
      <c r="B2918" s="67">
        <v>33</v>
      </c>
      <c r="C2918" s="62">
        <v>1554</v>
      </c>
      <c r="D2918" s="62">
        <v>132</v>
      </c>
      <c r="E2918" s="62" t="s">
        <v>78</v>
      </c>
    </row>
    <row r="2919" spans="1:5">
      <c r="A2919" s="67">
        <v>5571</v>
      </c>
      <c r="B2919" s="67">
        <v>33</v>
      </c>
      <c r="C2919" s="62">
        <v>1554</v>
      </c>
      <c r="D2919" s="62">
        <v>132</v>
      </c>
      <c r="E2919" s="62" t="s">
        <v>78</v>
      </c>
    </row>
    <row r="2920" spans="1:5">
      <c r="A2920" s="67">
        <v>5572</v>
      </c>
      <c r="B2920" s="67">
        <v>33</v>
      </c>
      <c r="C2920" s="62">
        <v>1554</v>
      </c>
      <c r="D2920" s="62">
        <v>132</v>
      </c>
      <c r="E2920" s="62" t="s">
        <v>78</v>
      </c>
    </row>
    <row r="2921" spans="1:5">
      <c r="A2921" s="67">
        <v>5573</v>
      </c>
      <c r="B2921" s="67">
        <v>33</v>
      </c>
      <c r="C2921" s="62">
        <v>1554</v>
      </c>
      <c r="D2921" s="62">
        <v>132</v>
      </c>
      <c r="E2921" s="62" t="s">
        <v>78</v>
      </c>
    </row>
    <row r="2922" spans="1:5">
      <c r="A2922" s="67">
        <v>5575</v>
      </c>
      <c r="B2922" s="67">
        <v>33</v>
      </c>
      <c r="C2922" s="62">
        <v>1554</v>
      </c>
      <c r="D2922" s="62">
        <v>132</v>
      </c>
      <c r="E2922" s="62" t="s">
        <v>78</v>
      </c>
    </row>
    <row r="2923" spans="1:5">
      <c r="A2923" s="67">
        <v>5576</v>
      </c>
      <c r="B2923" s="67">
        <v>33</v>
      </c>
      <c r="C2923" s="62">
        <v>1554</v>
      </c>
      <c r="D2923" s="62">
        <v>132</v>
      </c>
      <c r="E2923" s="62" t="s">
        <v>78</v>
      </c>
    </row>
    <row r="2924" spans="1:5">
      <c r="A2924" s="67">
        <v>5577</v>
      </c>
      <c r="B2924" s="67">
        <v>33</v>
      </c>
      <c r="C2924" s="62">
        <v>1554</v>
      </c>
      <c r="D2924" s="62">
        <v>132</v>
      </c>
      <c r="E2924" s="62" t="s">
        <v>78</v>
      </c>
    </row>
    <row r="2925" spans="1:5">
      <c r="A2925" s="67">
        <v>5580</v>
      </c>
      <c r="B2925" s="67">
        <v>33</v>
      </c>
      <c r="C2925" s="62">
        <v>1554</v>
      </c>
      <c r="D2925" s="62">
        <v>132</v>
      </c>
      <c r="E2925" s="62" t="s">
        <v>78</v>
      </c>
    </row>
    <row r="2926" spans="1:5">
      <c r="A2926" s="67">
        <v>5581</v>
      </c>
      <c r="B2926" s="67">
        <v>33</v>
      </c>
      <c r="C2926" s="62">
        <v>1554</v>
      </c>
      <c r="D2926" s="62">
        <v>132</v>
      </c>
      <c r="E2926" s="62" t="s">
        <v>78</v>
      </c>
    </row>
    <row r="2927" spans="1:5">
      <c r="A2927" s="67">
        <v>5582</v>
      </c>
      <c r="B2927" s="67">
        <v>33</v>
      </c>
      <c r="C2927" s="62">
        <v>1554</v>
      </c>
      <c r="D2927" s="62">
        <v>132</v>
      </c>
      <c r="E2927" s="62" t="s">
        <v>78</v>
      </c>
    </row>
    <row r="2928" spans="1:5">
      <c r="A2928" s="67">
        <v>5583</v>
      </c>
      <c r="B2928" s="67">
        <v>33</v>
      </c>
      <c r="C2928" s="62">
        <v>1554</v>
      </c>
      <c r="D2928" s="62">
        <v>132</v>
      </c>
      <c r="E2928" s="62" t="s">
        <v>78</v>
      </c>
    </row>
    <row r="2929" spans="1:5">
      <c r="A2929" s="67">
        <v>5600</v>
      </c>
      <c r="B2929" s="67">
        <v>29</v>
      </c>
      <c r="C2929" s="62">
        <v>963</v>
      </c>
      <c r="D2929" s="62">
        <v>229</v>
      </c>
      <c r="E2929" s="62" t="s">
        <v>78</v>
      </c>
    </row>
    <row r="2930" spans="1:5">
      <c r="A2930" s="67">
        <v>5601</v>
      </c>
      <c r="B2930" s="67">
        <v>29</v>
      </c>
      <c r="C2930" s="62">
        <v>963</v>
      </c>
      <c r="D2930" s="62">
        <v>229</v>
      </c>
      <c r="E2930" s="62" t="s">
        <v>78</v>
      </c>
    </row>
    <row r="2931" spans="1:5">
      <c r="A2931" s="67">
        <v>5602</v>
      </c>
      <c r="B2931" s="67">
        <v>29</v>
      </c>
      <c r="C2931" s="62">
        <v>963</v>
      </c>
      <c r="D2931" s="62">
        <v>229</v>
      </c>
      <c r="E2931" s="62" t="s">
        <v>78</v>
      </c>
    </row>
    <row r="2932" spans="1:5">
      <c r="A2932" s="67">
        <v>5603</v>
      </c>
      <c r="B2932" s="67">
        <v>29</v>
      </c>
      <c r="C2932" s="62">
        <v>963</v>
      </c>
      <c r="D2932" s="62">
        <v>229</v>
      </c>
      <c r="E2932" s="62" t="s">
        <v>78</v>
      </c>
    </row>
    <row r="2933" spans="1:5">
      <c r="A2933" s="67">
        <v>5604</v>
      </c>
      <c r="B2933" s="67">
        <v>29</v>
      </c>
      <c r="C2933" s="62">
        <v>963</v>
      </c>
      <c r="D2933" s="62">
        <v>229</v>
      </c>
      <c r="E2933" s="62" t="s">
        <v>78</v>
      </c>
    </row>
    <row r="2934" spans="1:5">
      <c r="A2934" s="67">
        <v>5605</v>
      </c>
      <c r="B2934" s="67">
        <v>29</v>
      </c>
      <c r="C2934" s="62">
        <v>963</v>
      </c>
      <c r="D2934" s="62">
        <v>229</v>
      </c>
      <c r="E2934" s="62" t="s">
        <v>78</v>
      </c>
    </row>
    <row r="2935" spans="1:5">
      <c r="A2935" s="67">
        <v>5606</v>
      </c>
      <c r="B2935" s="67">
        <v>29</v>
      </c>
      <c r="C2935" s="62">
        <v>963</v>
      </c>
      <c r="D2935" s="62">
        <v>229</v>
      </c>
      <c r="E2935" s="62" t="s">
        <v>78</v>
      </c>
    </row>
    <row r="2936" spans="1:5">
      <c r="A2936" s="67">
        <v>5607</v>
      </c>
      <c r="B2936" s="67">
        <v>29</v>
      </c>
      <c r="C2936" s="62">
        <v>963</v>
      </c>
      <c r="D2936" s="62">
        <v>229</v>
      </c>
      <c r="E2936" s="62" t="s">
        <v>78</v>
      </c>
    </row>
    <row r="2937" spans="1:5">
      <c r="A2937" s="67">
        <v>5608</v>
      </c>
      <c r="B2937" s="67">
        <v>29</v>
      </c>
      <c r="C2937" s="62">
        <v>963</v>
      </c>
      <c r="D2937" s="62">
        <v>229</v>
      </c>
      <c r="E2937" s="62" t="s">
        <v>78</v>
      </c>
    </row>
    <row r="2938" spans="1:5">
      <c r="A2938" s="67">
        <v>5609</v>
      </c>
      <c r="B2938" s="67">
        <v>29</v>
      </c>
      <c r="C2938" s="62">
        <v>963</v>
      </c>
      <c r="D2938" s="62">
        <v>229</v>
      </c>
      <c r="E2938" s="62" t="s">
        <v>78</v>
      </c>
    </row>
    <row r="2939" spans="1:5">
      <c r="A2939" s="67">
        <v>5630</v>
      </c>
      <c r="B2939" s="67">
        <v>29</v>
      </c>
      <c r="C2939" s="62">
        <v>963</v>
      </c>
      <c r="D2939" s="62">
        <v>229</v>
      </c>
      <c r="E2939" s="62" t="s">
        <v>78</v>
      </c>
    </row>
    <row r="2940" spans="1:5">
      <c r="A2940" s="67">
        <v>5631</v>
      </c>
      <c r="B2940" s="67">
        <v>29</v>
      </c>
      <c r="C2940" s="62">
        <v>963</v>
      </c>
      <c r="D2940" s="62">
        <v>229</v>
      </c>
      <c r="E2940" s="62" t="s">
        <v>78</v>
      </c>
    </row>
    <row r="2941" spans="1:5">
      <c r="A2941" s="67">
        <v>5632</v>
      </c>
      <c r="B2941" s="67">
        <v>29</v>
      </c>
      <c r="C2941" s="62">
        <v>963</v>
      </c>
      <c r="D2941" s="62">
        <v>229</v>
      </c>
      <c r="E2941" s="62" t="s">
        <v>78</v>
      </c>
    </row>
    <row r="2942" spans="1:5">
      <c r="A2942" s="67">
        <v>5633</v>
      </c>
      <c r="B2942" s="67">
        <v>29</v>
      </c>
      <c r="C2942" s="62">
        <v>963</v>
      </c>
      <c r="D2942" s="62">
        <v>229</v>
      </c>
      <c r="E2942" s="62" t="s">
        <v>78</v>
      </c>
    </row>
    <row r="2943" spans="1:5">
      <c r="A2943" s="67">
        <v>5640</v>
      </c>
      <c r="B2943" s="67">
        <v>29</v>
      </c>
      <c r="C2943" s="62">
        <v>963</v>
      </c>
      <c r="D2943" s="62">
        <v>229</v>
      </c>
      <c r="E2943" s="62" t="s">
        <v>78</v>
      </c>
    </row>
    <row r="2944" spans="1:5">
      <c r="A2944" s="67">
        <v>5641</v>
      </c>
      <c r="B2944" s="67">
        <v>29</v>
      </c>
      <c r="C2944" s="62">
        <v>963</v>
      </c>
      <c r="D2944" s="62">
        <v>229</v>
      </c>
      <c r="E2944" s="62" t="s">
        <v>78</v>
      </c>
    </row>
    <row r="2945" spans="1:5">
      <c r="A2945" s="67">
        <v>5642</v>
      </c>
      <c r="B2945" s="67">
        <v>29</v>
      </c>
      <c r="C2945" s="62">
        <v>963</v>
      </c>
      <c r="D2945" s="62">
        <v>229</v>
      </c>
      <c r="E2945" s="62" t="s">
        <v>78</v>
      </c>
    </row>
    <row r="2946" spans="1:5">
      <c r="A2946" s="67">
        <v>5650</v>
      </c>
      <c r="B2946" s="67">
        <v>29</v>
      </c>
      <c r="C2946" s="62">
        <v>963</v>
      </c>
      <c r="D2946" s="62">
        <v>229</v>
      </c>
      <c r="E2946" s="62" t="s">
        <v>78</v>
      </c>
    </row>
    <row r="2947" spans="1:5">
      <c r="A2947" s="67">
        <v>5651</v>
      </c>
      <c r="B2947" s="67">
        <v>29</v>
      </c>
      <c r="C2947" s="62">
        <v>963</v>
      </c>
      <c r="D2947" s="62">
        <v>229</v>
      </c>
      <c r="E2947" s="62" t="s">
        <v>78</v>
      </c>
    </row>
    <row r="2948" spans="1:5">
      <c r="A2948" s="67">
        <v>5652</v>
      </c>
      <c r="B2948" s="67">
        <v>29</v>
      </c>
      <c r="C2948" s="62">
        <v>963</v>
      </c>
      <c r="D2948" s="62">
        <v>229</v>
      </c>
      <c r="E2948" s="62" t="s">
        <v>78</v>
      </c>
    </row>
    <row r="2949" spans="1:5">
      <c r="A2949" s="67">
        <v>5653</v>
      </c>
      <c r="B2949" s="67">
        <v>29</v>
      </c>
      <c r="C2949" s="62">
        <v>963</v>
      </c>
      <c r="D2949" s="62">
        <v>229</v>
      </c>
      <c r="E2949" s="62" t="s">
        <v>78</v>
      </c>
    </row>
    <row r="2950" spans="1:5">
      <c r="A2950" s="67">
        <v>5654</v>
      </c>
      <c r="B2950" s="67">
        <v>29</v>
      </c>
      <c r="C2950" s="62">
        <v>963</v>
      </c>
      <c r="D2950" s="62">
        <v>229</v>
      </c>
      <c r="E2950" s="62" t="s">
        <v>78</v>
      </c>
    </row>
    <row r="2951" spans="1:5">
      <c r="A2951" s="67">
        <v>5655</v>
      </c>
      <c r="B2951" s="67">
        <v>29</v>
      </c>
      <c r="C2951" s="62">
        <v>963</v>
      </c>
      <c r="D2951" s="62">
        <v>229</v>
      </c>
      <c r="E2951" s="62" t="s">
        <v>78</v>
      </c>
    </row>
    <row r="2952" spans="1:5">
      <c r="A2952" s="67">
        <v>5660</v>
      </c>
      <c r="B2952" s="67">
        <v>29</v>
      </c>
      <c r="C2952" s="62">
        <v>963</v>
      </c>
      <c r="D2952" s="62">
        <v>229</v>
      </c>
      <c r="E2952" s="62" t="s">
        <v>78</v>
      </c>
    </row>
    <row r="2953" spans="1:5">
      <c r="A2953" s="67">
        <v>5661</v>
      </c>
      <c r="B2953" s="67">
        <v>29</v>
      </c>
      <c r="C2953" s="62">
        <v>963</v>
      </c>
      <c r="D2953" s="62">
        <v>229</v>
      </c>
      <c r="E2953" s="62" t="s">
        <v>78</v>
      </c>
    </row>
    <row r="2954" spans="1:5">
      <c r="A2954" s="67">
        <v>5670</v>
      </c>
      <c r="B2954" s="67">
        <v>29</v>
      </c>
      <c r="C2954" s="62">
        <v>963</v>
      </c>
      <c r="D2954" s="62">
        <v>229</v>
      </c>
      <c r="E2954" s="62" t="s">
        <v>78</v>
      </c>
    </row>
    <row r="2955" spans="1:5">
      <c r="A2955" s="67">
        <v>5671</v>
      </c>
      <c r="B2955" s="67">
        <v>29</v>
      </c>
      <c r="C2955" s="62">
        <v>963</v>
      </c>
      <c r="D2955" s="62">
        <v>229</v>
      </c>
      <c r="E2955" s="62" t="s">
        <v>78</v>
      </c>
    </row>
    <row r="2956" spans="1:5">
      <c r="A2956" s="67">
        <v>5680</v>
      </c>
      <c r="B2956" s="67">
        <v>29</v>
      </c>
      <c r="C2956" s="62">
        <v>963</v>
      </c>
      <c r="D2956" s="62">
        <v>229</v>
      </c>
      <c r="E2956" s="62" t="s">
        <v>78</v>
      </c>
    </row>
    <row r="2957" spans="1:5">
      <c r="A2957" s="67">
        <v>5690</v>
      </c>
      <c r="B2957" s="67">
        <v>29</v>
      </c>
      <c r="C2957" s="62">
        <v>963</v>
      </c>
      <c r="D2957" s="62">
        <v>229</v>
      </c>
      <c r="E2957" s="62" t="s">
        <v>78</v>
      </c>
    </row>
    <row r="2958" spans="1:5">
      <c r="A2958" s="67">
        <v>5700</v>
      </c>
      <c r="B2958" s="67">
        <v>32</v>
      </c>
      <c r="C2958" s="62">
        <v>954</v>
      </c>
      <c r="D2958" s="62">
        <v>354</v>
      </c>
      <c r="E2958" s="62" t="s">
        <v>78</v>
      </c>
    </row>
    <row r="2959" spans="1:5">
      <c r="A2959" s="67">
        <v>5710</v>
      </c>
      <c r="B2959" s="67">
        <v>32</v>
      </c>
      <c r="C2959" s="62">
        <v>954</v>
      </c>
      <c r="D2959" s="62">
        <v>354</v>
      </c>
      <c r="E2959" s="62" t="s">
        <v>78</v>
      </c>
    </row>
    <row r="2960" spans="1:5">
      <c r="A2960" s="67">
        <v>5720</v>
      </c>
      <c r="B2960" s="67">
        <v>30</v>
      </c>
      <c r="C2960" s="62">
        <v>615</v>
      </c>
      <c r="D2960" s="62">
        <v>286</v>
      </c>
      <c r="E2960" s="62" t="s">
        <v>78</v>
      </c>
    </row>
    <row r="2961" spans="1:5">
      <c r="A2961" s="67">
        <v>5722</v>
      </c>
      <c r="B2961" s="67">
        <v>30</v>
      </c>
      <c r="C2961" s="62">
        <v>615</v>
      </c>
      <c r="D2961" s="62">
        <v>286</v>
      </c>
      <c r="E2961" s="62" t="s">
        <v>78</v>
      </c>
    </row>
    <row r="2962" spans="1:5">
      <c r="A2962" s="67">
        <v>5723</v>
      </c>
      <c r="B2962" s="67">
        <v>30</v>
      </c>
      <c r="C2962" s="62">
        <v>615</v>
      </c>
      <c r="D2962" s="62">
        <v>286</v>
      </c>
      <c r="E2962" s="62" t="s">
        <v>78</v>
      </c>
    </row>
    <row r="2963" spans="1:5">
      <c r="A2963" s="67">
        <v>5724</v>
      </c>
      <c r="B2963" s="67">
        <v>30</v>
      </c>
      <c r="C2963" s="62">
        <v>615</v>
      </c>
      <c r="D2963" s="62">
        <v>286</v>
      </c>
      <c r="E2963" s="62" t="s">
        <v>78</v>
      </c>
    </row>
    <row r="2964" spans="1:5">
      <c r="A2964" s="67">
        <v>5725</v>
      </c>
      <c r="B2964" s="67">
        <v>30</v>
      </c>
      <c r="C2964" s="62">
        <v>615</v>
      </c>
      <c r="D2964" s="62">
        <v>286</v>
      </c>
      <c r="E2964" s="62" t="s">
        <v>78</v>
      </c>
    </row>
    <row r="2965" spans="1:5">
      <c r="A2965" s="67">
        <v>5730</v>
      </c>
      <c r="B2965" s="67">
        <v>31</v>
      </c>
      <c r="C2965" s="62">
        <v>746</v>
      </c>
      <c r="D2965" s="62">
        <v>340</v>
      </c>
      <c r="E2965" s="62" t="s">
        <v>78</v>
      </c>
    </row>
    <row r="2966" spans="1:5">
      <c r="A2966" s="67">
        <v>5731</v>
      </c>
      <c r="B2966" s="67">
        <v>31</v>
      </c>
      <c r="C2966" s="62">
        <v>746</v>
      </c>
      <c r="D2966" s="62">
        <v>340</v>
      </c>
      <c r="E2966" s="62" t="s">
        <v>78</v>
      </c>
    </row>
    <row r="2967" spans="1:5">
      <c r="A2967" s="67">
        <v>5732</v>
      </c>
      <c r="B2967" s="67">
        <v>31</v>
      </c>
      <c r="C2967" s="62">
        <v>746</v>
      </c>
      <c r="D2967" s="62">
        <v>340</v>
      </c>
      <c r="E2967" s="62" t="s">
        <v>78</v>
      </c>
    </row>
    <row r="2968" spans="1:5">
      <c r="A2968" s="67">
        <v>5733</v>
      </c>
      <c r="B2968" s="67">
        <v>31</v>
      </c>
      <c r="C2968" s="62">
        <v>746</v>
      </c>
      <c r="D2968" s="62">
        <v>340</v>
      </c>
      <c r="E2968" s="62" t="s">
        <v>78</v>
      </c>
    </row>
    <row r="2969" spans="1:5">
      <c r="A2969" s="67">
        <v>5734</v>
      </c>
      <c r="B2969" s="67">
        <v>31</v>
      </c>
      <c r="C2969" s="62">
        <v>746</v>
      </c>
      <c r="D2969" s="62">
        <v>340</v>
      </c>
      <c r="E2969" s="62" t="s">
        <v>78</v>
      </c>
    </row>
    <row r="2970" spans="1:5">
      <c r="A2970" s="67">
        <v>5800</v>
      </c>
      <c r="B2970" s="67">
        <v>33</v>
      </c>
      <c r="C2970" s="62">
        <v>1554</v>
      </c>
      <c r="D2970" s="62">
        <v>132</v>
      </c>
      <c r="E2970" s="62" t="s">
        <v>78</v>
      </c>
    </row>
    <row r="2971" spans="1:5">
      <c r="A2971" s="67">
        <v>5810</v>
      </c>
      <c r="B2971" s="67">
        <v>33</v>
      </c>
      <c r="C2971" s="62">
        <v>1554</v>
      </c>
      <c r="D2971" s="62">
        <v>132</v>
      </c>
      <c r="E2971" s="62" t="s">
        <v>78</v>
      </c>
    </row>
    <row r="2972" spans="1:5">
      <c r="A2972" s="67">
        <v>5839</v>
      </c>
      <c r="B2972" s="67">
        <v>33</v>
      </c>
      <c r="C2972" s="62">
        <v>1554</v>
      </c>
      <c r="D2972" s="62">
        <v>132</v>
      </c>
      <c r="E2972" s="62" t="s">
        <v>78</v>
      </c>
    </row>
    <row r="2973" spans="1:5">
      <c r="A2973" s="67">
        <v>5880</v>
      </c>
      <c r="B2973" s="67">
        <v>33</v>
      </c>
      <c r="C2973" s="62">
        <v>1554</v>
      </c>
      <c r="D2973" s="62">
        <v>132</v>
      </c>
      <c r="E2973" s="62" t="s">
        <v>78</v>
      </c>
    </row>
    <row r="2974" spans="1:5">
      <c r="A2974" s="67">
        <v>5881</v>
      </c>
      <c r="B2974" s="67">
        <v>33</v>
      </c>
      <c r="C2974" s="62">
        <v>1554</v>
      </c>
      <c r="D2974" s="62">
        <v>132</v>
      </c>
      <c r="E2974" s="62" t="s">
        <v>78</v>
      </c>
    </row>
    <row r="2975" spans="1:5">
      <c r="A2975" s="67">
        <v>5882</v>
      </c>
      <c r="B2975" s="67">
        <v>33</v>
      </c>
      <c r="C2975" s="62">
        <v>1554</v>
      </c>
      <c r="D2975" s="62">
        <v>132</v>
      </c>
      <c r="E2975" s="62" t="s">
        <v>78</v>
      </c>
    </row>
    <row r="2976" spans="1:5">
      <c r="A2976" s="67">
        <v>5883</v>
      </c>
      <c r="B2976" s="67">
        <v>33</v>
      </c>
      <c r="C2976" s="62">
        <v>1554</v>
      </c>
      <c r="D2976" s="62">
        <v>132</v>
      </c>
      <c r="E2976" s="62" t="s">
        <v>78</v>
      </c>
    </row>
    <row r="2977" spans="1:5">
      <c r="A2977" s="67">
        <v>5884</v>
      </c>
      <c r="B2977" s="67">
        <v>33</v>
      </c>
      <c r="C2977" s="62">
        <v>1554</v>
      </c>
      <c r="D2977" s="62">
        <v>132</v>
      </c>
      <c r="E2977" s="62" t="s">
        <v>78</v>
      </c>
    </row>
    <row r="2978" spans="1:5">
      <c r="A2978" s="67">
        <v>5885</v>
      </c>
      <c r="B2978" s="67">
        <v>33</v>
      </c>
      <c r="C2978" s="62">
        <v>1554</v>
      </c>
      <c r="D2978" s="62">
        <v>132</v>
      </c>
      <c r="E2978" s="62" t="s">
        <v>78</v>
      </c>
    </row>
    <row r="2979" spans="1:5">
      <c r="A2979" s="67">
        <v>5886</v>
      </c>
      <c r="B2979" s="67">
        <v>33</v>
      </c>
      <c r="C2979" s="62">
        <v>1554</v>
      </c>
      <c r="D2979" s="62">
        <v>132</v>
      </c>
      <c r="E2979" s="62" t="s">
        <v>78</v>
      </c>
    </row>
    <row r="2980" spans="1:5">
      <c r="A2980" s="67">
        <v>5887</v>
      </c>
      <c r="B2980" s="67">
        <v>33</v>
      </c>
      <c r="C2980" s="62">
        <v>1554</v>
      </c>
      <c r="D2980" s="62">
        <v>132</v>
      </c>
      <c r="E2980" s="62" t="s">
        <v>78</v>
      </c>
    </row>
    <row r="2981" spans="1:5">
      <c r="A2981" s="67">
        <v>5888</v>
      </c>
      <c r="B2981" s="67">
        <v>33</v>
      </c>
      <c r="C2981" s="62">
        <v>1554</v>
      </c>
      <c r="D2981" s="62">
        <v>132</v>
      </c>
      <c r="E2981" s="62" t="s">
        <v>78</v>
      </c>
    </row>
    <row r="2982" spans="1:5">
      <c r="A2982" s="67">
        <v>5889</v>
      </c>
      <c r="B2982" s="67">
        <v>33</v>
      </c>
      <c r="C2982" s="62">
        <v>1554</v>
      </c>
      <c r="D2982" s="62">
        <v>132</v>
      </c>
      <c r="E2982" s="62" t="s">
        <v>78</v>
      </c>
    </row>
    <row r="2983" spans="1:5">
      <c r="A2983" s="67">
        <v>5942</v>
      </c>
      <c r="B2983" s="67">
        <v>33</v>
      </c>
      <c r="C2983" s="62">
        <v>1554</v>
      </c>
      <c r="D2983" s="62">
        <v>132</v>
      </c>
      <c r="E2983" s="62" t="s">
        <v>78</v>
      </c>
    </row>
    <row r="2984" spans="1:5">
      <c r="A2984" s="67">
        <v>5950</v>
      </c>
      <c r="B2984" s="67">
        <v>33</v>
      </c>
      <c r="C2984" s="62">
        <v>1554</v>
      </c>
      <c r="D2984" s="62">
        <v>132</v>
      </c>
      <c r="E2984" s="62" t="s">
        <v>78</v>
      </c>
    </row>
    <row r="2985" spans="1:5">
      <c r="A2985" s="67">
        <v>6000</v>
      </c>
      <c r="B2985" s="67">
        <v>7</v>
      </c>
      <c r="C2985" s="62">
        <v>680</v>
      </c>
      <c r="D2985" s="62">
        <v>340</v>
      </c>
      <c r="E2985" s="62" t="s">
        <v>79</v>
      </c>
    </row>
    <row r="2986" spans="1:5">
      <c r="A2986" s="67">
        <v>6001</v>
      </c>
      <c r="B2986" s="67">
        <v>7</v>
      </c>
      <c r="C2986" s="62">
        <v>680</v>
      </c>
      <c r="D2986" s="62">
        <v>340</v>
      </c>
      <c r="E2986" s="62" t="s">
        <v>79</v>
      </c>
    </row>
    <row r="2987" spans="1:5">
      <c r="A2987" s="67">
        <v>6003</v>
      </c>
      <c r="B2987" s="67">
        <v>7</v>
      </c>
      <c r="C2987" s="62">
        <v>680</v>
      </c>
      <c r="D2987" s="62">
        <v>340</v>
      </c>
      <c r="E2987" s="62" t="s">
        <v>79</v>
      </c>
    </row>
    <row r="2988" spans="1:5">
      <c r="A2988" s="67">
        <v>6004</v>
      </c>
      <c r="B2988" s="67">
        <v>7</v>
      </c>
      <c r="C2988" s="62">
        <v>680</v>
      </c>
      <c r="D2988" s="62">
        <v>340</v>
      </c>
      <c r="E2988" s="62" t="s">
        <v>79</v>
      </c>
    </row>
    <row r="2989" spans="1:5">
      <c r="A2989" s="67">
        <v>6005</v>
      </c>
      <c r="B2989" s="67">
        <v>7</v>
      </c>
      <c r="C2989" s="62">
        <v>680</v>
      </c>
      <c r="D2989" s="62">
        <v>340</v>
      </c>
      <c r="E2989" s="62" t="s">
        <v>79</v>
      </c>
    </row>
    <row r="2990" spans="1:5">
      <c r="A2990" s="67">
        <v>6006</v>
      </c>
      <c r="B2990" s="67">
        <v>7</v>
      </c>
      <c r="C2990" s="62">
        <v>680</v>
      </c>
      <c r="D2990" s="62">
        <v>340</v>
      </c>
      <c r="E2990" s="62" t="s">
        <v>79</v>
      </c>
    </row>
    <row r="2991" spans="1:5">
      <c r="A2991" s="67">
        <v>6007</v>
      </c>
      <c r="B2991" s="67">
        <v>7</v>
      </c>
      <c r="C2991" s="62">
        <v>680</v>
      </c>
      <c r="D2991" s="62">
        <v>340</v>
      </c>
      <c r="E2991" s="62" t="s">
        <v>79</v>
      </c>
    </row>
    <row r="2992" spans="1:5">
      <c r="A2992" s="67">
        <v>6008</v>
      </c>
      <c r="B2992" s="67">
        <v>7</v>
      </c>
      <c r="C2992" s="62">
        <v>680</v>
      </c>
      <c r="D2992" s="62">
        <v>340</v>
      </c>
      <c r="E2992" s="62" t="s">
        <v>79</v>
      </c>
    </row>
    <row r="2993" spans="1:5">
      <c r="A2993" s="67">
        <v>6009</v>
      </c>
      <c r="B2993" s="67">
        <v>7</v>
      </c>
      <c r="C2993" s="62">
        <v>680</v>
      </c>
      <c r="D2993" s="62">
        <v>340</v>
      </c>
      <c r="E2993" s="62" t="s">
        <v>79</v>
      </c>
    </row>
    <row r="2994" spans="1:5">
      <c r="A2994" s="67">
        <v>6010</v>
      </c>
      <c r="B2994" s="67">
        <v>7</v>
      </c>
      <c r="C2994" s="62">
        <v>680</v>
      </c>
      <c r="D2994" s="62">
        <v>340</v>
      </c>
      <c r="E2994" s="62" t="s">
        <v>79</v>
      </c>
    </row>
    <row r="2995" spans="1:5">
      <c r="A2995" s="67">
        <v>6011</v>
      </c>
      <c r="B2995" s="67">
        <v>7</v>
      </c>
      <c r="C2995" s="62">
        <v>680</v>
      </c>
      <c r="D2995" s="62">
        <v>340</v>
      </c>
      <c r="E2995" s="62" t="s">
        <v>79</v>
      </c>
    </row>
    <row r="2996" spans="1:5">
      <c r="A2996" s="67">
        <v>6012</v>
      </c>
      <c r="B2996" s="67">
        <v>7</v>
      </c>
      <c r="C2996" s="62">
        <v>680</v>
      </c>
      <c r="D2996" s="62">
        <v>340</v>
      </c>
      <c r="E2996" s="62" t="s">
        <v>79</v>
      </c>
    </row>
    <row r="2997" spans="1:5">
      <c r="A2997" s="67">
        <v>6014</v>
      </c>
      <c r="B2997" s="67">
        <v>7</v>
      </c>
      <c r="C2997" s="62">
        <v>680</v>
      </c>
      <c r="D2997" s="62">
        <v>340</v>
      </c>
      <c r="E2997" s="62" t="s">
        <v>79</v>
      </c>
    </row>
    <row r="2998" spans="1:5">
      <c r="A2998" s="67">
        <v>6015</v>
      </c>
      <c r="B2998" s="67">
        <v>7</v>
      </c>
      <c r="C2998" s="62">
        <v>680</v>
      </c>
      <c r="D2998" s="62">
        <v>340</v>
      </c>
      <c r="E2998" s="62" t="s">
        <v>79</v>
      </c>
    </row>
    <row r="2999" spans="1:5">
      <c r="A2999" s="67">
        <v>6016</v>
      </c>
      <c r="B2999" s="67">
        <v>7</v>
      </c>
      <c r="C2999" s="62">
        <v>680</v>
      </c>
      <c r="D2999" s="62">
        <v>340</v>
      </c>
      <c r="E2999" s="62" t="s">
        <v>79</v>
      </c>
    </row>
    <row r="3000" spans="1:5">
      <c r="A3000" s="67">
        <v>6017</v>
      </c>
      <c r="B3000" s="67">
        <v>7</v>
      </c>
      <c r="C3000" s="62">
        <v>680</v>
      </c>
      <c r="D3000" s="62">
        <v>340</v>
      </c>
      <c r="E3000" s="62" t="s">
        <v>79</v>
      </c>
    </row>
    <row r="3001" spans="1:5">
      <c r="A3001" s="67">
        <v>6018</v>
      </c>
      <c r="B3001" s="67">
        <v>7</v>
      </c>
      <c r="C3001" s="62">
        <v>680</v>
      </c>
      <c r="D3001" s="62">
        <v>340</v>
      </c>
      <c r="E3001" s="62" t="s">
        <v>79</v>
      </c>
    </row>
    <row r="3002" spans="1:5">
      <c r="A3002" s="67">
        <v>6019</v>
      </c>
      <c r="B3002" s="67">
        <v>7</v>
      </c>
      <c r="C3002" s="62">
        <v>680</v>
      </c>
      <c r="D3002" s="62">
        <v>340</v>
      </c>
      <c r="E3002" s="62" t="s">
        <v>79</v>
      </c>
    </row>
    <row r="3003" spans="1:5">
      <c r="A3003" s="67">
        <v>6020</v>
      </c>
      <c r="B3003" s="67">
        <v>7</v>
      </c>
      <c r="C3003" s="62">
        <v>680</v>
      </c>
      <c r="D3003" s="62">
        <v>340</v>
      </c>
      <c r="E3003" s="62" t="s">
        <v>79</v>
      </c>
    </row>
    <row r="3004" spans="1:5">
      <c r="A3004" s="67">
        <v>6021</v>
      </c>
      <c r="B3004" s="67">
        <v>7</v>
      </c>
      <c r="C3004" s="62">
        <v>680</v>
      </c>
      <c r="D3004" s="62">
        <v>340</v>
      </c>
      <c r="E3004" s="62" t="s">
        <v>79</v>
      </c>
    </row>
    <row r="3005" spans="1:5">
      <c r="A3005" s="67">
        <v>6022</v>
      </c>
      <c r="B3005" s="67">
        <v>7</v>
      </c>
      <c r="C3005" s="62">
        <v>680</v>
      </c>
      <c r="D3005" s="62">
        <v>340</v>
      </c>
      <c r="E3005" s="62" t="s">
        <v>79</v>
      </c>
    </row>
    <row r="3006" spans="1:5">
      <c r="A3006" s="67">
        <v>6023</v>
      </c>
      <c r="B3006" s="67">
        <v>7</v>
      </c>
      <c r="C3006" s="62">
        <v>680</v>
      </c>
      <c r="D3006" s="62">
        <v>340</v>
      </c>
      <c r="E3006" s="62" t="s">
        <v>79</v>
      </c>
    </row>
    <row r="3007" spans="1:5">
      <c r="A3007" s="67">
        <v>6024</v>
      </c>
      <c r="B3007" s="67">
        <v>7</v>
      </c>
      <c r="C3007" s="62">
        <v>680</v>
      </c>
      <c r="D3007" s="62">
        <v>340</v>
      </c>
      <c r="E3007" s="62" t="s">
        <v>79</v>
      </c>
    </row>
    <row r="3008" spans="1:5">
      <c r="A3008" s="67">
        <v>6025</v>
      </c>
      <c r="B3008" s="67">
        <v>7</v>
      </c>
      <c r="C3008" s="62">
        <v>680</v>
      </c>
      <c r="D3008" s="62">
        <v>340</v>
      </c>
      <c r="E3008" s="62" t="s">
        <v>79</v>
      </c>
    </row>
    <row r="3009" spans="1:5">
      <c r="A3009" s="67">
        <v>6026</v>
      </c>
      <c r="B3009" s="67">
        <v>7</v>
      </c>
      <c r="C3009" s="62">
        <v>680</v>
      </c>
      <c r="D3009" s="62">
        <v>340</v>
      </c>
      <c r="E3009" s="62" t="s">
        <v>79</v>
      </c>
    </row>
    <row r="3010" spans="1:5">
      <c r="A3010" s="67">
        <v>6027</v>
      </c>
      <c r="B3010" s="67">
        <v>7</v>
      </c>
      <c r="C3010" s="62">
        <v>680</v>
      </c>
      <c r="D3010" s="62">
        <v>340</v>
      </c>
      <c r="E3010" s="62" t="s">
        <v>79</v>
      </c>
    </row>
    <row r="3011" spans="1:5">
      <c r="A3011" s="67">
        <v>6028</v>
      </c>
      <c r="B3011" s="67">
        <v>7</v>
      </c>
      <c r="C3011" s="62">
        <v>680</v>
      </c>
      <c r="D3011" s="62">
        <v>340</v>
      </c>
      <c r="E3011" s="62" t="s">
        <v>79</v>
      </c>
    </row>
    <row r="3012" spans="1:5">
      <c r="A3012" s="67">
        <v>6029</v>
      </c>
      <c r="B3012" s="67">
        <v>7</v>
      </c>
      <c r="C3012" s="62">
        <v>680</v>
      </c>
      <c r="D3012" s="62">
        <v>340</v>
      </c>
      <c r="E3012" s="62" t="s">
        <v>79</v>
      </c>
    </row>
    <row r="3013" spans="1:5">
      <c r="A3013" s="67">
        <v>6030</v>
      </c>
      <c r="B3013" s="67">
        <v>7</v>
      </c>
      <c r="C3013" s="62">
        <v>680</v>
      </c>
      <c r="D3013" s="62">
        <v>340</v>
      </c>
      <c r="E3013" s="62" t="s">
        <v>79</v>
      </c>
    </row>
    <row r="3014" spans="1:5">
      <c r="A3014" s="67">
        <v>6031</v>
      </c>
      <c r="B3014" s="67">
        <v>7</v>
      </c>
      <c r="C3014" s="62">
        <v>680</v>
      </c>
      <c r="D3014" s="62">
        <v>340</v>
      </c>
      <c r="E3014" s="62" t="s">
        <v>79</v>
      </c>
    </row>
    <row r="3015" spans="1:5">
      <c r="A3015" s="67">
        <v>6032</v>
      </c>
      <c r="B3015" s="67">
        <v>7</v>
      </c>
      <c r="C3015" s="62">
        <v>680</v>
      </c>
      <c r="D3015" s="62">
        <v>340</v>
      </c>
      <c r="E3015" s="62" t="s">
        <v>79</v>
      </c>
    </row>
    <row r="3016" spans="1:5">
      <c r="A3016" s="67">
        <v>6033</v>
      </c>
      <c r="B3016" s="67">
        <v>7</v>
      </c>
      <c r="C3016" s="62">
        <v>680</v>
      </c>
      <c r="D3016" s="62">
        <v>340</v>
      </c>
      <c r="E3016" s="62" t="s">
        <v>79</v>
      </c>
    </row>
    <row r="3017" spans="1:5">
      <c r="A3017" s="67">
        <v>6034</v>
      </c>
      <c r="B3017" s="67">
        <v>7</v>
      </c>
      <c r="C3017" s="62">
        <v>680</v>
      </c>
      <c r="D3017" s="62">
        <v>340</v>
      </c>
      <c r="E3017" s="62" t="s">
        <v>79</v>
      </c>
    </row>
    <row r="3018" spans="1:5">
      <c r="A3018" s="67">
        <v>6035</v>
      </c>
      <c r="B3018" s="67">
        <v>7</v>
      </c>
      <c r="C3018" s="62">
        <v>680</v>
      </c>
      <c r="D3018" s="62">
        <v>340</v>
      </c>
      <c r="E3018" s="62" t="s">
        <v>79</v>
      </c>
    </row>
    <row r="3019" spans="1:5">
      <c r="A3019" s="67">
        <v>6036</v>
      </c>
      <c r="B3019" s="67">
        <v>7</v>
      </c>
      <c r="C3019" s="62">
        <v>680</v>
      </c>
      <c r="D3019" s="62">
        <v>340</v>
      </c>
      <c r="E3019" s="62" t="s">
        <v>79</v>
      </c>
    </row>
    <row r="3020" spans="1:5">
      <c r="A3020" s="67">
        <v>6037</v>
      </c>
      <c r="B3020" s="67">
        <v>7</v>
      </c>
      <c r="C3020" s="62">
        <v>680</v>
      </c>
      <c r="D3020" s="62">
        <v>340</v>
      </c>
      <c r="E3020" s="62" t="s">
        <v>79</v>
      </c>
    </row>
    <row r="3021" spans="1:5">
      <c r="A3021" s="67">
        <v>6038</v>
      </c>
      <c r="B3021" s="67">
        <v>7</v>
      </c>
      <c r="C3021" s="62">
        <v>680</v>
      </c>
      <c r="D3021" s="62">
        <v>340</v>
      </c>
      <c r="E3021" s="62" t="s">
        <v>79</v>
      </c>
    </row>
    <row r="3022" spans="1:5">
      <c r="A3022" s="67">
        <v>6041</v>
      </c>
      <c r="B3022" s="67">
        <v>7</v>
      </c>
      <c r="C3022" s="62">
        <v>680</v>
      </c>
      <c r="D3022" s="62">
        <v>340</v>
      </c>
      <c r="E3022" s="62" t="s">
        <v>79</v>
      </c>
    </row>
    <row r="3023" spans="1:5">
      <c r="A3023" s="67">
        <v>6042</v>
      </c>
      <c r="B3023" s="67">
        <v>7</v>
      </c>
      <c r="C3023" s="62">
        <v>680</v>
      </c>
      <c r="D3023" s="62">
        <v>340</v>
      </c>
      <c r="E3023" s="62" t="s">
        <v>79</v>
      </c>
    </row>
    <row r="3024" spans="1:5">
      <c r="A3024" s="67">
        <v>6043</v>
      </c>
      <c r="B3024" s="67">
        <v>7</v>
      </c>
      <c r="C3024" s="62">
        <v>680</v>
      </c>
      <c r="D3024" s="62">
        <v>340</v>
      </c>
      <c r="E3024" s="62" t="s">
        <v>79</v>
      </c>
    </row>
    <row r="3025" spans="1:5">
      <c r="A3025" s="67">
        <v>6044</v>
      </c>
      <c r="B3025" s="67">
        <v>7</v>
      </c>
      <c r="C3025" s="62">
        <v>680</v>
      </c>
      <c r="D3025" s="62">
        <v>340</v>
      </c>
      <c r="E3025" s="62" t="s">
        <v>79</v>
      </c>
    </row>
    <row r="3026" spans="1:5">
      <c r="A3026" s="67">
        <v>6050</v>
      </c>
      <c r="B3026" s="67">
        <v>7</v>
      </c>
      <c r="C3026" s="62">
        <v>680</v>
      </c>
      <c r="D3026" s="62">
        <v>340</v>
      </c>
      <c r="E3026" s="62" t="s">
        <v>79</v>
      </c>
    </row>
    <row r="3027" spans="1:5">
      <c r="A3027" s="67">
        <v>6051</v>
      </c>
      <c r="B3027" s="67">
        <v>7</v>
      </c>
      <c r="C3027" s="62">
        <v>680</v>
      </c>
      <c r="D3027" s="62">
        <v>340</v>
      </c>
      <c r="E3027" s="62" t="s">
        <v>79</v>
      </c>
    </row>
    <row r="3028" spans="1:5">
      <c r="A3028" s="67">
        <v>6052</v>
      </c>
      <c r="B3028" s="67">
        <v>7</v>
      </c>
      <c r="C3028" s="62">
        <v>680</v>
      </c>
      <c r="D3028" s="62">
        <v>340</v>
      </c>
      <c r="E3028" s="62" t="s">
        <v>79</v>
      </c>
    </row>
    <row r="3029" spans="1:5">
      <c r="A3029" s="67">
        <v>6053</v>
      </c>
      <c r="B3029" s="67">
        <v>7</v>
      </c>
      <c r="C3029" s="62">
        <v>680</v>
      </c>
      <c r="D3029" s="62">
        <v>340</v>
      </c>
      <c r="E3029" s="62" t="s">
        <v>79</v>
      </c>
    </row>
    <row r="3030" spans="1:5">
      <c r="A3030" s="67">
        <v>6054</v>
      </c>
      <c r="B3030" s="67">
        <v>7</v>
      </c>
      <c r="C3030" s="62">
        <v>680</v>
      </c>
      <c r="D3030" s="62">
        <v>340</v>
      </c>
      <c r="E3030" s="62" t="s">
        <v>79</v>
      </c>
    </row>
    <row r="3031" spans="1:5">
      <c r="A3031" s="67">
        <v>6055</v>
      </c>
      <c r="B3031" s="67">
        <v>7</v>
      </c>
      <c r="C3031" s="62">
        <v>680</v>
      </c>
      <c r="D3031" s="62">
        <v>340</v>
      </c>
      <c r="E3031" s="62" t="s">
        <v>79</v>
      </c>
    </row>
    <row r="3032" spans="1:5">
      <c r="A3032" s="67">
        <v>6056</v>
      </c>
      <c r="B3032" s="67">
        <v>7</v>
      </c>
      <c r="C3032" s="62">
        <v>680</v>
      </c>
      <c r="D3032" s="62">
        <v>340</v>
      </c>
      <c r="E3032" s="62" t="s">
        <v>79</v>
      </c>
    </row>
    <row r="3033" spans="1:5">
      <c r="A3033" s="67">
        <v>6057</v>
      </c>
      <c r="B3033" s="67">
        <v>7</v>
      </c>
      <c r="C3033" s="62">
        <v>680</v>
      </c>
      <c r="D3033" s="62">
        <v>340</v>
      </c>
      <c r="E3033" s="62" t="s">
        <v>79</v>
      </c>
    </row>
    <row r="3034" spans="1:5">
      <c r="A3034" s="67">
        <v>6058</v>
      </c>
      <c r="B3034" s="67">
        <v>7</v>
      </c>
      <c r="C3034" s="62">
        <v>680</v>
      </c>
      <c r="D3034" s="62">
        <v>340</v>
      </c>
      <c r="E3034" s="62" t="s">
        <v>79</v>
      </c>
    </row>
    <row r="3035" spans="1:5">
      <c r="A3035" s="67">
        <v>6059</v>
      </c>
      <c r="B3035" s="67">
        <v>7</v>
      </c>
      <c r="C3035" s="62">
        <v>680</v>
      </c>
      <c r="D3035" s="62">
        <v>340</v>
      </c>
      <c r="E3035" s="62" t="s">
        <v>79</v>
      </c>
    </row>
    <row r="3036" spans="1:5">
      <c r="A3036" s="67">
        <v>6060</v>
      </c>
      <c r="B3036" s="67">
        <v>7</v>
      </c>
      <c r="C3036" s="62">
        <v>680</v>
      </c>
      <c r="D3036" s="62">
        <v>340</v>
      </c>
      <c r="E3036" s="62" t="s">
        <v>79</v>
      </c>
    </row>
    <row r="3037" spans="1:5">
      <c r="A3037" s="67">
        <v>6061</v>
      </c>
      <c r="B3037" s="67">
        <v>7</v>
      </c>
      <c r="C3037" s="62">
        <v>680</v>
      </c>
      <c r="D3037" s="62">
        <v>340</v>
      </c>
      <c r="E3037" s="62" t="s">
        <v>79</v>
      </c>
    </row>
    <row r="3038" spans="1:5">
      <c r="A3038" s="67">
        <v>6062</v>
      </c>
      <c r="B3038" s="67">
        <v>7</v>
      </c>
      <c r="C3038" s="62">
        <v>680</v>
      </c>
      <c r="D3038" s="62">
        <v>340</v>
      </c>
      <c r="E3038" s="62" t="s">
        <v>79</v>
      </c>
    </row>
    <row r="3039" spans="1:5">
      <c r="A3039" s="67">
        <v>6063</v>
      </c>
      <c r="B3039" s="67">
        <v>7</v>
      </c>
      <c r="C3039" s="62">
        <v>680</v>
      </c>
      <c r="D3039" s="62">
        <v>340</v>
      </c>
      <c r="E3039" s="62" t="s">
        <v>79</v>
      </c>
    </row>
    <row r="3040" spans="1:5">
      <c r="A3040" s="67">
        <v>6064</v>
      </c>
      <c r="B3040" s="67">
        <v>7</v>
      </c>
      <c r="C3040" s="62">
        <v>680</v>
      </c>
      <c r="D3040" s="62">
        <v>340</v>
      </c>
      <c r="E3040" s="62" t="s">
        <v>79</v>
      </c>
    </row>
    <row r="3041" spans="1:5">
      <c r="A3041" s="67">
        <v>6065</v>
      </c>
      <c r="B3041" s="67">
        <v>7</v>
      </c>
      <c r="C3041" s="62">
        <v>680</v>
      </c>
      <c r="D3041" s="62">
        <v>340</v>
      </c>
      <c r="E3041" s="62" t="s">
        <v>79</v>
      </c>
    </row>
    <row r="3042" spans="1:5">
      <c r="A3042" s="67">
        <v>6066</v>
      </c>
      <c r="B3042" s="67">
        <v>7</v>
      </c>
      <c r="C3042" s="62">
        <v>680</v>
      </c>
      <c r="D3042" s="62">
        <v>340</v>
      </c>
      <c r="E3042" s="62" t="s">
        <v>79</v>
      </c>
    </row>
    <row r="3043" spans="1:5">
      <c r="A3043" s="67">
        <v>6067</v>
      </c>
      <c r="B3043" s="67">
        <v>7</v>
      </c>
      <c r="C3043" s="62">
        <v>680</v>
      </c>
      <c r="D3043" s="62">
        <v>340</v>
      </c>
      <c r="E3043" s="62" t="s">
        <v>79</v>
      </c>
    </row>
    <row r="3044" spans="1:5">
      <c r="A3044" s="67">
        <v>6068</v>
      </c>
      <c r="B3044" s="67">
        <v>7</v>
      </c>
      <c r="C3044" s="62">
        <v>680</v>
      </c>
      <c r="D3044" s="62">
        <v>340</v>
      </c>
      <c r="E3044" s="62" t="s">
        <v>79</v>
      </c>
    </row>
    <row r="3045" spans="1:5">
      <c r="A3045" s="67">
        <v>6069</v>
      </c>
      <c r="B3045" s="67">
        <v>7</v>
      </c>
      <c r="C3045" s="62">
        <v>680</v>
      </c>
      <c r="D3045" s="62">
        <v>340</v>
      </c>
      <c r="E3045" s="62" t="s">
        <v>79</v>
      </c>
    </row>
    <row r="3046" spans="1:5">
      <c r="A3046" s="67">
        <v>6070</v>
      </c>
      <c r="B3046" s="67">
        <v>7</v>
      </c>
      <c r="C3046" s="62">
        <v>680</v>
      </c>
      <c r="D3046" s="62">
        <v>340</v>
      </c>
      <c r="E3046" s="62" t="s">
        <v>79</v>
      </c>
    </row>
    <row r="3047" spans="1:5">
      <c r="A3047" s="67">
        <v>6071</v>
      </c>
      <c r="B3047" s="67">
        <v>7</v>
      </c>
      <c r="C3047" s="62">
        <v>680</v>
      </c>
      <c r="D3047" s="62">
        <v>340</v>
      </c>
      <c r="E3047" s="62" t="s">
        <v>79</v>
      </c>
    </row>
    <row r="3048" spans="1:5">
      <c r="A3048" s="67">
        <v>6072</v>
      </c>
      <c r="B3048" s="67">
        <v>7</v>
      </c>
      <c r="C3048" s="62">
        <v>680</v>
      </c>
      <c r="D3048" s="62">
        <v>340</v>
      </c>
      <c r="E3048" s="62" t="s">
        <v>79</v>
      </c>
    </row>
    <row r="3049" spans="1:5">
      <c r="A3049" s="67">
        <v>6073</v>
      </c>
      <c r="B3049" s="67">
        <v>7</v>
      </c>
      <c r="C3049" s="62">
        <v>680</v>
      </c>
      <c r="D3049" s="62">
        <v>340</v>
      </c>
      <c r="E3049" s="62" t="s">
        <v>79</v>
      </c>
    </row>
    <row r="3050" spans="1:5">
      <c r="A3050" s="67">
        <v>6074</v>
      </c>
      <c r="B3050" s="67">
        <v>7</v>
      </c>
      <c r="C3050" s="62">
        <v>680</v>
      </c>
      <c r="D3050" s="62">
        <v>340</v>
      </c>
      <c r="E3050" s="62" t="s">
        <v>79</v>
      </c>
    </row>
    <row r="3051" spans="1:5">
      <c r="A3051" s="67">
        <v>6076</v>
      </c>
      <c r="B3051" s="67">
        <v>7</v>
      </c>
      <c r="C3051" s="62">
        <v>680</v>
      </c>
      <c r="D3051" s="62">
        <v>340</v>
      </c>
      <c r="E3051" s="62" t="s">
        <v>79</v>
      </c>
    </row>
    <row r="3052" spans="1:5">
      <c r="A3052" s="67">
        <v>6081</v>
      </c>
      <c r="B3052" s="67">
        <v>7</v>
      </c>
      <c r="C3052" s="62">
        <v>680</v>
      </c>
      <c r="D3052" s="62">
        <v>340</v>
      </c>
      <c r="E3052" s="62" t="s">
        <v>79</v>
      </c>
    </row>
    <row r="3053" spans="1:5">
      <c r="A3053" s="67">
        <v>6082</v>
      </c>
      <c r="B3053" s="67">
        <v>7</v>
      </c>
      <c r="C3053" s="62">
        <v>680</v>
      </c>
      <c r="D3053" s="62">
        <v>340</v>
      </c>
      <c r="E3053" s="62" t="s">
        <v>79</v>
      </c>
    </row>
    <row r="3054" spans="1:5">
      <c r="A3054" s="67">
        <v>6083</v>
      </c>
      <c r="B3054" s="67">
        <v>7</v>
      </c>
      <c r="C3054" s="62">
        <v>680</v>
      </c>
      <c r="D3054" s="62">
        <v>340</v>
      </c>
      <c r="E3054" s="62" t="s">
        <v>79</v>
      </c>
    </row>
    <row r="3055" spans="1:5">
      <c r="A3055" s="67">
        <v>6084</v>
      </c>
      <c r="B3055" s="67">
        <v>7</v>
      </c>
      <c r="C3055" s="62">
        <v>680</v>
      </c>
      <c r="D3055" s="62">
        <v>340</v>
      </c>
      <c r="E3055" s="62" t="s">
        <v>79</v>
      </c>
    </row>
    <row r="3056" spans="1:5">
      <c r="A3056" s="67">
        <v>6090</v>
      </c>
      <c r="B3056" s="67">
        <v>7</v>
      </c>
      <c r="C3056" s="62">
        <v>680</v>
      </c>
      <c r="D3056" s="62">
        <v>340</v>
      </c>
      <c r="E3056" s="62" t="s">
        <v>79</v>
      </c>
    </row>
    <row r="3057" spans="1:5">
      <c r="A3057" s="67">
        <v>6100</v>
      </c>
      <c r="B3057" s="67">
        <v>7</v>
      </c>
      <c r="C3057" s="62">
        <v>680</v>
      </c>
      <c r="D3057" s="62">
        <v>340</v>
      </c>
      <c r="E3057" s="62" t="s">
        <v>79</v>
      </c>
    </row>
    <row r="3058" spans="1:5">
      <c r="A3058" s="67">
        <v>6101</v>
      </c>
      <c r="B3058" s="67">
        <v>7</v>
      </c>
      <c r="C3058" s="62">
        <v>680</v>
      </c>
      <c r="D3058" s="62">
        <v>340</v>
      </c>
      <c r="E3058" s="62" t="s">
        <v>79</v>
      </c>
    </row>
    <row r="3059" spans="1:5">
      <c r="A3059" s="67">
        <v>6102</v>
      </c>
      <c r="B3059" s="67">
        <v>7</v>
      </c>
      <c r="C3059" s="62">
        <v>680</v>
      </c>
      <c r="D3059" s="62">
        <v>340</v>
      </c>
      <c r="E3059" s="62" t="s">
        <v>79</v>
      </c>
    </row>
    <row r="3060" spans="1:5">
      <c r="A3060" s="67">
        <v>6103</v>
      </c>
      <c r="B3060" s="67">
        <v>7</v>
      </c>
      <c r="C3060" s="62">
        <v>680</v>
      </c>
      <c r="D3060" s="62">
        <v>340</v>
      </c>
      <c r="E3060" s="62" t="s">
        <v>79</v>
      </c>
    </row>
    <row r="3061" spans="1:5">
      <c r="A3061" s="67">
        <v>6104</v>
      </c>
      <c r="B3061" s="67">
        <v>7</v>
      </c>
      <c r="C3061" s="62">
        <v>680</v>
      </c>
      <c r="D3061" s="62">
        <v>340</v>
      </c>
      <c r="E3061" s="62" t="s">
        <v>79</v>
      </c>
    </row>
    <row r="3062" spans="1:5">
      <c r="A3062" s="67">
        <v>6105</v>
      </c>
      <c r="B3062" s="67">
        <v>7</v>
      </c>
      <c r="C3062" s="62">
        <v>680</v>
      </c>
      <c r="D3062" s="62">
        <v>340</v>
      </c>
      <c r="E3062" s="62" t="s">
        <v>79</v>
      </c>
    </row>
    <row r="3063" spans="1:5">
      <c r="A3063" s="67">
        <v>6106</v>
      </c>
      <c r="B3063" s="67">
        <v>7</v>
      </c>
      <c r="C3063" s="62">
        <v>680</v>
      </c>
      <c r="D3063" s="62">
        <v>340</v>
      </c>
      <c r="E3063" s="62" t="s">
        <v>79</v>
      </c>
    </row>
    <row r="3064" spans="1:5">
      <c r="A3064" s="67">
        <v>6107</v>
      </c>
      <c r="B3064" s="67">
        <v>7</v>
      </c>
      <c r="C3064" s="62">
        <v>680</v>
      </c>
      <c r="D3064" s="62">
        <v>340</v>
      </c>
      <c r="E3064" s="62" t="s">
        <v>79</v>
      </c>
    </row>
    <row r="3065" spans="1:5">
      <c r="A3065" s="67">
        <v>6108</v>
      </c>
      <c r="B3065" s="67">
        <v>7</v>
      </c>
      <c r="C3065" s="62">
        <v>680</v>
      </c>
      <c r="D3065" s="62">
        <v>340</v>
      </c>
      <c r="E3065" s="62" t="s">
        <v>79</v>
      </c>
    </row>
    <row r="3066" spans="1:5">
      <c r="A3066" s="67">
        <v>6109</v>
      </c>
      <c r="B3066" s="67">
        <v>7</v>
      </c>
      <c r="C3066" s="62">
        <v>680</v>
      </c>
      <c r="D3066" s="62">
        <v>340</v>
      </c>
      <c r="E3066" s="62" t="s">
        <v>79</v>
      </c>
    </row>
    <row r="3067" spans="1:5">
      <c r="A3067" s="67">
        <v>6110</v>
      </c>
      <c r="B3067" s="67">
        <v>7</v>
      </c>
      <c r="C3067" s="62">
        <v>680</v>
      </c>
      <c r="D3067" s="62">
        <v>340</v>
      </c>
      <c r="E3067" s="62" t="s">
        <v>79</v>
      </c>
    </row>
    <row r="3068" spans="1:5">
      <c r="A3068" s="67">
        <v>6111</v>
      </c>
      <c r="B3068" s="67">
        <v>7</v>
      </c>
      <c r="C3068" s="62">
        <v>680</v>
      </c>
      <c r="D3068" s="62">
        <v>340</v>
      </c>
      <c r="E3068" s="62" t="s">
        <v>79</v>
      </c>
    </row>
    <row r="3069" spans="1:5">
      <c r="A3069" s="67">
        <v>6112</v>
      </c>
      <c r="B3069" s="67">
        <v>7</v>
      </c>
      <c r="C3069" s="62">
        <v>680</v>
      </c>
      <c r="D3069" s="62">
        <v>340</v>
      </c>
      <c r="E3069" s="62" t="s">
        <v>79</v>
      </c>
    </row>
    <row r="3070" spans="1:5">
      <c r="A3070" s="67">
        <v>6121</v>
      </c>
      <c r="B3070" s="67">
        <v>7</v>
      </c>
      <c r="C3070" s="62">
        <v>680</v>
      </c>
      <c r="D3070" s="62">
        <v>340</v>
      </c>
      <c r="E3070" s="62" t="s">
        <v>79</v>
      </c>
    </row>
    <row r="3071" spans="1:5">
      <c r="A3071" s="67">
        <v>6122</v>
      </c>
      <c r="B3071" s="67">
        <v>7</v>
      </c>
      <c r="C3071" s="62">
        <v>680</v>
      </c>
      <c r="D3071" s="62">
        <v>340</v>
      </c>
      <c r="E3071" s="62" t="s">
        <v>79</v>
      </c>
    </row>
    <row r="3072" spans="1:5">
      <c r="A3072" s="67">
        <v>6123</v>
      </c>
      <c r="B3072" s="67">
        <v>7</v>
      </c>
      <c r="C3072" s="62">
        <v>680</v>
      </c>
      <c r="D3072" s="62">
        <v>340</v>
      </c>
      <c r="E3072" s="62" t="s">
        <v>79</v>
      </c>
    </row>
    <row r="3073" spans="1:5">
      <c r="A3073" s="67">
        <v>6124</v>
      </c>
      <c r="B3073" s="67">
        <v>7</v>
      </c>
      <c r="C3073" s="62">
        <v>680</v>
      </c>
      <c r="D3073" s="62">
        <v>340</v>
      </c>
      <c r="E3073" s="62" t="s">
        <v>79</v>
      </c>
    </row>
    <row r="3074" spans="1:5">
      <c r="A3074" s="67">
        <v>6125</v>
      </c>
      <c r="B3074" s="67">
        <v>7</v>
      </c>
      <c r="C3074" s="62">
        <v>680</v>
      </c>
      <c r="D3074" s="62">
        <v>340</v>
      </c>
      <c r="E3074" s="62" t="s">
        <v>79</v>
      </c>
    </row>
    <row r="3075" spans="1:5">
      <c r="A3075" s="67">
        <v>6126</v>
      </c>
      <c r="B3075" s="67">
        <v>7</v>
      </c>
      <c r="C3075" s="62">
        <v>680</v>
      </c>
      <c r="D3075" s="62">
        <v>340</v>
      </c>
      <c r="E3075" s="62" t="s">
        <v>79</v>
      </c>
    </row>
    <row r="3076" spans="1:5">
      <c r="A3076" s="67">
        <v>6147</v>
      </c>
      <c r="B3076" s="67">
        <v>7</v>
      </c>
      <c r="C3076" s="62">
        <v>680</v>
      </c>
      <c r="D3076" s="62">
        <v>340</v>
      </c>
      <c r="E3076" s="62" t="s">
        <v>79</v>
      </c>
    </row>
    <row r="3077" spans="1:5">
      <c r="A3077" s="67">
        <v>6148</v>
      </c>
      <c r="B3077" s="67">
        <v>7</v>
      </c>
      <c r="C3077" s="62">
        <v>680</v>
      </c>
      <c r="D3077" s="62">
        <v>340</v>
      </c>
      <c r="E3077" s="62" t="s">
        <v>79</v>
      </c>
    </row>
    <row r="3078" spans="1:5">
      <c r="A3078" s="67">
        <v>6149</v>
      </c>
      <c r="B3078" s="67">
        <v>7</v>
      </c>
      <c r="C3078" s="62">
        <v>680</v>
      </c>
      <c r="D3078" s="62">
        <v>340</v>
      </c>
      <c r="E3078" s="62" t="s">
        <v>79</v>
      </c>
    </row>
    <row r="3079" spans="1:5">
      <c r="A3079" s="67">
        <v>6150</v>
      </c>
      <c r="B3079" s="67">
        <v>7</v>
      </c>
      <c r="C3079" s="62">
        <v>680</v>
      </c>
      <c r="D3079" s="62">
        <v>340</v>
      </c>
      <c r="E3079" s="62" t="s">
        <v>79</v>
      </c>
    </row>
    <row r="3080" spans="1:5">
      <c r="A3080" s="67">
        <v>6151</v>
      </c>
      <c r="B3080" s="67">
        <v>7</v>
      </c>
      <c r="C3080" s="62">
        <v>680</v>
      </c>
      <c r="D3080" s="62">
        <v>340</v>
      </c>
      <c r="E3080" s="62" t="s">
        <v>79</v>
      </c>
    </row>
    <row r="3081" spans="1:5">
      <c r="A3081" s="67">
        <v>6152</v>
      </c>
      <c r="B3081" s="67">
        <v>7</v>
      </c>
      <c r="C3081" s="62">
        <v>680</v>
      </c>
      <c r="D3081" s="62">
        <v>340</v>
      </c>
      <c r="E3081" s="62" t="s">
        <v>79</v>
      </c>
    </row>
    <row r="3082" spans="1:5">
      <c r="A3082" s="67">
        <v>6153</v>
      </c>
      <c r="B3082" s="67">
        <v>7</v>
      </c>
      <c r="C3082" s="62">
        <v>680</v>
      </c>
      <c r="D3082" s="62">
        <v>340</v>
      </c>
      <c r="E3082" s="62" t="s">
        <v>79</v>
      </c>
    </row>
    <row r="3083" spans="1:5">
      <c r="A3083" s="67">
        <v>6154</v>
      </c>
      <c r="B3083" s="67">
        <v>7</v>
      </c>
      <c r="C3083" s="62">
        <v>680</v>
      </c>
      <c r="D3083" s="62">
        <v>340</v>
      </c>
      <c r="E3083" s="62" t="s">
        <v>79</v>
      </c>
    </row>
    <row r="3084" spans="1:5">
      <c r="A3084" s="67">
        <v>6155</v>
      </c>
      <c r="B3084" s="67">
        <v>7</v>
      </c>
      <c r="C3084" s="62">
        <v>680</v>
      </c>
      <c r="D3084" s="62">
        <v>340</v>
      </c>
      <c r="E3084" s="62" t="s">
        <v>79</v>
      </c>
    </row>
    <row r="3085" spans="1:5">
      <c r="A3085" s="67">
        <v>6156</v>
      </c>
      <c r="B3085" s="67">
        <v>7</v>
      </c>
      <c r="C3085" s="62">
        <v>680</v>
      </c>
      <c r="D3085" s="62">
        <v>340</v>
      </c>
      <c r="E3085" s="62" t="s">
        <v>79</v>
      </c>
    </row>
    <row r="3086" spans="1:5">
      <c r="A3086" s="67">
        <v>6157</v>
      </c>
      <c r="B3086" s="67">
        <v>7</v>
      </c>
      <c r="C3086" s="62">
        <v>680</v>
      </c>
      <c r="D3086" s="62">
        <v>340</v>
      </c>
      <c r="E3086" s="62" t="s">
        <v>79</v>
      </c>
    </row>
    <row r="3087" spans="1:5">
      <c r="A3087" s="67">
        <v>6158</v>
      </c>
      <c r="B3087" s="67">
        <v>7</v>
      </c>
      <c r="C3087" s="62">
        <v>680</v>
      </c>
      <c r="D3087" s="62">
        <v>340</v>
      </c>
      <c r="E3087" s="62" t="s">
        <v>79</v>
      </c>
    </row>
    <row r="3088" spans="1:5">
      <c r="A3088" s="67">
        <v>6159</v>
      </c>
      <c r="B3088" s="67">
        <v>7</v>
      </c>
      <c r="C3088" s="62">
        <v>680</v>
      </c>
      <c r="D3088" s="62">
        <v>340</v>
      </c>
      <c r="E3088" s="62" t="s">
        <v>79</v>
      </c>
    </row>
    <row r="3089" spans="1:5">
      <c r="A3089" s="67">
        <v>6160</v>
      </c>
      <c r="B3089" s="67">
        <v>7</v>
      </c>
      <c r="C3089" s="62">
        <v>680</v>
      </c>
      <c r="D3089" s="62">
        <v>340</v>
      </c>
      <c r="E3089" s="62" t="s">
        <v>79</v>
      </c>
    </row>
    <row r="3090" spans="1:5">
      <c r="A3090" s="67">
        <v>6161</v>
      </c>
      <c r="B3090" s="67">
        <v>7</v>
      </c>
      <c r="C3090" s="62">
        <v>680</v>
      </c>
      <c r="D3090" s="62">
        <v>340</v>
      </c>
      <c r="E3090" s="62" t="s">
        <v>79</v>
      </c>
    </row>
    <row r="3091" spans="1:5">
      <c r="A3091" s="67">
        <v>6162</v>
      </c>
      <c r="B3091" s="67">
        <v>7</v>
      </c>
      <c r="C3091" s="62">
        <v>680</v>
      </c>
      <c r="D3091" s="62">
        <v>340</v>
      </c>
      <c r="E3091" s="62" t="s">
        <v>79</v>
      </c>
    </row>
    <row r="3092" spans="1:5">
      <c r="A3092" s="67">
        <v>6163</v>
      </c>
      <c r="B3092" s="67">
        <v>7</v>
      </c>
      <c r="C3092" s="62">
        <v>680</v>
      </c>
      <c r="D3092" s="62">
        <v>340</v>
      </c>
      <c r="E3092" s="62" t="s">
        <v>79</v>
      </c>
    </row>
    <row r="3093" spans="1:5">
      <c r="A3093" s="67">
        <v>6164</v>
      </c>
      <c r="B3093" s="67">
        <v>7</v>
      </c>
      <c r="C3093" s="62">
        <v>680</v>
      </c>
      <c r="D3093" s="62">
        <v>340</v>
      </c>
      <c r="E3093" s="62" t="s">
        <v>79</v>
      </c>
    </row>
    <row r="3094" spans="1:5">
      <c r="A3094" s="67">
        <v>6165</v>
      </c>
      <c r="B3094" s="67">
        <v>7</v>
      </c>
      <c r="C3094" s="62">
        <v>680</v>
      </c>
      <c r="D3094" s="62">
        <v>340</v>
      </c>
      <c r="E3094" s="62" t="s">
        <v>79</v>
      </c>
    </row>
    <row r="3095" spans="1:5">
      <c r="A3095" s="67">
        <v>6166</v>
      </c>
      <c r="B3095" s="67">
        <v>7</v>
      </c>
      <c r="C3095" s="62">
        <v>680</v>
      </c>
      <c r="D3095" s="62">
        <v>340</v>
      </c>
      <c r="E3095" s="62" t="s">
        <v>79</v>
      </c>
    </row>
    <row r="3096" spans="1:5">
      <c r="A3096" s="67">
        <v>6167</v>
      </c>
      <c r="B3096" s="67">
        <v>7</v>
      </c>
      <c r="C3096" s="62">
        <v>680</v>
      </c>
      <c r="D3096" s="62">
        <v>340</v>
      </c>
      <c r="E3096" s="62" t="s">
        <v>79</v>
      </c>
    </row>
    <row r="3097" spans="1:5">
      <c r="A3097" s="67">
        <v>6168</v>
      </c>
      <c r="B3097" s="67">
        <v>7</v>
      </c>
      <c r="C3097" s="62">
        <v>680</v>
      </c>
      <c r="D3097" s="62">
        <v>340</v>
      </c>
      <c r="E3097" s="62" t="s">
        <v>79</v>
      </c>
    </row>
    <row r="3098" spans="1:5">
      <c r="A3098" s="67">
        <v>6169</v>
      </c>
      <c r="B3098" s="67">
        <v>7</v>
      </c>
      <c r="C3098" s="62">
        <v>680</v>
      </c>
      <c r="D3098" s="62">
        <v>340</v>
      </c>
      <c r="E3098" s="62" t="s">
        <v>79</v>
      </c>
    </row>
    <row r="3099" spans="1:5">
      <c r="A3099" s="67">
        <v>6170</v>
      </c>
      <c r="B3099" s="67">
        <v>7</v>
      </c>
      <c r="C3099" s="62">
        <v>680</v>
      </c>
      <c r="D3099" s="62">
        <v>340</v>
      </c>
      <c r="E3099" s="62" t="s">
        <v>79</v>
      </c>
    </row>
    <row r="3100" spans="1:5">
      <c r="A3100" s="67">
        <v>6171</v>
      </c>
      <c r="B3100" s="67">
        <v>7</v>
      </c>
      <c r="C3100" s="62">
        <v>680</v>
      </c>
      <c r="D3100" s="62">
        <v>340</v>
      </c>
      <c r="E3100" s="62" t="s">
        <v>79</v>
      </c>
    </row>
    <row r="3101" spans="1:5">
      <c r="A3101" s="67">
        <v>6172</v>
      </c>
      <c r="B3101" s="67">
        <v>7</v>
      </c>
      <c r="C3101" s="62">
        <v>680</v>
      </c>
      <c r="D3101" s="62">
        <v>340</v>
      </c>
      <c r="E3101" s="62" t="s">
        <v>79</v>
      </c>
    </row>
    <row r="3102" spans="1:5">
      <c r="A3102" s="67">
        <v>6173</v>
      </c>
      <c r="B3102" s="67">
        <v>7</v>
      </c>
      <c r="C3102" s="62">
        <v>680</v>
      </c>
      <c r="D3102" s="62">
        <v>340</v>
      </c>
      <c r="E3102" s="62" t="s">
        <v>79</v>
      </c>
    </row>
    <row r="3103" spans="1:5">
      <c r="A3103" s="67">
        <v>6174</v>
      </c>
      <c r="B3103" s="67">
        <v>7</v>
      </c>
      <c r="C3103" s="62">
        <v>680</v>
      </c>
      <c r="D3103" s="62">
        <v>340</v>
      </c>
      <c r="E3103" s="62" t="s">
        <v>79</v>
      </c>
    </row>
    <row r="3104" spans="1:5">
      <c r="A3104" s="67">
        <v>6175</v>
      </c>
      <c r="B3104" s="67">
        <v>7</v>
      </c>
      <c r="C3104" s="62">
        <v>680</v>
      </c>
      <c r="D3104" s="62">
        <v>340</v>
      </c>
      <c r="E3104" s="62" t="s">
        <v>79</v>
      </c>
    </row>
    <row r="3105" spans="1:5">
      <c r="A3105" s="67">
        <v>6176</v>
      </c>
      <c r="B3105" s="67">
        <v>7</v>
      </c>
      <c r="C3105" s="62">
        <v>680</v>
      </c>
      <c r="D3105" s="62">
        <v>340</v>
      </c>
      <c r="E3105" s="62" t="s">
        <v>79</v>
      </c>
    </row>
    <row r="3106" spans="1:5">
      <c r="A3106" s="67">
        <v>6207</v>
      </c>
      <c r="B3106" s="67">
        <v>7</v>
      </c>
      <c r="C3106" s="62">
        <v>680</v>
      </c>
      <c r="D3106" s="62">
        <v>340</v>
      </c>
      <c r="E3106" s="62" t="s">
        <v>79</v>
      </c>
    </row>
    <row r="3107" spans="1:5">
      <c r="A3107" s="67">
        <v>6208</v>
      </c>
      <c r="B3107" s="67">
        <v>7</v>
      </c>
      <c r="C3107" s="62">
        <v>680</v>
      </c>
      <c r="D3107" s="62">
        <v>340</v>
      </c>
      <c r="E3107" s="62" t="s">
        <v>79</v>
      </c>
    </row>
    <row r="3108" spans="1:5">
      <c r="A3108" s="67">
        <v>6210</v>
      </c>
      <c r="B3108" s="67">
        <v>7</v>
      </c>
      <c r="C3108" s="62">
        <v>680</v>
      </c>
      <c r="D3108" s="62">
        <v>340</v>
      </c>
      <c r="E3108" s="62" t="s">
        <v>79</v>
      </c>
    </row>
    <row r="3109" spans="1:5">
      <c r="A3109" s="67">
        <v>6213</v>
      </c>
      <c r="B3109" s="67">
        <v>7</v>
      </c>
      <c r="C3109" s="62">
        <v>680</v>
      </c>
      <c r="D3109" s="62">
        <v>340</v>
      </c>
      <c r="E3109" s="62" t="s">
        <v>79</v>
      </c>
    </row>
    <row r="3110" spans="1:5">
      <c r="A3110" s="67">
        <v>6214</v>
      </c>
      <c r="B3110" s="67">
        <v>7</v>
      </c>
      <c r="C3110" s="62">
        <v>680</v>
      </c>
      <c r="D3110" s="62">
        <v>340</v>
      </c>
      <c r="E3110" s="62" t="s">
        <v>79</v>
      </c>
    </row>
    <row r="3111" spans="1:5">
      <c r="A3111" s="67">
        <v>6215</v>
      </c>
      <c r="B3111" s="67">
        <v>7</v>
      </c>
      <c r="C3111" s="62">
        <v>680</v>
      </c>
      <c r="D3111" s="62">
        <v>340</v>
      </c>
      <c r="E3111" s="62" t="s">
        <v>79</v>
      </c>
    </row>
    <row r="3112" spans="1:5">
      <c r="A3112" s="67">
        <v>6218</v>
      </c>
      <c r="B3112" s="67">
        <v>7</v>
      </c>
      <c r="C3112" s="62">
        <v>680</v>
      </c>
      <c r="D3112" s="62">
        <v>340</v>
      </c>
      <c r="E3112" s="62" t="s">
        <v>79</v>
      </c>
    </row>
    <row r="3113" spans="1:5">
      <c r="A3113" s="67">
        <v>6220</v>
      </c>
      <c r="B3113" s="67">
        <v>7</v>
      </c>
      <c r="C3113" s="62">
        <v>680</v>
      </c>
      <c r="D3113" s="62">
        <v>340</v>
      </c>
      <c r="E3113" s="62" t="s">
        <v>79</v>
      </c>
    </row>
    <row r="3114" spans="1:5">
      <c r="A3114" s="67">
        <v>6221</v>
      </c>
      <c r="B3114" s="67">
        <v>7</v>
      </c>
      <c r="C3114" s="62">
        <v>680</v>
      </c>
      <c r="D3114" s="62">
        <v>340</v>
      </c>
      <c r="E3114" s="62" t="s">
        <v>79</v>
      </c>
    </row>
    <row r="3115" spans="1:5">
      <c r="A3115" s="67">
        <v>6223</v>
      </c>
      <c r="B3115" s="67">
        <v>7</v>
      </c>
      <c r="C3115" s="62">
        <v>680</v>
      </c>
      <c r="D3115" s="62">
        <v>340</v>
      </c>
      <c r="E3115" s="62" t="s">
        <v>79</v>
      </c>
    </row>
    <row r="3116" spans="1:5">
      <c r="A3116" s="67">
        <v>6224</v>
      </c>
      <c r="B3116" s="67">
        <v>7</v>
      </c>
      <c r="C3116" s="62">
        <v>680</v>
      </c>
      <c r="D3116" s="62">
        <v>340</v>
      </c>
      <c r="E3116" s="62" t="s">
        <v>79</v>
      </c>
    </row>
    <row r="3117" spans="1:5">
      <c r="A3117" s="67">
        <v>6225</v>
      </c>
      <c r="B3117" s="67">
        <v>7</v>
      </c>
      <c r="C3117" s="62">
        <v>680</v>
      </c>
      <c r="D3117" s="62">
        <v>340</v>
      </c>
      <c r="E3117" s="62" t="s">
        <v>79</v>
      </c>
    </row>
    <row r="3118" spans="1:5">
      <c r="A3118" s="67">
        <v>6226</v>
      </c>
      <c r="B3118" s="67">
        <v>9</v>
      </c>
      <c r="C3118" s="62">
        <v>1048</v>
      </c>
      <c r="D3118" s="62">
        <v>274</v>
      </c>
      <c r="E3118" s="62" t="s">
        <v>79</v>
      </c>
    </row>
    <row r="3119" spans="1:5">
      <c r="A3119" s="67">
        <v>6227</v>
      </c>
      <c r="B3119" s="67">
        <v>9</v>
      </c>
      <c r="C3119" s="62">
        <v>1048</v>
      </c>
      <c r="D3119" s="62">
        <v>274</v>
      </c>
      <c r="E3119" s="62" t="s">
        <v>79</v>
      </c>
    </row>
    <row r="3120" spans="1:5">
      <c r="A3120" s="67">
        <v>6228</v>
      </c>
      <c r="B3120" s="67">
        <v>9</v>
      </c>
      <c r="C3120" s="62">
        <v>1048</v>
      </c>
      <c r="D3120" s="62">
        <v>274</v>
      </c>
      <c r="E3120" s="62" t="s">
        <v>79</v>
      </c>
    </row>
    <row r="3121" spans="1:5">
      <c r="A3121" s="67">
        <v>6229</v>
      </c>
      <c r="B3121" s="67">
        <v>9</v>
      </c>
      <c r="C3121" s="62">
        <v>1048</v>
      </c>
      <c r="D3121" s="62">
        <v>274</v>
      </c>
      <c r="E3121" s="62" t="s">
        <v>79</v>
      </c>
    </row>
    <row r="3122" spans="1:5">
      <c r="A3122" s="67">
        <v>6230</v>
      </c>
      <c r="B3122" s="67">
        <v>9</v>
      </c>
      <c r="C3122" s="62">
        <v>1048</v>
      </c>
      <c r="D3122" s="62">
        <v>274</v>
      </c>
      <c r="E3122" s="62" t="s">
        <v>79</v>
      </c>
    </row>
    <row r="3123" spans="1:5">
      <c r="A3123" s="67">
        <v>6231</v>
      </c>
      <c r="B3123" s="67">
        <v>9</v>
      </c>
      <c r="C3123" s="62">
        <v>1048</v>
      </c>
      <c r="D3123" s="62">
        <v>274</v>
      </c>
      <c r="E3123" s="62" t="s">
        <v>79</v>
      </c>
    </row>
    <row r="3124" spans="1:5">
      <c r="A3124" s="67">
        <v>6232</v>
      </c>
      <c r="B3124" s="67">
        <v>9</v>
      </c>
      <c r="C3124" s="62">
        <v>1048</v>
      </c>
      <c r="D3124" s="62">
        <v>274</v>
      </c>
      <c r="E3124" s="62" t="s">
        <v>79</v>
      </c>
    </row>
    <row r="3125" spans="1:5">
      <c r="A3125" s="67">
        <v>6233</v>
      </c>
      <c r="B3125" s="67">
        <v>9</v>
      </c>
      <c r="C3125" s="62">
        <v>1048</v>
      </c>
      <c r="D3125" s="62">
        <v>274</v>
      </c>
      <c r="E3125" s="62" t="s">
        <v>79</v>
      </c>
    </row>
    <row r="3126" spans="1:5">
      <c r="A3126" s="67">
        <v>6236</v>
      </c>
      <c r="B3126" s="67">
        <v>9</v>
      </c>
      <c r="C3126" s="62">
        <v>1048</v>
      </c>
      <c r="D3126" s="62">
        <v>274</v>
      </c>
      <c r="E3126" s="62" t="s">
        <v>79</v>
      </c>
    </row>
    <row r="3127" spans="1:5">
      <c r="A3127" s="67">
        <v>6237</v>
      </c>
      <c r="B3127" s="67">
        <v>9</v>
      </c>
      <c r="C3127" s="62">
        <v>1048</v>
      </c>
      <c r="D3127" s="62">
        <v>274</v>
      </c>
      <c r="E3127" s="62" t="s">
        <v>79</v>
      </c>
    </row>
    <row r="3128" spans="1:5">
      <c r="A3128" s="67">
        <v>6239</v>
      </c>
      <c r="B3128" s="67">
        <v>9</v>
      </c>
      <c r="C3128" s="62">
        <v>1048</v>
      </c>
      <c r="D3128" s="62">
        <v>274</v>
      </c>
      <c r="E3128" s="62" t="s">
        <v>79</v>
      </c>
    </row>
    <row r="3129" spans="1:5">
      <c r="A3129" s="67">
        <v>6240</v>
      </c>
      <c r="B3129" s="67">
        <v>9</v>
      </c>
      <c r="C3129" s="62">
        <v>1048</v>
      </c>
      <c r="D3129" s="62">
        <v>274</v>
      </c>
      <c r="E3129" s="62" t="s">
        <v>79</v>
      </c>
    </row>
    <row r="3130" spans="1:5">
      <c r="A3130" s="67">
        <v>6243</v>
      </c>
      <c r="B3130" s="67">
        <v>9</v>
      </c>
      <c r="C3130" s="62">
        <v>1048</v>
      </c>
      <c r="D3130" s="62">
        <v>274</v>
      </c>
      <c r="E3130" s="62" t="s">
        <v>79</v>
      </c>
    </row>
    <row r="3131" spans="1:5">
      <c r="A3131" s="67">
        <v>6244</v>
      </c>
      <c r="B3131" s="67">
        <v>9</v>
      </c>
      <c r="C3131" s="62">
        <v>1048</v>
      </c>
      <c r="D3131" s="62">
        <v>274</v>
      </c>
      <c r="E3131" s="62" t="s">
        <v>79</v>
      </c>
    </row>
    <row r="3132" spans="1:5">
      <c r="A3132" s="67">
        <v>6251</v>
      </c>
      <c r="B3132" s="67">
        <v>9</v>
      </c>
      <c r="C3132" s="62">
        <v>1048</v>
      </c>
      <c r="D3132" s="62">
        <v>274</v>
      </c>
      <c r="E3132" s="62" t="s">
        <v>79</v>
      </c>
    </row>
    <row r="3133" spans="1:5">
      <c r="A3133" s="67">
        <v>6252</v>
      </c>
      <c r="B3133" s="67">
        <v>9</v>
      </c>
      <c r="C3133" s="62">
        <v>1048</v>
      </c>
      <c r="D3133" s="62">
        <v>274</v>
      </c>
      <c r="E3133" s="62" t="s">
        <v>79</v>
      </c>
    </row>
    <row r="3134" spans="1:5">
      <c r="A3134" s="67">
        <v>6253</v>
      </c>
      <c r="B3134" s="67">
        <v>9</v>
      </c>
      <c r="C3134" s="62">
        <v>1048</v>
      </c>
      <c r="D3134" s="62">
        <v>274</v>
      </c>
      <c r="E3134" s="62" t="s">
        <v>79</v>
      </c>
    </row>
    <row r="3135" spans="1:5">
      <c r="A3135" s="67">
        <v>6254</v>
      </c>
      <c r="B3135" s="67">
        <v>9</v>
      </c>
      <c r="C3135" s="62">
        <v>1048</v>
      </c>
      <c r="D3135" s="62">
        <v>274</v>
      </c>
      <c r="E3135" s="62" t="s">
        <v>79</v>
      </c>
    </row>
    <row r="3136" spans="1:5">
      <c r="A3136" s="67">
        <v>6255</v>
      </c>
      <c r="B3136" s="67">
        <v>9</v>
      </c>
      <c r="C3136" s="62">
        <v>1048</v>
      </c>
      <c r="D3136" s="62">
        <v>274</v>
      </c>
      <c r="E3136" s="62" t="s">
        <v>79</v>
      </c>
    </row>
    <row r="3137" spans="1:5">
      <c r="A3137" s="67">
        <v>6256</v>
      </c>
      <c r="B3137" s="67">
        <v>9</v>
      </c>
      <c r="C3137" s="62">
        <v>1048</v>
      </c>
      <c r="D3137" s="62">
        <v>274</v>
      </c>
      <c r="E3137" s="62" t="s">
        <v>79</v>
      </c>
    </row>
    <row r="3138" spans="1:5">
      <c r="A3138" s="67">
        <v>6258</v>
      </c>
      <c r="B3138" s="67">
        <v>9</v>
      </c>
      <c r="C3138" s="62">
        <v>1048</v>
      </c>
      <c r="D3138" s="62">
        <v>274</v>
      </c>
      <c r="E3138" s="62" t="s">
        <v>79</v>
      </c>
    </row>
    <row r="3139" spans="1:5">
      <c r="A3139" s="67">
        <v>6260</v>
      </c>
      <c r="B3139" s="67">
        <v>9</v>
      </c>
      <c r="C3139" s="62">
        <v>1048</v>
      </c>
      <c r="D3139" s="62">
        <v>274</v>
      </c>
      <c r="E3139" s="62" t="s">
        <v>79</v>
      </c>
    </row>
    <row r="3140" spans="1:5">
      <c r="A3140" s="67">
        <v>6262</v>
      </c>
      <c r="B3140" s="67">
        <v>9</v>
      </c>
      <c r="C3140" s="62">
        <v>1048</v>
      </c>
      <c r="D3140" s="62">
        <v>274</v>
      </c>
      <c r="E3140" s="62" t="s">
        <v>79</v>
      </c>
    </row>
    <row r="3141" spans="1:5">
      <c r="A3141" s="67">
        <v>6271</v>
      </c>
      <c r="B3141" s="67">
        <v>9</v>
      </c>
      <c r="C3141" s="62">
        <v>1048</v>
      </c>
      <c r="D3141" s="62">
        <v>274</v>
      </c>
      <c r="E3141" s="62" t="s">
        <v>79</v>
      </c>
    </row>
    <row r="3142" spans="1:5">
      <c r="A3142" s="67">
        <v>6275</v>
      </c>
      <c r="B3142" s="67">
        <v>9</v>
      </c>
      <c r="C3142" s="62">
        <v>1048</v>
      </c>
      <c r="D3142" s="62">
        <v>274</v>
      </c>
      <c r="E3142" s="62" t="s">
        <v>79</v>
      </c>
    </row>
    <row r="3143" spans="1:5">
      <c r="A3143" s="67">
        <v>6280</v>
      </c>
      <c r="B3143" s="67">
        <v>9</v>
      </c>
      <c r="C3143" s="62">
        <v>1048</v>
      </c>
      <c r="D3143" s="62">
        <v>274</v>
      </c>
      <c r="E3143" s="62" t="s">
        <v>79</v>
      </c>
    </row>
    <row r="3144" spans="1:5">
      <c r="A3144" s="67">
        <v>6281</v>
      </c>
      <c r="B3144" s="67">
        <v>9</v>
      </c>
      <c r="C3144" s="62">
        <v>1048</v>
      </c>
      <c r="D3144" s="62">
        <v>274</v>
      </c>
      <c r="E3144" s="62" t="s">
        <v>79</v>
      </c>
    </row>
    <row r="3145" spans="1:5">
      <c r="A3145" s="67">
        <v>6282</v>
      </c>
      <c r="B3145" s="67">
        <v>9</v>
      </c>
      <c r="C3145" s="62">
        <v>1048</v>
      </c>
      <c r="D3145" s="62">
        <v>274</v>
      </c>
      <c r="E3145" s="62" t="s">
        <v>79</v>
      </c>
    </row>
    <row r="3146" spans="1:5">
      <c r="A3146" s="67">
        <v>6284</v>
      </c>
      <c r="B3146" s="67">
        <v>9</v>
      </c>
      <c r="C3146" s="62">
        <v>1048</v>
      </c>
      <c r="D3146" s="62">
        <v>274</v>
      </c>
      <c r="E3146" s="62" t="s">
        <v>79</v>
      </c>
    </row>
    <row r="3147" spans="1:5">
      <c r="A3147" s="67">
        <v>6285</v>
      </c>
      <c r="B3147" s="67">
        <v>9</v>
      </c>
      <c r="C3147" s="62">
        <v>1048</v>
      </c>
      <c r="D3147" s="62">
        <v>274</v>
      </c>
      <c r="E3147" s="62" t="s">
        <v>79</v>
      </c>
    </row>
    <row r="3148" spans="1:5">
      <c r="A3148" s="67">
        <v>6286</v>
      </c>
      <c r="B3148" s="67">
        <v>9</v>
      </c>
      <c r="C3148" s="62">
        <v>1048</v>
      </c>
      <c r="D3148" s="62">
        <v>274</v>
      </c>
      <c r="E3148" s="62" t="s">
        <v>79</v>
      </c>
    </row>
    <row r="3149" spans="1:5">
      <c r="A3149" s="67">
        <v>6288</v>
      </c>
      <c r="B3149" s="67">
        <v>9</v>
      </c>
      <c r="C3149" s="62">
        <v>1048</v>
      </c>
      <c r="D3149" s="62">
        <v>274</v>
      </c>
      <c r="E3149" s="62" t="s">
        <v>79</v>
      </c>
    </row>
    <row r="3150" spans="1:5">
      <c r="A3150" s="67">
        <v>6290</v>
      </c>
      <c r="B3150" s="67">
        <v>9</v>
      </c>
      <c r="C3150" s="62">
        <v>1048</v>
      </c>
      <c r="D3150" s="62">
        <v>274</v>
      </c>
      <c r="E3150" s="62" t="s">
        <v>79</v>
      </c>
    </row>
    <row r="3151" spans="1:5">
      <c r="A3151" s="67">
        <v>6302</v>
      </c>
      <c r="B3151" s="67">
        <v>7</v>
      </c>
      <c r="C3151" s="62">
        <v>680</v>
      </c>
      <c r="D3151" s="62">
        <v>340</v>
      </c>
      <c r="E3151" s="62" t="s">
        <v>79</v>
      </c>
    </row>
    <row r="3152" spans="1:5">
      <c r="A3152" s="67">
        <v>6304</v>
      </c>
      <c r="B3152" s="67">
        <v>7</v>
      </c>
      <c r="C3152" s="62">
        <v>680</v>
      </c>
      <c r="D3152" s="62">
        <v>340</v>
      </c>
      <c r="E3152" s="62" t="s">
        <v>79</v>
      </c>
    </row>
    <row r="3153" spans="1:5">
      <c r="A3153" s="67">
        <v>6306</v>
      </c>
      <c r="B3153" s="67">
        <v>7</v>
      </c>
      <c r="C3153" s="62">
        <v>680</v>
      </c>
      <c r="D3153" s="62">
        <v>340</v>
      </c>
      <c r="E3153" s="62" t="s">
        <v>79</v>
      </c>
    </row>
    <row r="3154" spans="1:5">
      <c r="A3154" s="67">
        <v>6308</v>
      </c>
      <c r="B3154" s="67">
        <v>7</v>
      </c>
      <c r="C3154" s="62">
        <v>680</v>
      </c>
      <c r="D3154" s="62">
        <v>340</v>
      </c>
      <c r="E3154" s="62" t="s">
        <v>79</v>
      </c>
    </row>
    <row r="3155" spans="1:5">
      <c r="A3155" s="67">
        <v>6309</v>
      </c>
      <c r="B3155" s="67">
        <v>8</v>
      </c>
      <c r="C3155" s="62">
        <v>1249</v>
      </c>
      <c r="D3155" s="62">
        <v>185</v>
      </c>
      <c r="E3155" s="62" t="s">
        <v>79</v>
      </c>
    </row>
    <row r="3156" spans="1:5">
      <c r="A3156" s="67">
        <v>6311</v>
      </c>
      <c r="B3156" s="67">
        <v>8</v>
      </c>
      <c r="C3156" s="62">
        <v>1249</v>
      </c>
      <c r="D3156" s="62">
        <v>185</v>
      </c>
      <c r="E3156" s="62" t="s">
        <v>79</v>
      </c>
    </row>
    <row r="3157" spans="1:5">
      <c r="A3157" s="67">
        <v>6312</v>
      </c>
      <c r="B3157" s="67">
        <v>8</v>
      </c>
      <c r="C3157" s="62">
        <v>1249</v>
      </c>
      <c r="D3157" s="62">
        <v>185</v>
      </c>
      <c r="E3157" s="62" t="s">
        <v>79</v>
      </c>
    </row>
    <row r="3158" spans="1:5">
      <c r="A3158" s="67">
        <v>6313</v>
      </c>
      <c r="B3158" s="67">
        <v>8</v>
      </c>
      <c r="C3158" s="62">
        <v>1249</v>
      </c>
      <c r="D3158" s="62">
        <v>185</v>
      </c>
      <c r="E3158" s="62" t="s">
        <v>79</v>
      </c>
    </row>
    <row r="3159" spans="1:5">
      <c r="A3159" s="67">
        <v>6315</v>
      </c>
      <c r="B3159" s="67">
        <v>8</v>
      </c>
      <c r="C3159" s="62">
        <v>1249</v>
      </c>
      <c r="D3159" s="62">
        <v>185</v>
      </c>
      <c r="E3159" s="62" t="s">
        <v>79</v>
      </c>
    </row>
    <row r="3160" spans="1:5">
      <c r="A3160" s="67">
        <v>6316</v>
      </c>
      <c r="B3160" s="67">
        <v>8</v>
      </c>
      <c r="C3160" s="62">
        <v>1249</v>
      </c>
      <c r="D3160" s="62">
        <v>185</v>
      </c>
      <c r="E3160" s="62" t="s">
        <v>79</v>
      </c>
    </row>
    <row r="3161" spans="1:5">
      <c r="A3161" s="67">
        <v>6317</v>
      </c>
      <c r="B3161" s="67">
        <v>8</v>
      </c>
      <c r="C3161" s="62">
        <v>1249</v>
      </c>
      <c r="D3161" s="62">
        <v>185</v>
      </c>
      <c r="E3161" s="62" t="s">
        <v>79</v>
      </c>
    </row>
    <row r="3162" spans="1:5">
      <c r="A3162" s="67">
        <v>6318</v>
      </c>
      <c r="B3162" s="67">
        <v>8</v>
      </c>
      <c r="C3162" s="62">
        <v>1249</v>
      </c>
      <c r="D3162" s="62">
        <v>185</v>
      </c>
      <c r="E3162" s="62" t="s">
        <v>79</v>
      </c>
    </row>
    <row r="3163" spans="1:5">
      <c r="A3163" s="67">
        <v>6320</v>
      </c>
      <c r="B3163" s="67">
        <v>8</v>
      </c>
      <c r="C3163" s="62">
        <v>1249</v>
      </c>
      <c r="D3163" s="62">
        <v>185</v>
      </c>
      <c r="E3163" s="62" t="s">
        <v>79</v>
      </c>
    </row>
    <row r="3164" spans="1:5">
      <c r="A3164" s="67">
        <v>6321</v>
      </c>
      <c r="B3164" s="67">
        <v>10</v>
      </c>
      <c r="C3164" s="62">
        <v>1112</v>
      </c>
      <c r="D3164" s="62">
        <v>132</v>
      </c>
      <c r="E3164" s="62" t="s">
        <v>79</v>
      </c>
    </row>
    <row r="3165" spans="1:5">
      <c r="A3165" s="67">
        <v>6322</v>
      </c>
      <c r="B3165" s="67">
        <v>10</v>
      </c>
      <c r="C3165" s="62">
        <v>1112</v>
      </c>
      <c r="D3165" s="62">
        <v>132</v>
      </c>
      <c r="E3165" s="62" t="s">
        <v>79</v>
      </c>
    </row>
    <row r="3166" spans="1:5">
      <c r="A3166" s="67">
        <v>6323</v>
      </c>
      <c r="B3166" s="67">
        <v>10</v>
      </c>
      <c r="C3166" s="62">
        <v>1112</v>
      </c>
      <c r="D3166" s="62">
        <v>132</v>
      </c>
      <c r="E3166" s="62" t="s">
        <v>79</v>
      </c>
    </row>
    <row r="3167" spans="1:5">
      <c r="A3167" s="67">
        <v>6324</v>
      </c>
      <c r="B3167" s="67">
        <v>10</v>
      </c>
      <c r="C3167" s="62">
        <v>1112</v>
      </c>
      <c r="D3167" s="62">
        <v>132</v>
      </c>
      <c r="E3167" s="62" t="s">
        <v>79</v>
      </c>
    </row>
    <row r="3168" spans="1:5">
      <c r="A3168" s="67">
        <v>6326</v>
      </c>
      <c r="B3168" s="67">
        <v>10</v>
      </c>
      <c r="C3168" s="62">
        <v>1112</v>
      </c>
      <c r="D3168" s="62">
        <v>132</v>
      </c>
      <c r="E3168" s="62" t="s">
        <v>79</v>
      </c>
    </row>
    <row r="3169" spans="1:5">
      <c r="A3169" s="67">
        <v>6327</v>
      </c>
      <c r="B3169" s="67">
        <v>10</v>
      </c>
      <c r="C3169" s="62">
        <v>1112</v>
      </c>
      <c r="D3169" s="62">
        <v>132</v>
      </c>
      <c r="E3169" s="62" t="s">
        <v>79</v>
      </c>
    </row>
    <row r="3170" spans="1:5">
      <c r="A3170" s="67">
        <v>6328</v>
      </c>
      <c r="B3170" s="67">
        <v>10</v>
      </c>
      <c r="C3170" s="62">
        <v>1112</v>
      </c>
      <c r="D3170" s="62">
        <v>132</v>
      </c>
      <c r="E3170" s="62" t="s">
        <v>79</v>
      </c>
    </row>
    <row r="3171" spans="1:5">
      <c r="A3171" s="67">
        <v>6330</v>
      </c>
      <c r="B3171" s="67">
        <v>10</v>
      </c>
      <c r="C3171" s="62">
        <v>1112</v>
      </c>
      <c r="D3171" s="62">
        <v>132</v>
      </c>
      <c r="E3171" s="62" t="s">
        <v>79</v>
      </c>
    </row>
    <row r="3172" spans="1:5">
      <c r="A3172" s="67">
        <v>6331</v>
      </c>
      <c r="B3172" s="67">
        <v>10</v>
      </c>
      <c r="C3172" s="62">
        <v>1112</v>
      </c>
      <c r="D3172" s="62">
        <v>132</v>
      </c>
      <c r="E3172" s="62" t="s">
        <v>79</v>
      </c>
    </row>
    <row r="3173" spans="1:5">
      <c r="A3173" s="67">
        <v>6332</v>
      </c>
      <c r="B3173" s="67">
        <v>10</v>
      </c>
      <c r="C3173" s="62">
        <v>1112</v>
      </c>
      <c r="D3173" s="62">
        <v>132</v>
      </c>
      <c r="E3173" s="62" t="s">
        <v>79</v>
      </c>
    </row>
    <row r="3174" spans="1:5">
      <c r="A3174" s="67">
        <v>6333</v>
      </c>
      <c r="B3174" s="67">
        <v>9</v>
      </c>
      <c r="C3174" s="62">
        <v>1048</v>
      </c>
      <c r="D3174" s="62">
        <v>274</v>
      </c>
      <c r="E3174" s="62" t="s">
        <v>79</v>
      </c>
    </row>
    <row r="3175" spans="1:5">
      <c r="A3175" s="67">
        <v>6335</v>
      </c>
      <c r="B3175" s="67">
        <v>8</v>
      </c>
      <c r="C3175" s="62">
        <v>1249</v>
      </c>
      <c r="D3175" s="62">
        <v>185</v>
      </c>
      <c r="E3175" s="62" t="s">
        <v>79</v>
      </c>
    </row>
    <row r="3176" spans="1:5">
      <c r="A3176" s="67">
        <v>6336</v>
      </c>
      <c r="B3176" s="67">
        <v>8</v>
      </c>
      <c r="C3176" s="62">
        <v>1249</v>
      </c>
      <c r="D3176" s="62">
        <v>185</v>
      </c>
      <c r="E3176" s="62" t="s">
        <v>79</v>
      </c>
    </row>
    <row r="3177" spans="1:5">
      <c r="A3177" s="67">
        <v>6337</v>
      </c>
      <c r="B3177" s="67">
        <v>8</v>
      </c>
      <c r="C3177" s="62">
        <v>1249</v>
      </c>
      <c r="D3177" s="62">
        <v>185</v>
      </c>
      <c r="E3177" s="62" t="s">
        <v>79</v>
      </c>
    </row>
    <row r="3178" spans="1:5">
      <c r="A3178" s="67">
        <v>6338</v>
      </c>
      <c r="B3178" s="67">
        <v>8</v>
      </c>
      <c r="C3178" s="62">
        <v>1249</v>
      </c>
      <c r="D3178" s="62">
        <v>185</v>
      </c>
      <c r="E3178" s="62" t="s">
        <v>79</v>
      </c>
    </row>
    <row r="3179" spans="1:5">
      <c r="A3179" s="67">
        <v>6341</v>
      </c>
      <c r="B3179" s="67">
        <v>8</v>
      </c>
      <c r="C3179" s="62">
        <v>1249</v>
      </c>
      <c r="D3179" s="62">
        <v>185</v>
      </c>
      <c r="E3179" s="62" t="s">
        <v>79</v>
      </c>
    </row>
    <row r="3180" spans="1:5">
      <c r="A3180" s="67">
        <v>6343</v>
      </c>
      <c r="B3180" s="67">
        <v>8</v>
      </c>
      <c r="C3180" s="62">
        <v>1249</v>
      </c>
      <c r="D3180" s="62">
        <v>185</v>
      </c>
      <c r="E3180" s="62" t="s">
        <v>79</v>
      </c>
    </row>
    <row r="3181" spans="1:5">
      <c r="A3181" s="67">
        <v>6346</v>
      </c>
      <c r="B3181" s="67">
        <v>10</v>
      </c>
      <c r="C3181" s="62">
        <v>1112</v>
      </c>
      <c r="D3181" s="62">
        <v>132</v>
      </c>
      <c r="E3181" s="62" t="s">
        <v>79</v>
      </c>
    </row>
    <row r="3182" spans="1:5">
      <c r="A3182" s="67">
        <v>6348</v>
      </c>
      <c r="B3182" s="67">
        <v>10</v>
      </c>
      <c r="C3182" s="62">
        <v>1112</v>
      </c>
      <c r="D3182" s="62">
        <v>132</v>
      </c>
      <c r="E3182" s="62" t="s">
        <v>79</v>
      </c>
    </row>
    <row r="3183" spans="1:5">
      <c r="A3183" s="67">
        <v>6350</v>
      </c>
      <c r="B3183" s="67">
        <v>8</v>
      </c>
      <c r="C3183" s="62">
        <v>1249</v>
      </c>
      <c r="D3183" s="62">
        <v>185</v>
      </c>
      <c r="E3183" s="62" t="s">
        <v>79</v>
      </c>
    </row>
    <row r="3184" spans="1:5">
      <c r="A3184" s="67">
        <v>6351</v>
      </c>
      <c r="B3184" s="67">
        <v>8</v>
      </c>
      <c r="C3184" s="62">
        <v>1249</v>
      </c>
      <c r="D3184" s="62">
        <v>185</v>
      </c>
      <c r="E3184" s="62" t="s">
        <v>79</v>
      </c>
    </row>
    <row r="3185" spans="1:5">
      <c r="A3185" s="67">
        <v>6352</v>
      </c>
      <c r="B3185" s="67">
        <v>8</v>
      </c>
      <c r="C3185" s="62">
        <v>1249</v>
      </c>
      <c r="D3185" s="62">
        <v>185</v>
      </c>
      <c r="E3185" s="62" t="s">
        <v>79</v>
      </c>
    </row>
    <row r="3186" spans="1:5">
      <c r="A3186" s="67">
        <v>6353</v>
      </c>
      <c r="B3186" s="67">
        <v>8</v>
      </c>
      <c r="C3186" s="62">
        <v>1249</v>
      </c>
      <c r="D3186" s="62">
        <v>185</v>
      </c>
      <c r="E3186" s="62" t="s">
        <v>79</v>
      </c>
    </row>
    <row r="3187" spans="1:5">
      <c r="A3187" s="67">
        <v>6355</v>
      </c>
      <c r="B3187" s="67">
        <v>8</v>
      </c>
      <c r="C3187" s="62">
        <v>1249</v>
      </c>
      <c r="D3187" s="62">
        <v>185</v>
      </c>
      <c r="E3187" s="62" t="s">
        <v>79</v>
      </c>
    </row>
    <row r="3188" spans="1:5">
      <c r="A3188" s="67">
        <v>6356</v>
      </c>
      <c r="B3188" s="67">
        <v>8</v>
      </c>
      <c r="C3188" s="62">
        <v>1249</v>
      </c>
      <c r="D3188" s="62">
        <v>185</v>
      </c>
      <c r="E3188" s="62" t="s">
        <v>79</v>
      </c>
    </row>
    <row r="3189" spans="1:5">
      <c r="A3189" s="67">
        <v>6357</v>
      </c>
      <c r="B3189" s="67">
        <v>8</v>
      </c>
      <c r="C3189" s="62">
        <v>1249</v>
      </c>
      <c r="D3189" s="62">
        <v>185</v>
      </c>
      <c r="E3189" s="62" t="s">
        <v>79</v>
      </c>
    </row>
    <row r="3190" spans="1:5">
      <c r="A3190" s="67">
        <v>6358</v>
      </c>
      <c r="B3190" s="67">
        <v>8</v>
      </c>
      <c r="C3190" s="62">
        <v>1249</v>
      </c>
      <c r="D3190" s="62">
        <v>185</v>
      </c>
      <c r="E3190" s="62" t="s">
        <v>79</v>
      </c>
    </row>
    <row r="3191" spans="1:5">
      <c r="A3191" s="67">
        <v>6359</v>
      </c>
      <c r="B3191" s="67">
        <v>8</v>
      </c>
      <c r="C3191" s="62">
        <v>1249</v>
      </c>
      <c r="D3191" s="62">
        <v>185</v>
      </c>
      <c r="E3191" s="62" t="s">
        <v>79</v>
      </c>
    </row>
    <row r="3192" spans="1:5">
      <c r="A3192" s="67">
        <v>6361</v>
      </c>
      <c r="B3192" s="67">
        <v>8</v>
      </c>
      <c r="C3192" s="62">
        <v>1249</v>
      </c>
      <c r="D3192" s="62">
        <v>185</v>
      </c>
      <c r="E3192" s="62" t="s">
        <v>79</v>
      </c>
    </row>
    <row r="3193" spans="1:5">
      <c r="A3193" s="67">
        <v>6363</v>
      </c>
      <c r="B3193" s="67">
        <v>8</v>
      </c>
      <c r="C3193" s="62">
        <v>1249</v>
      </c>
      <c r="D3193" s="62">
        <v>185</v>
      </c>
      <c r="E3193" s="62" t="s">
        <v>79</v>
      </c>
    </row>
    <row r="3194" spans="1:5">
      <c r="A3194" s="67">
        <v>6365</v>
      </c>
      <c r="B3194" s="67">
        <v>8</v>
      </c>
      <c r="C3194" s="62">
        <v>1249</v>
      </c>
      <c r="D3194" s="62">
        <v>185</v>
      </c>
      <c r="E3194" s="62" t="s">
        <v>79</v>
      </c>
    </row>
    <row r="3195" spans="1:5">
      <c r="A3195" s="67">
        <v>6367</v>
      </c>
      <c r="B3195" s="67">
        <v>8</v>
      </c>
      <c r="C3195" s="62">
        <v>1249</v>
      </c>
      <c r="D3195" s="62">
        <v>185</v>
      </c>
      <c r="E3195" s="62" t="s">
        <v>79</v>
      </c>
    </row>
    <row r="3196" spans="1:5">
      <c r="A3196" s="67">
        <v>6368</v>
      </c>
      <c r="B3196" s="67">
        <v>6</v>
      </c>
      <c r="C3196" s="62">
        <v>939</v>
      </c>
      <c r="D3196" s="62">
        <v>327</v>
      </c>
      <c r="E3196" s="62" t="s">
        <v>79</v>
      </c>
    </row>
    <row r="3197" spans="1:5">
      <c r="A3197" s="67">
        <v>6369</v>
      </c>
      <c r="B3197" s="67">
        <v>6</v>
      </c>
      <c r="C3197" s="62">
        <v>939</v>
      </c>
      <c r="D3197" s="62">
        <v>327</v>
      </c>
      <c r="E3197" s="62" t="s">
        <v>79</v>
      </c>
    </row>
    <row r="3198" spans="1:5">
      <c r="A3198" s="67">
        <v>6370</v>
      </c>
      <c r="B3198" s="67">
        <v>8</v>
      </c>
      <c r="C3198" s="62">
        <v>1249</v>
      </c>
      <c r="D3198" s="62">
        <v>185</v>
      </c>
      <c r="E3198" s="62" t="s">
        <v>79</v>
      </c>
    </row>
    <row r="3199" spans="1:5">
      <c r="A3199" s="67">
        <v>6372</v>
      </c>
      <c r="B3199" s="67">
        <v>8</v>
      </c>
      <c r="C3199" s="62">
        <v>1249</v>
      </c>
      <c r="D3199" s="62">
        <v>185</v>
      </c>
      <c r="E3199" s="62" t="s">
        <v>79</v>
      </c>
    </row>
    <row r="3200" spans="1:5">
      <c r="A3200" s="67">
        <v>6373</v>
      </c>
      <c r="B3200" s="67">
        <v>8</v>
      </c>
      <c r="C3200" s="62">
        <v>1249</v>
      </c>
      <c r="D3200" s="62">
        <v>185</v>
      </c>
      <c r="E3200" s="62" t="s">
        <v>79</v>
      </c>
    </row>
    <row r="3201" spans="1:5">
      <c r="A3201" s="67">
        <v>6375</v>
      </c>
      <c r="B3201" s="67">
        <v>8</v>
      </c>
      <c r="C3201" s="62">
        <v>1249</v>
      </c>
      <c r="D3201" s="62">
        <v>185</v>
      </c>
      <c r="E3201" s="62" t="s">
        <v>79</v>
      </c>
    </row>
    <row r="3202" spans="1:5">
      <c r="A3202" s="67">
        <v>6376</v>
      </c>
      <c r="B3202" s="67">
        <v>8</v>
      </c>
      <c r="C3202" s="62">
        <v>1249</v>
      </c>
      <c r="D3202" s="62">
        <v>185</v>
      </c>
      <c r="E3202" s="62" t="s">
        <v>79</v>
      </c>
    </row>
    <row r="3203" spans="1:5">
      <c r="A3203" s="67">
        <v>6380</v>
      </c>
      <c r="B3203" s="67">
        <v>6</v>
      </c>
      <c r="C3203" s="62">
        <v>939</v>
      </c>
      <c r="D3203" s="62">
        <v>327</v>
      </c>
      <c r="E3203" s="62" t="s">
        <v>79</v>
      </c>
    </row>
    <row r="3204" spans="1:5">
      <c r="A3204" s="67">
        <v>6383</v>
      </c>
      <c r="B3204" s="67">
        <v>6</v>
      </c>
      <c r="C3204" s="62">
        <v>939</v>
      </c>
      <c r="D3204" s="62">
        <v>327</v>
      </c>
      <c r="E3204" s="62" t="s">
        <v>79</v>
      </c>
    </row>
    <row r="3205" spans="1:5">
      <c r="A3205" s="67">
        <v>6384</v>
      </c>
      <c r="B3205" s="67">
        <v>6</v>
      </c>
      <c r="C3205" s="62">
        <v>939</v>
      </c>
      <c r="D3205" s="62">
        <v>327</v>
      </c>
      <c r="E3205" s="62" t="s">
        <v>79</v>
      </c>
    </row>
    <row r="3206" spans="1:5">
      <c r="A3206" s="67">
        <v>6385</v>
      </c>
      <c r="B3206" s="67">
        <v>6</v>
      </c>
      <c r="C3206" s="62">
        <v>939</v>
      </c>
      <c r="D3206" s="62">
        <v>327</v>
      </c>
      <c r="E3206" s="62" t="s">
        <v>79</v>
      </c>
    </row>
    <row r="3207" spans="1:5">
      <c r="A3207" s="67">
        <v>6386</v>
      </c>
      <c r="B3207" s="67">
        <v>6</v>
      </c>
      <c r="C3207" s="62">
        <v>939</v>
      </c>
      <c r="D3207" s="62">
        <v>327</v>
      </c>
      <c r="E3207" s="62" t="s">
        <v>79</v>
      </c>
    </row>
    <row r="3208" spans="1:5">
      <c r="A3208" s="67">
        <v>6390</v>
      </c>
      <c r="B3208" s="67">
        <v>7</v>
      </c>
      <c r="C3208" s="62">
        <v>680</v>
      </c>
      <c r="D3208" s="62">
        <v>340</v>
      </c>
      <c r="E3208" s="62" t="s">
        <v>79</v>
      </c>
    </row>
    <row r="3209" spans="1:5">
      <c r="A3209" s="67">
        <v>6391</v>
      </c>
      <c r="B3209" s="67">
        <v>7</v>
      </c>
      <c r="C3209" s="62">
        <v>680</v>
      </c>
      <c r="D3209" s="62">
        <v>340</v>
      </c>
      <c r="E3209" s="62" t="s">
        <v>79</v>
      </c>
    </row>
    <row r="3210" spans="1:5">
      <c r="A3210" s="67">
        <v>6392</v>
      </c>
      <c r="B3210" s="67">
        <v>7</v>
      </c>
      <c r="C3210" s="62">
        <v>680</v>
      </c>
      <c r="D3210" s="62">
        <v>340</v>
      </c>
      <c r="E3210" s="62" t="s">
        <v>79</v>
      </c>
    </row>
    <row r="3211" spans="1:5">
      <c r="A3211" s="67">
        <v>6393</v>
      </c>
      <c r="B3211" s="67">
        <v>7</v>
      </c>
      <c r="C3211" s="62">
        <v>680</v>
      </c>
      <c r="D3211" s="62">
        <v>340</v>
      </c>
      <c r="E3211" s="62" t="s">
        <v>79</v>
      </c>
    </row>
    <row r="3212" spans="1:5">
      <c r="A3212" s="67">
        <v>6394</v>
      </c>
      <c r="B3212" s="67">
        <v>9</v>
      </c>
      <c r="C3212" s="62">
        <v>1048</v>
      </c>
      <c r="D3212" s="62">
        <v>274</v>
      </c>
      <c r="E3212" s="62" t="s">
        <v>79</v>
      </c>
    </row>
    <row r="3213" spans="1:5">
      <c r="A3213" s="67">
        <v>6395</v>
      </c>
      <c r="B3213" s="67">
        <v>9</v>
      </c>
      <c r="C3213" s="62">
        <v>1048</v>
      </c>
      <c r="D3213" s="62">
        <v>274</v>
      </c>
      <c r="E3213" s="62" t="s">
        <v>79</v>
      </c>
    </row>
    <row r="3214" spans="1:5">
      <c r="A3214" s="67">
        <v>6396</v>
      </c>
      <c r="B3214" s="67">
        <v>10</v>
      </c>
      <c r="C3214" s="62">
        <v>1112</v>
      </c>
      <c r="D3214" s="62">
        <v>132</v>
      </c>
      <c r="E3214" s="62" t="s">
        <v>79</v>
      </c>
    </row>
    <row r="3215" spans="1:5">
      <c r="A3215" s="67">
        <v>6397</v>
      </c>
      <c r="B3215" s="67">
        <v>10</v>
      </c>
      <c r="C3215" s="62">
        <v>1112</v>
      </c>
      <c r="D3215" s="62">
        <v>132</v>
      </c>
      <c r="E3215" s="62" t="s">
        <v>79</v>
      </c>
    </row>
    <row r="3216" spans="1:5">
      <c r="A3216" s="67">
        <v>6398</v>
      </c>
      <c r="B3216" s="67">
        <v>9</v>
      </c>
      <c r="C3216" s="62">
        <v>1048</v>
      </c>
      <c r="D3216" s="62">
        <v>274</v>
      </c>
      <c r="E3216" s="62" t="s">
        <v>79</v>
      </c>
    </row>
    <row r="3217" spans="1:5">
      <c r="A3217" s="67">
        <v>6401</v>
      </c>
      <c r="B3217" s="67">
        <v>7</v>
      </c>
      <c r="C3217" s="62">
        <v>680</v>
      </c>
      <c r="D3217" s="62">
        <v>340</v>
      </c>
      <c r="E3217" s="62" t="s">
        <v>79</v>
      </c>
    </row>
    <row r="3218" spans="1:5">
      <c r="A3218" s="67">
        <v>6403</v>
      </c>
      <c r="B3218" s="67">
        <v>7</v>
      </c>
      <c r="C3218" s="62">
        <v>680</v>
      </c>
      <c r="D3218" s="62">
        <v>340</v>
      </c>
      <c r="E3218" s="62" t="s">
        <v>79</v>
      </c>
    </row>
    <row r="3219" spans="1:5">
      <c r="A3219" s="67">
        <v>6405</v>
      </c>
      <c r="B3219" s="67">
        <v>7</v>
      </c>
      <c r="C3219" s="62">
        <v>680</v>
      </c>
      <c r="D3219" s="62">
        <v>340</v>
      </c>
      <c r="E3219" s="62" t="s">
        <v>79</v>
      </c>
    </row>
    <row r="3220" spans="1:5">
      <c r="A3220" s="67">
        <v>6407</v>
      </c>
      <c r="B3220" s="67">
        <v>6</v>
      </c>
      <c r="C3220" s="62">
        <v>939</v>
      </c>
      <c r="D3220" s="62">
        <v>327</v>
      </c>
      <c r="E3220" s="62" t="s">
        <v>79</v>
      </c>
    </row>
    <row r="3221" spans="1:5">
      <c r="A3221" s="67">
        <v>6409</v>
      </c>
      <c r="B3221" s="67">
        <v>7</v>
      </c>
      <c r="C3221" s="62">
        <v>680</v>
      </c>
      <c r="D3221" s="62">
        <v>340</v>
      </c>
      <c r="E3221" s="62" t="s">
        <v>79</v>
      </c>
    </row>
    <row r="3222" spans="1:5">
      <c r="A3222" s="67">
        <v>6410</v>
      </c>
      <c r="B3222" s="67">
        <v>6</v>
      </c>
      <c r="C3222" s="62">
        <v>939</v>
      </c>
      <c r="D3222" s="62">
        <v>327</v>
      </c>
      <c r="E3222" s="62" t="s">
        <v>79</v>
      </c>
    </row>
    <row r="3223" spans="1:5">
      <c r="A3223" s="67">
        <v>6411</v>
      </c>
      <c r="B3223" s="67">
        <v>6</v>
      </c>
      <c r="C3223" s="62">
        <v>939</v>
      </c>
      <c r="D3223" s="62">
        <v>327</v>
      </c>
      <c r="E3223" s="62" t="s">
        <v>79</v>
      </c>
    </row>
    <row r="3224" spans="1:5">
      <c r="A3224" s="67">
        <v>6412</v>
      </c>
      <c r="B3224" s="67">
        <v>6</v>
      </c>
      <c r="C3224" s="62">
        <v>939</v>
      </c>
      <c r="D3224" s="62">
        <v>327</v>
      </c>
      <c r="E3224" s="62" t="s">
        <v>79</v>
      </c>
    </row>
    <row r="3225" spans="1:5">
      <c r="A3225" s="67">
        <v>6413</v>
      </c>
      <c r="B3225" s="67">
        <v>6</v>
      </c>
      <c r="C3225" s="62">
        <v>939</v>
      </c>
      <c r="D3225" s="62">
        <v>327</v>
      </c>
      <c r="E3225" s="62" t="s">
        <v>79</v>
      </c>
    </row>
    <row r="3226" spans="1:5">
      <c r="A3226" s="67">
        <v>6414</v>
      </c>
      <c r="B3226" s="67">
        <v>6</v>
      </c>
      <c r="C3226" s="62">
        <v>939</v>
      </c>
      <c r="D3226" s="62">
        <v>327</v>
      </c>
      <c r="E3226" s="62" t="s">
        <v>79</v>
      </c>
    </row>
    <row r="3227" spans="1:5">
      <c r="A3227" s="67">
        <v>6415</v>
      </c>
      <c r="B3227" s="67">
        <v>6</v>
      </c>
      <c r="C3227" s="62">
        <v>939</v>
      </c>
      <c r="D3227" s="62">
        <v>327</v>
      </c>
      <c r="E3227" s="62" t="s">
        <v>79</v>
      </c>
    </row>
    <row r="3228" spans="1:5">
      <c r="A3228" s="67">
        <v>6417</v>
      </c>
      <c r="B3228" s="67">
        <v>6</v>
      </c>
      <c r="C3228" s="62">
        <v>939</v>
      </c>
      <c r="D3228" s="62">
        <v>327</v>
      </c>
      <c r="E3228" s="62" t="s">
        <v>79</v>
      </c>
    </row>
    <row r="3229" spans="1:5">
      <c r="A3229" s="67">
        <v>6418</v>
      </c>
      <c r="B3229" s="67">
        <v>6</v>
      </c>
      <c r="C3229" s="62">
        <v>939</v>
      </c>
      <c r="D3229" s="62">
        <v>327</v>
      </c>
      <c r="E3229" s="62" t="s">
        <v>79</v>
      </c>
    </row>
    <row r="3230" spans="1:5">
      <c r="A3230" s="67">
        <v>6419</v>
      </c>
      <c r="B3230" s="67">
        <v>6</v>
      </c>
      <c r="C3230" s="62">
        <v>939</v>
      </c>
      <c r="D3230" s="62">
        <v>327</v>
      </c>
      <c r="E3230" s="62" t="s">
        <v>79</v>
      </c>
    </row>
    <row r="3231" spans="1:5">
      <c r="A3231" s="67">
        <v>6420</v>
      </c>
      <c r="B3231" s="67">
        <v>6</v>
      </c>
      <c r="C3231" s="62">
        <v>939</v>
      </c>
      <c r="D3231" s="62">
        <v>327</v>
      </c>
      <c r="E3231" s="62" t="s">
        <v>79</v>
      </c>
    </row>
    <row r="3232" spans="1:5">
      <c r="A3232" s="67">
        <v>6421</v>
      </c>
      <c r="B3232" s="67">
        <v>6</v>
      </c>
      <c r="C3232" s="62">
        <v>939</v>
      </c>
      <c r="D3232" s="62">
        <v>327</v>
      </c>
      <c r="E3232" s="62" t="s">
        <v>79</v>
      </c>
    </row>
    <row r="3233" spans="1:5">
      <c r="A3233" s="67">
        <v>6422</v>
      </c>
      <c r="B3233" s="67">
        <v>6</v>
      </c>
      <c r="C3233" s="62">
        <v>939</v>
      </c>
      <c r="D3233" s="62">
        <v>327</v>
      </c>
      <c r="E3233" s="62" t="s">
        <v>79</v>
      </c>
    </row>
    <row r="3234" spans="1:5">
      <c r="A3234" s="67">
        <v>6423</v>
      </c>
      <c r="B3234" s="67">
        <v>6</v>
      </c>
      <c r="C3234" s="62">
        <v>939</v>
      </c>
      <c r="D3234" s="62">
        <v>327</v>
      </c>
      <c r="E3234" s="62" t="s">
        <v>79</v>
      </c>
    </row>
    <row r="3235" spans="1:5">
      <c r="A3235" s="67">
        <v>6424</v>
      </c>
      <c r="B3235" s="67">
        <v>6</v>
      </c>
      <c r="C3235" s="62">
        <v>939</v>
      </c>
      <c r="D3235" s="62">
        <v>327</v>
      </c>
      <c r="E3235" s="62" t="s">
        <v>79</v>
      </c>
    </row>
    <row r="3236" spans="1:5">
      <c r="A3236" s="67">
        <v>6425</v>
      </c>
      <c r="B3236" s="67">
        <v>6</v>
      </c>
      <c r="C3236" s="62">
        <v>939</v>
      </c>
      <c r="D3236" s="62">
        <v>327</v>
      </c>
      <c r="E3236" s="62" t="s">
        <v>79</v>
      </c>
    </row>
    <row r="3237" spans="1:5">
      <c r="A3237" s="67">
        <v>6426</v>
      </c>
      <c r="B3237" s="67">
        <v>6</v>
      </c>
      <c r="C3237" s="62">
        <v>939</v>
      </c>
      <c r="D3237" s="62">
        <v>327</v>
      </c>
      <c r="E3237" s="62" t="s">
        <v>79</v>
      </c>
    </row>
    <row r="3238" spans="1:5">
      <c r="A3238" s="67">
        <v>6427</v>
      </c>
      <c r="B3238" s="67">
        <v>6</v>
      </c>
      <c r="C3238" s="62">
        <v>939</v>
      </c>
      <c r="D3238" s="62">
        <v>327</v>
      </c>
      <c r="E3238" s="62" t="s">
        <v>79</v>
      </c>
    </row>
    <row r="3239" spans="1:5">
      <c r="A3239" s="67">
        <v>6428</v>
      </c>
      <c r="B3239" s="67">
        <v>6</v>
      </c>
      <c r="C3239" s="62">
        <v>939</v>
      </c>
      <c r="D3239" s="62">
        <v>327</v>
      </c>
      <c r="E3239" s="62" t="s">
        <v>79</v>
      </c>
    </row>
    <row r="3240" spans="1:5">
      <c r="A3240" s="67">
        <v>6429</v>
      </c>
      <c r="B3240" s="67">
        <v>11</v>
      </c>
      <c r="C3240" s="62">
        <v>899</v>
      </c>
      <c r="D3240" s="62">
        <v>243</v>
      </c>
      <c r="E3240" s="62" t="s">
        <v>79</v>
      </c>
    </row>
    <row r="3241" spans="1:5">
      <c r="A3241" s="67">
        <v>6430</v>
      </c>
      <c r="B3241" s="67">
        <v>11</v>
      </c>
      <c r="C3241" s="62">
        <v>899</v>
      </c>
      <c r="D3241" s="62">
        <v>243</v>
      </c>
      <c r="E3241" s="62" t="s">
        <v>79</v>
      </c>
    </row>
    <row r="3242" spans="1:5">
      <c r="A3242" s="67">
        <v>6431</v>
      </c>
      <c r="B3242" s="67">
        <v>11</v>
      </c>
      <c r="C3242" s="62">
        <v>899</v>
      </c>
      <c r="D3242" s="62">
        <v>243</v>
      </c>
      <c r="E3242" s="62" t="s">
        <v>79</v>
      </c>
    </row>
    <row r="3243" spans="1:5">
      <c r="A3243" s="67">
        <v>6432</v>
      </c>
      <c r="B3243" s="67">
        <v>11</v>
      </c>
      <c r="C3243" s="62">
        <v>899</v>
      </c>
      <c r="D3243" s="62">
        <v>243</v>
      </c>
      <c r="E3243" s="62" t="s">
        <v>79</v>
      </c>
    </row>
    <row r="3244" spans="1:5">
      <c r="A3244" s="67">
        <v>6433</v>
      </c>
      <c r="B3244" s="67">
        <v>11</v>
      </c>
      <c r="C3244" s="62">
        <v>899</v>
      </c>
      <c r="D3244" s="62">
        <v>243</v>
      </c>
      <c r="E3244" s="62" t="s">
        <v>79</v>
      </c>
    </row>
    <row r="3245" spans="1:5">
      <c r="A3245" s="67">
        <v>6434</v>
      </c>
      <c r="B3245" s="67">
        <v>11</v>
      </c>
      <c r="C3245" s="62">
        <v>899</v>
      </c>
      <c r="D3245" s="62">
        <v>243</v>
      </c>
      <c r="E3245" s="62" t="s">
        <v>79</v>
      </c>
    </row>
    <row r="3246" spans="1:5">
      <c r="A3246" s="67">
        <v>6435</v>
      </c>
      <c r="B3246" s="67">
        <v>11</v>
      </c>
      <c r="C3246" s="62">
        <v>899</v>
      </c>
      <c r="D3246" s="62">
        <v>243</v>
      </c>
      <c r="E3246" s="62" t="s">
        <v>79</v>
      </c>
    </row>
    <row r="3247" spans="1:5">
      <c r="A3247" s="67">
        <v>6436</v>
      </c>
      <c r="B3247" s="67">
        <v>11</v>
      </c>
      <c r="C3247" s="62">
        <v>899</v>
      </c>
      <c r="D3247" s="62">
        <v>243</v>
      </c>
      <c r="E3247" s="62" t="s">
        <v>79</v>
      </c>
    </row>
    <row r="3248" spans="1:5">
      <c r="A3248" s="67">
        <v>6437</v>
      </c>
      <c r="B3248" s="67">
        <v>11</v>
      </c>
      <c r="C3248" s="62">
        <v>899</v>
      </c>
      <c r="D3248" s="62">
        <v>243</v>
      </c>
      <c r="E3248" s="62" t="s">
        <v>79</v>
      </c>
    </row>
    <row r="3249" spans="1:5">
      <c r="A3249" s="67">
        <v>6438</v>
      </c>
      <c r="B3249" s="67">
        <v>11</v>
      </c>
      <c r="C3249" s="62">
        <v>899</v>
      </c>
      <c r="D3249" s="62">
        <v>243</v>
      </c>
      <c r="E3249" s="62" t="s">
        <v>79</v>
      </c>
    </row>
    <row r="3250" spans="1:5">
      <c r="A3250" s="67">
        <v>6439</v>
      </c>
      <c r="B3250" s="67">
        <v>11</v>
      </c>
      <c r="C3250" s="62">
        <v>899</v>
      </c>
      <c r="D3250" s="62">
        <v>243</v>
      </c>
      <c r="E3250" s="62" t="s">
        <v>79</v>
      </c>
    </row>
    <row r="3251" spans="1:5">
      <c r="A3251" s="67">
        <v>6440</v>
      </c>
      <c r="B3251" s="67">
        <v>11</v>
      </c>
      <c r="C3251" s="62">
        <v>899</v>
      </c>
      <c r="D3251" s="62">
        <v>243</v>
      </c>
      <c r="E3251" s="62" t="s">
        <v>79</v>
      </c>
    </row>
    <row r="3252" spans="1:5">
      <c r="A3252" s="67">
        <v>6442</v>
      </c>
      <c r="B3252" s="67">
        <v>11</v>
      </c>
      <c r="C3252" s="62">
        <v>899</v>
      </c>
      <c r="D3252" s="62">
        <v>243</v>
      </c>
      <c r="E3252" s="62" t="s">
        <v>79</v>
      </c>
    </row>
    <row r="3253" spans="1:5">
      <c r="A3253" s="67">
        <v>6443</v>
      </c>
      <c r="B3253" s="67">
        <v>11</v>
      </c>
      <c r="C3253" s="62">
        <v>899</v>
      </c>
      <c r="D3253" s="62">
        <v>243</v>
      </c>
      <c r="E3253" s="62" t="s">
        <v>79</v>
      </c>
    </row>
    <row r="3254" spans="1:5">
      <c r="A3254" s="67">
        <v>6444</v>
      </c>
      <c r="B3254" s="67">
        <v>11</v>
      </c>
      <c r="C3254" s="62">
        <v>899</v>
      </c>
      <c r="D3254" s="62">
        <v>243</v>
      </c>
      <c r="E3254" s="62" t="s">
        <v>79</v>
      </c>
    </row>
    <row r="3255" spans="1:5">
      <c r="A3255" s="67">
        <v>6445</v>
      </c>
      <c r="B3255" s="67">
        <v>10</v>
      </c>
      <c r="C3255" s="62">
        <v>1112</v>
      </c>
      <c r="D3255" s="62">
        <v>132</v>
      </c>
      <c r="E3255" s="62" t="s">
        <v>79</v>
      </c>
    </row>
    <row r="3256" spans="1:5">
      <c r="A3256" s="67">
        <v>6446</v>
      </c>
      <c r="B3256" s="67">
        <v>10</v>
      </c>
      <c r="C3256" s="62">
        <v>1112</v>
      </c>
      <c r="D3256" s="62">
        <v>132</v>
      </c>
      <c r="E3256" s="62" t="s">
        <v>79</v>
      </c>
    </row>
    <row r="3257" spans="1:5">
      <c r="A3257" s="67">
        <v>6447</v>
      </c>
      <c r="B3257" s="67">
        <v>10</v>
      </c>
      <c r="C3257" s="62">
        <v>1112</v>
      </c>
      <c r="D3257" s="62">
        <v>132</v>
      </c>
      <c r="E3257" s="62" t="s">
        <v>79</v>
      </c>
    </row>
    <row r="3258" spans="1:5">
      <c r="A3258" s="67">
        <v>6448</v>
      </c>
      <c r="B3258" s="67">
        <v>10</v>
      </c>
      <c r="C3258" s="62">
        <v>1112</v>
      </c>
      <c r="D3258" s="62">
        <v>132</v>
      </c>
      <c r="E3258" s="62" t="s">
        <v>79</v>
      </c>
    </row>
    <row r="3259" spans="1:5">
      <c r="A3259" s="67">
        <v>6450</v>
      </c>
      <c r="B3259" s="67">
        <v>10</v>
      </c>
      <c r="C3259" s="62">
        <v>1112</v>
      </c>
      <c r="D3259" s="62">
        <v>132</v>
      </c>
      <c r="E3259" s="62" t="s">
        <v>79</v>
      </c>
    </row>
    <row r="3260" spans="1:5">
      <c r="A3260" s="67">
        <v>6460</v>
      </c>
      <c r="B3260" s="67">
        <v>7</v>
      </c>
      <c r="C3260" s="62">
        <v>680</v>
      </c>
      <c r="D3260" s="62">
        <v>340</v>
      </c>
      <c r="E3260" s="62" t="s">
        <v>79</v>
      </c>
    </row>
    <row r="3261" spans="1:5">
      <c r="A3261" s="67">
        <v>6461</v>
      </c>
      <c r="B3261" s="67">
        <v>7</v>
      </c>
      <c r="C3261" s="62">
        <v>680</v>
      </c>
      <c r="D3261" s="62">
        <v>340</v>
      </c>
      <c r="E3261" s="62" t="s">
        <v>79</v>
      </c>
    </row>
    <row r="3262" spans="1:5">
      <c r="A3262" s="67">
        <v>6462</v>
      </c>
      <c r="B3262" s="67">
        <v>7</v>
      </c>
      <c r="C3262" s="62">
        <v>680</v>
      </c>
      <c r="D3262" s="62">
        <v>340</v>
      </c>
      <c r="E3262" s="62" t="s">
        <v>79</v>
      </c>
    </row>
    <row r="3263" spans="1:5">
      <c r="A3263" s="67">
        <v>6463</v>
      </c>
      <c r="B3263" s="67">
        <v>6</v>
      </c>
      <c r="C3263" s="62">
        <v>939</v>
      </c>
      <c r="D3263" s="62">
        <v>327</v>
      </c>
      <c r="E3263" s="62" t="s">
        <v>79</v>
      </c>
    </row>
    <row r="3264" spans="1:5">
      <c r="A3264" s="67">
        <v>6464</v>
      </c>
      <c r="B3264" s="67">
        <v>7</v>
      </c>
      <c r="C3264" s="62">
        <v>680</v>
      </c>
      <c r="D3264" s="62">
        <v>340</v>
      </c>
      <c r="E3264" s="62" t="s">
        <v>79</v>
      </c>
    </row>
    <row r="3265" spans="1:5">
      <c r="A3265" s="67">
        <v>6465</v>
      </c>
      <c r="B3265" s="67">
        <v>7</v>
      </c>
      <c r="C3265" s="62">
        <v>680</v>
      </c>
      <c r="D3265" s="62">
        <v>340</v>
      </c>
      <c r="E3265" s="62" t="s">
        <v>79</v>
      </c>
    </row>
    <row r="3266" spans="1:5">
      <c r="A3266" s="67">
        <v>6466</v>
      </c>
      <c r="B3266" s="67">
        <v>7</v>
      </c>
      <c r="C3266" s="62">
        <v>680</v>
      </c>
      <c r="D3266" s="62">
        <v>340</v>
      </c>
      <c r="E3266" s="62" t="s">
        <v>79</v>
      </c>
    </row>
    <row r="3267" spans="1:5">
      <c r="A3267" s="67">
        <v>6467</v>
      </c>
      <c r="B3267" s="67">
        <v>7</v>
      </c>
      <c r="C3267" s="62">
        <v>680</v>
      </c>
      <c r="D3267" s="62">
        <v>340</v>
      </c>
      <c r="E3267" s="62" t="s">
        <v>79</v>
      </c>
    </row>
    <row r="3268" spans="1:5">
      <c r="A3268" s="67">
        <v>6468</v>
      </c>
      <c r="B3268" s="67">
        <v>7</v>
      </c>
      <c r="C3268" s="62">
        <v>680</v>
      </c>
      <c r="D3268" s="62">
        <v>340</v>
      </c>
      <c r="E3268" s="62" t="s">
        <v>79</v>
      </c>
    </row>
    <row r="3269" spans="1:5">
      <c r="A3269" s="67">
        <v>6470</v>
      </c>
      <c r="B3269" s="67">
        <v>7</v>
      </c>
      <c r="C3269" s="62">
        <v>680</v>
      </c>
      <c r="D3269" s="62">
        <v>340</v>
      </c>
      <c r="E3269" s="62" t="s">
        <v>79</v>
      </c>
    </row>
    <row r="3270" spans="1:5">
      <c r="A3270" s="67">
        <v>6472</v>
      </c>
      <c r="B3270" s="67">
        <v>7</v>
      </c>
      <c r="C3270" s="62">
        <v>680</v>
      </c>
      <c r="D3270" s="62">
        <v>340</v>
      </c>
      <c r="E3270" s="62" t="s">
        <v>79</v>
      </c>
    </row>
    <row r="3271" spans="1:5">
      <c r="A3271" s="67">
        <v>6473</v>
      </c>
      <c r="B3271" s="67">
        <v>6</v>
      </c>
      <c r="C3271" s="62">
        <v>939</v>
      </c>
      <c r="D3271" s="62">
        <v>327</v>
      </c>
      <c r="E3271" s="62" t="s">
        <v>79</v>
      </c>
    </row>
    <row r="3272" spans="1:5">
      <c r="A3272" s="67">
        <v>6475</v>
      </c>
      <c r="B3272" s="67">
        <v>6</v>
      </c>
      <c r="C3272" s="62">
        <v>939</v>
      </c>
      <c r="D3272" s="62">
        <v>327</v>
      </c>
      <c r="E3272" s="62" t="s">
        <v>79</v>
      </c>
    </row>
    <row r="3273" spans="1:5">
      <c r="A3273" s="67">
        <v>6476</v>
      </c>
      <c r="B3273" s="67">
        <v>6</v>
      </c>
      <c r="C3273" s="62">
        <v>939</v>
      </c>
      <c r="D3273" s="62">
        <v>327</v>
      </c>
      <c r="E3273" s="62" t="s">
        <v>79</v>
      </c>
    </row>
    <row r="3274" spans="1:5">
      <c r="A3274" s="67">
        <v>6477</v>
      </c>
      <c r="B3274" s="67">
        <v>6</v>
      </c>
      <c r="C3274" s="62">
        <v>939</v>
      </c>
      <c r="D3274" s="62">
        <v>327</v>
      </c>
      <c r="E3274" s="62" t="s">
        <v>79</v>
      </c>
    </row>
    <row r="3275" spans="1:5">
      <c r="A3275" s="67">
        <v>6479</v>
      </c>
      <c r="B3275" s="67">
        <v>6</v>
      </c>
      <c r="C3275" s="62">
        <v>939</v>
      </c>
      <c r="D3275" s="62">
        <v>327</v>
      </c>
      <c r="E3275" s="62" t="s">
        <v>79</v>
      </c>
    </row>
    <row r="3276" spans="1:5">
      <c r="A3276" s="67">
        <v>6480</v>
      </c>
      <c r="B3276" s="67">
        <v>6</v>
      </c>
      <c r="C3276" s="62">
        <v>939</v>
      </c>
      <c r="D3276" s="62">
        <v>327</v>
      </c>
      <c r="E3276" s="62" t="s">
        <v>79</v>
      </c>
    </row>
    <row r="3277" spans="1:5">
      <c r="A3277" s="67">
        <v>6484</v>
      </c>
      <c r="B3277" s="67">
        <v>11</v>
      </c>
      <c r="C3277" s="62">
        <v>899</v>
      </c>
      <c r="D3277" s="62">
        <v>243</v>
      </c>
      <c r="E3277" s="62" t="s">
        <v>79</v>
      </c>
    </row>
    <row r="3278" spans="1:5">
      <c r="A3278" s="67">
        <v>6485</v>
      </c>
      <c r="B3278" s="67">
        <v>6</v>
      </c>
      <c r="C3278" s="62">
        <v>939</v>
      </c>
      <c r="D3278" s="62">
        <v>327</v>
      </c>
      <c r="E3278" s="62" t="s">
        <v>79</v>
      </c>
    </row>
    <row r="3279" spans="1:5">
      <c r="A3279" s="67">
        <v>6487</v>
      </c>
      <c r="B3279" s="67">
        <v>6</v>
      </c>
      <c r="C3279" s="62">
        <v>939</v>
      </c>
      <c r="D3279" s="62">
        <v>327</v>
      </c>
      <c r="E3279" s="62" t="s">
        <v>79</v>
      </c>
    </row>
    <row r="3280" spans="1:5">
      <c r="A3280" s="67">
        <v>6488</v>
      </c>
      <c r="B3280" s="67">
        <v>6</v>
      </c>
      <c r="C3280" s="62">
        <v>939</v>
      </c>
      <c r="D3280" s="62">
        <v>327</v>
      </c>
      <c r="E3280" s="62" t="s">
        <v>79</v>
      </c>
    </row>
    <row r="3281" spans="1:5">
      <c r="A3281" s="67">
        <v>6489</v>
      </c>
      <c r="B3281" s="67">
        <v>6</v>
      </c>
      <c r="C3281" s="62">
        <v>939</v>
      </c>
      <c r="D3281" s="62">
        <v>327</v>
      </c>
      <c r="E3281" s="62" t="s">
        <v>79</v>
      </c>
    </row>
    <row r="3282" spans="1:5">
      <c r="A3282" s="67">
        <v>6490</v>
      </c>
      <c r="B3282" s="67">
        <v>6</v>
      </c>
      <c r="C3282" s="62">
        <v>939</v>
      </c>
      <c r="D3282" s="62">
        <v>327</v>
      </c>
      <c r="E3282" s="62" t="s">
        <v>79</v>
      </c>
    </row>
    <row r="3283" spans="1:5">
      <c r="A3283" s="67">
        <v>6501</v>
      </c>
      <c r="B3283" s="67">
        <v>7</v>
      </c>
      <c r="C3283" s="62">
        <v>680</v>
      </c>
      <c r="D3283" s="62">
        <v>340</v>
      </c>
      <c r="E3283" s="62" t="s">
        <v>79</v>
      </c>
    </row>
    <row r="3284" spans="1:5">
      <c r="A3284" s="67">
        <v>6502</v>
      </c>
      <c r="B3284" s="67">
        <v>5</v>
      </c>
      <c r="C3284" s="62">
        <v>446</v>
      </c>
      <c r="D3284" s="62">
        <v>553</v>
      </c>
      <c r="E3284" s="62" t="s">
        <v>79</v>
      </c>
    </row>
    <row r="3285" spans="1:5">
      <c r="A3285" s="67">
        <v>6503</v>
      </c>
      <c r="B3285" s="67">
        <v>7</v>
      </c>
      <c r="C3285" s="62">
        <v>680</v>
      </c>
      <c r="D3285" s="62">
        <v>340</v>
      </c>
      <c r="E3285" s="62" t="s">
        <v>79</v>
      </c>
    </row>
    <row r="3286" spans="1:5">
      <c r="A3286" s="67">
        <v>6504</v>
      </c>
      <c r="B3286" s="67">
        <v>5</v>
      </c>
      <c r="C3286" s="62">
        <v>446</v>
      </c>
      <c r="D3286" s="62">
        <v>553</v>
      </c>
      <c r="E3286" s="62" t="s">
        <v>79</v>
      </c>
    </row>
    <row r="3287" spans="1:5">
      <c r="A3287" s="67">
        <v>6505</v>
      </c>
      <c r="B3287" s="67">
        <v>5</v>
      </c>
      <c r="C3287" s="62">
        <v>446</v>
      </c>
      <c r="D3287" s="62">
        <v>553</v>
      </c>
      <c r="E3287" s="62" t="s">
        <v>79</v>
      </c>
    </row>
    <row r="3288" spans="1:5">
      <c r="A3288" s="67">
        <v>6506</v>
      </c>
      <c r="B3288" s="67">
        <v>5</v>
      </c>
      <c r="C3288" s="62">
        <v>446</v>
      </c>
      <c r="D3288" s="62">
        <v>553</v>
      </c>
      <c r="E3288" s="62" t="s">
        <v>79</v>
      </c>
    </row>
    <row r="3289" spans="1:5">
      <c r="A3289" s="67">
        <v>6507</v>
      </c>
      <c r="B3289" s="67">
        <v>5</v>
      </c>
      <c r="C3289" s="62">
        <v>446</v>
      </c>
      <c r="D3289" s="62">
        <v>553</v>
      </c>
      <c r="E3289" s="62" t="s">
        <v>79</v>
      </c>
    </row>
    <row r="3290" spans="1:5">
      <c r="A3290" s="67">
        <v>6509</v>
      </c>
      <c r="B3290" s="67">
        <v>5</v>
      </c>
      <c r="C3290" s="62">
        <v>446</v>
      </c>
      <c r="D3290" s="62">
        <v>553</v>
      </c>
      <c r="E3290" s="62" t="s">
        <v>79</v>
      </c>
    </row>
    <row r="3291" spans="1:5">
      <c r="A3291" s="67">
        <v>6510</v>
      </c>
      <c r="B3291" s="67">
        <v>5</v>
      </c>
      <c r="C3291" s="62">
        <v>446</v>
      </c>
      <c r="D3291" s="62">
        <v>553</v>
      </c>
      <c r="E3291" s="62" t="s">
        <v>79</v>
      </c>
    </row>
    <row r="3292" spans="1:5">
      <c r="A3292" s="67">
        <v>6511</v>
      </c>
      <c r="B3292" s="67">
        <v>5</v>
      </c>
      <c r="C3292" s="62">
        <v>446</v>
      </c>
      <c r="D3292" s="62">
        <v>553</v>
      </c>
      <c r="E3292" s="62" t="s">
        <v>79</v>
      </c>
    </row>
    <row r="3293" spans="1:5">
      <c r="A3293" s="67">
        <v>6512</v>
      </c>
      <c r="B3293" s="67">
        <v>5</v>
      </c>
      <c r="C3293" s="62">
        <v>446</v>
      </c>
      <c r="D3293" s="62">
        <v>553</v>
      </c>
      <c r="E3293" s="62" t="s">
        <v>79</v>
      </c>
    </row>
    <row r="3294" spans="1:5">
      <c r="A3294" s="67">
        <v>6513</v>
      </c>
      <c r="B3294" s="67">
        <v>5</v>
      </c>
      <c r="C3294" s="62">
        <v>446</v>
      </c>
      <c r="D3294" s="62">
        <v>553</v>
      </c>
      <c r="E3294" s="62" t="s">
        <v>79</v>
      </c>
    </row>
    <row r="3295" spans="1:5">
      <c r="A3295" s="67">
        <v>6514</v>
      </c>
      <c r="B3295" s="67">
        <v>5</v>
      </c>
      <c r="C3295" s="62">
        <v>446</v>
      </c>
      <c r="D3295" s="62">
        <v>553</v>
      </c>
      <c r="E3295" s="62" t="s">
        <v>79</v>
      </c>
    </row>
    <row r="3296" spans="1:5">
      <c r="A3296" s="67">
        <v>6515</v>
      </c>
      <c r="B3296" s="67">
        <v>5</v>
      </c>
      <c r="C3296" s="62">
        <v>446</v>
      </c>
      <c r="D3296" s="62">
        <v>553</v>
      </c>
      <c r="E3296" s="62" t="s">
        <v>79</v>
      </c>
    </row>
    <row r="3297" spans="1:5">
      <c r="A3297" s="67">
        <v>6516</v>
      </c>
      <c r="B3297" s="67">
        <v>5</v>
      </c>
      <c r="C3297" s="62">
        <v>446</v>
      </c>
      <c r="D3297" s="62">
        <v>553</v>
      </c>
      <c r="E3297" s="62" t="s">
        <v>79</v>
      </c>
    </row>
    <row r="3298" spans="1:5">
      <c r="A3298" s="67">
        <v>6517</v>
      </c>
      <c r="B3298" s="67">
        <v>5</v>
      </c>
      <c r="C3298" s="62">
        <v>446</v>
      </c>
      <c r="D3298" s="62">
        <v>553</v>
      </c>
      <c r="E3298" s="62" t="s">
        <v>79</v>
      </c>
    </row>
    <row r="3299" spans="1:5">
      <c r="A3299" s="67">
        <v>6518</v>
      </c>
      <c r="B3299" s="67">
        <v>5</v>
      </c>
      <c r="C3299" s="62">
        <v>446</v>
      </c>
      <c r="D3299" s="62">
        <v>553</v>
      </c>
      <c r="E3299" s="62" t="s">
        <v>79</v>
      </c>
    </row>
    <row r="3300" spans="1:5">
      <c r="A3300" s="67">
        <v>6519</v>
      </c>
      <c r="B3300" s="67">
        <v>5</v>
      </c>
      <c r="C3300" s="62">
        <v>446</v>
      </c>
      <c r="D3300" s="62">
        <v>553</v>
      </c>
      <c r="E3300" s="62" t="s">
        <v>79</v>
      </c>
    </row>
    <row r="3301" spans="1:5">
      <c r="A3301" s="67">
        <v>6521</v>
      </c>
      <c r="B3301" s="67">
        <v>5</v>
      </c>
      <c r="C3301" s="62">
        <v>446</v>
      </c>
      <c r="D3301" s="62">
        <v>553</v>
      </c>
      <c r="E3301" s="62" t="s">
        <v>79</v>
      </c>
    </row>
    <row r="3302" spans="1:5">
      <c r="A3302" s="67">
        <v>6522</v>
      </c>
      <c r="B3302" s="67">
        <v>5</v>
      </c>
      <c r="C3302" s="62">
        <v>446</v>
      </c>
      <c r="D3302" s="62">
        <v>553</v>
      </c>
      <c r="E3302" s="62" t="s">
        <v>79</v>
      </c>
    </row>
    <row r="3303" spans="1:5">
      <c r="A3303" s="67">
        <v>6525</v>
      </c>
      <c r="B3303" s="67">
        <v>5</v>
      </c>
      <c r="C3303" s="62">
        <v>446</v>
      </c>
      <c r="D3303" s="62">
        <v>553</v>
      </c>
      <c r="E3303" s="62" t="s">
        <v>79</v>
      </c>
    </row>
    <row r="3304" spans="1:5">
      <c r="A3304" s="67">
        <v>6528</v>
      </c>
      <c r="B3304" s="67">
        <v>5</v>
      </c>
      <c r="C3304" s="62">
        <v>446</v>
      </c>
      <c r="D3304" s="62">
        <v>553</v>
      </c>
      <c r="E3304" s="62" t="s">
        <v>79</v>
      </c>
    </row>
    <row r="3305" spans="1:5">
      <c r="A3305" s="67">
        <v>6530</v>
      </c>
      <c r="B3305" s="67">
        <v>5</v>
      </c>
      <c r="C3305" s="62">
        <v>446</v>
      </c>
      <c r="D3305" s="62">
        <v>553</v>
      </c>
      <c r="E3305" s="62" t="s">
        <v>79</v>
      </c>
    </row>
    <row r="3306" spans="1:5">
      <c r="A3306" s="67">
        <v>6531</v>
      </c>
      <c r="B3306" s="67">
        <v>5</v>
      </c>
      <c r="C3306" s="62">
        <v>446</v>
      </c>
      <c r="D3306" s="62">
        <v>553</v>
      </c>
      <c r="E3306" s="62" t="s">
        <v>79</v>
      </c>
    </row>
    <row r="3307" spans="1:5">
      <c r="A3307" s="67">
        <v>6532</v>
      </c>
      <c r="B3307" s="67">
        <v>5</v>
      </c>
      <c r="C3307" s="62">
        <v>446</v>
      </c>
      <c r="D3307" s="62">
        <v>553</v>
      </c>
      <c r="E3307" s="62" t="s">
        <v>79</v>
      </c>
    </row>
    <row r="3308" spans="1:5">
      <c r="A3308" s="67">
        <v>6535</v>
      </c>
      <c r="B3308" s="67">
        <v>5</v>
      </c>
      <c r="C3308" s="62">
        <v>446</v>
      </c>
      <c r="D3308" s="62">
        <v>553</v>
      </c>
      <c r="E3308" s="62" t="s">
        <v>79</v>
      </c>
    </row>
    <row r="3309" spans="1:5">
      <c r="A3309" s="67">
        <v>6536</v>
      </c>
      <c r="B3309" s="67">
        <v>5</v>
      </c>
      <c r="C3309" s="62">
        <v>446</v>
      </c>
      <c r="D3309" s="62">
        <v>553</v>
      </c>
      <c r="E3309" s="62" t="s">
        <v>79</v>
      </c>
    </row>
    <row r="3310" spans="1:5">
      <c r="A3310" s="67">
        <v>6537</v>
      </c>
      <c r="B3310" s="67">
        <v>3</v>
      </c>
      <c r="C3310" s="62">
        <v>159</v>
      </c>
      <c r="D3310" s="62">
        <v>1001</v>
      </c>
      <c r="E3310" s="62" t="s">
        <v>79</v>
      </c>
    </row>
    <row r="3311" spans="1:5">
      <c r="A3311" s="67">
        <v>6556</v>
      </c>
      <c r="B3311" s="67">
        <v>7</v>
      </c>
      <c r="C3311" s="62">
        <v>680</v>
      </c>
      <c r="D3311" s="62">
        <v>340</v>
      </c>
      <c r="E3311" s="62" t="s">
        <v>79</v>
      </c>
    </row>
    <row r="3312" spans="1:5">
      <c r="A3312" s="67">
        <v>6558</v>
      </c>
      <c r="B3312" s="67">
        <v>7</v>
      </c>
      <c r="C3312" s="62">
        <v>680</v>
      </c>
      <c r="D3312" s="62">
        <v>340</v>
      </c>
      <c r="E3312" s="62" t="s">
        <v>79</v>
      </c>
    </row>
    <row r="3313" spans="1:5">
      <c r="A3313" s="67">
        <v>6560</v>
      </c>
      <c r="B3313" s="67">
        <v>7</v>
      </c>
      <c r="C3313" s="62">
        <v>680</v>
      </c>
      <c r="D3313" s="62">
        <v>340</v>
      </c>
      <c r="E3313" s="62" t="s">
        <v>79</v>
      </c>
    </row>
    <row r="3314" spans="1:5">
      <c r="A3314" s="67">
        <v>6562</v>
      </c>
      <c r="B3314" s="67">
        <v>7</v>
      </c>
      <c r="C3314" s="62">
        <v>680</v>
      </c>
      <c r="D3314" s="62">
        <v>340</v>
      </c>
      <c r="E3314" s="62" t="s">
        <v>79</v>
      </c>
    </row>
    <row r="3315" spans="1:5">
      <c r="A3315" s="67">
        <v>6564</v>
      </c>
      <c r="B3315" s="67">
        <v>7</v>
      </c>
      <c r="C3315" s="62">
        <v>680</v>
      </c>
      <c r="D3315" s="62">
        <v>340</v>
      </c>
      <c r="E3315" s="62" t="s">
        <v>79</v>
      </c>
    </row>
    <row r="3316" spans="1:5">
      <c r="A3316" s="67">
        <v>6566</v>
      </c>
      <c r="B3316" s="67">
        <v>7</v>
      </c>
      <c r="C3316" s="62">
        <v>680</v>
      </c>
      <c r="D3316" s="62">
        <v>340</v>
      </c>
      <c r="E3316" s="62" t="s">
        <v>79</v>
      </c>
    </row>
    <row r="3317" spans="1:5">
      <c r="A3317" s="67">
        <v>6567</v>
      </c>
      <c r="B3317" s="67">
        <v>7</v>
      </c>
      <c r="C3317" s="62">
        <v>680</v>
      </c>
      <c r="D3317" s="62">
        <v>340</v>
      </c>
      <c r="E3317" s="62" t="s">
        <v>79</v>
      </c>
    </row>
    <row r="3318" spans="1:5">
      <c r="A3318" s="67">
        <v>6568</v>
      </c>
      <c r="B3318" s="67">
        <v>7</v>
      </c>
      <c r="C3318" s="62">
        <v>680</v>
      </c>
      <c r="D3318" s="62">
        <v>340</v>
      </c>
      <c r="E3318" s="62" t="s">
        <v>79</v>
      </c>
    </row>
    <row r="3319" spans="1:5">
      <c r="A3319" s="67">
        <v>6569</v>
      </c>
      <c r="B3319" s="67">
        <v>7</v>
      </c>
      <c r="C3319" s="62">
        <v>680</v>
      </c>
      <c r="D3319" s="62">
        <v>340</v>
      </c>
      <c r="E3319" s="62" t="s">
        <v>79</v>
      </c>
    </row>
    <row r="3320" spans="1:5">
      <c r="A3320" s="67">
        <v>6571</v>
      </c>
      <c r="B3320" s="67">
        <v>7</v>
      </c>
      <c r="C3320" s="62">
        <v>680</v>
      </c>
      <c r="D3320" s="62">
        <v>340</v>
      </c>
      <c r="E3320" s="62" t="s">
        <v>79</v>
      </c>
    </row>
    <row r="3321" spans="1:5">
      <c r="A3321" s="67">
        <v>6572</v>
      </c>
      <c r="B3321" s="67">
        <v>7</v>
      </c>
      <c r="C3321" s="62">
        <v>680</v>
      </c>
      <c r="D3321" s="62">
        <v>340</v>
      </c>
      <c r="E3321" s="62" t="s">
        <v>79</v>
      </c>
    </row>
    <row r="3322" spans="1:5">
      <c r="A3322" s="67">
        <v>6574</v>
      </c>
      <c r="B3322" s="67">
        <v>5</v>
      </c>
      <c r="C3322" s="62">
        <v>446</v>
      </c>
      <c r="D3322" s="62">
        <v>553</v>
      </c>
      <c r="E3322" s="62" t="s">
        <v>79</v>
      </c>
    </row>
    <row r="3323" spans="1:5">
      <c r="A3323" s="67">
        <v>6575</v>
      </c>
      <c r="B3323" s="67">
        <v>5</v>
      </c>
      <c r="C3323" s="62">
        <v>446</v>
      </c>
      <c r="D3323" s="62">
        <v>553</v>
      </c>
      <c r="E3323" s="62" t="s">
        <v>79</v>
      </c>
    </row>
    <row r="3324" spans="1:5">
      <c r="A3324" s="67">
        <v>6603</v>
      </c>
      <c r="B3324" s="67">
        <v>5</v>
      </c>
      <c r="C3324" s="62">
        <v>446</v>
      </c>
      <c r="D3324" s="62">
        <v>553</v>
      </c>
      <c r="E3324" s="62" t="s">
        <v>79</v>
      </c>
    </row>
    <row r="3325" spans="1:5">
      <c r="A3325" s="67">
        <v>6605</v>
      </c>
      <c r="B3325" s="67">
        <v>5</v>
      </c>
      <c r="C3325" s="62">
        <v>446</v>
      </c>
      <c r="D3325" s="62">
        <v>553</v>
      </c>
      <c r="E3325" s="62" t="s">
        <v>79</v>
      </c>
    </row>
    <row r="3326" spans="1:5">
      <c r="A3326" s="67">
        <v>6606</v>
      </c>
      <c r="B3326" s="67">
        <v>5</v>
      </c>
      <c r="C3326" s="62">
        <v>446</v>
      </c>
      <c r="D3326" s="62">
        <v>553</v>
      </c>
      <c r="E3326" s="62" t="s">
        <v>79</v>
      </c>
    </row>
    <row r="3327" spans="1:5">
      <c r="A3327" s="67">
        <v>6608</v>
      </c>
      <c r="B3327" s="67">
        <v>5</v>
      </c>
      <c r="C3327" s="62">
        <v>446</v>
      </c>
      <c r="D3327" s="62">
        <v>553</v>
      </c>
      <c r="E3327" s="62" t="s">
        <v>79</v>
      </c>
    </row>
    <row r="3328" spans="1:5">
      <c r="A3328" s="67">
        <v>6609</v>
      </c>
      <c r="B3328" s="67">
        <v>5</v>
      </c>
      <c r="C3328" s="62">
        <v>446</v>
      </c>
      <c r="D3328" s="62">
        <v>553</v>
      </c>
      <c r="E3328" s="62" t="s">
        <v>79</v>
      </c>
    </row>
    <row r="3329" spans="1:5">
      <c r="A3329" s="67">
        <v>6612</v>
      </c>
      <c r="B3329" s="67">
        <v>5</v>
      </c>
      <c r="C3329" s="62">
        <v>446</v>
      </c>
      <c r="D3329" s="62">
        <v>553</v>
      </c>
      <c r="E3329" s="62" t="s">
        <v>79</v>
      </c>
    </row>
    <row r="3330" spans="1:5">
      <c r="A3330" s="67">
        <v>6613</v>
      </c>
      <c r="B3330" s="67">
        <v>5</v>
      </c>
      <c r="C3330" s="62">
        <v>446</v>
      </c>
      <c r="D3330" s="62">
        <v>553</v>
      </c>
      <c r="E3330" s="62" t="s">
        <v>79</v>
      </c>
    </row>
    <row r="3331" spans="1:5">
      <c r="A3331" s="67">
        <v>6614</v>
      </c>
      <c r="B3331" s="67">
        <v>5</v>
      </c>
      <c r="C3331" s="62">
        <v>446</v>
      </c>
      <c r="D3331" s="62">
        <v>553</v>
      </c>
      <c r="E3331" s="62" t="s">
        <v>79</v>
      </c>
    </row>
    <row r="3332" spans="1:5">
      <c r="A3332" s="67">
        <v>6616</v>
      </c>
      <c r="B3332" s="67">
        <v>5</v>
      </c>
      <c r="C3332" s="62">
        <v>446</v>
      </c>
      <c r="D3332" s="62">
        <v>553</v>
      </c>
      <c r="E3332" s="62" t="s">
        <v>79</v>
      </c>
    </row>
    <row r="3333" spans="1:5">
      <c r="A3333" s="67">
        <v>6618</v>
      </c>
      <c r="B3333" s="67">
        <v>5</v>
      </c>
      <c r="C3333" s="62">
        <v>446</v>
      </c>
      <c r="D3333" s="62">
        <v>553</v>
      </c>
      <c r="E3333" s="62" t="s">
        <v>79</v>
      </c>
    </row>
    <row r="3334" spans="1:5">
      <c r="A3334" s="67">
        <v>6620</v>
      </c>
      <c r="B3334" s="67">
        <v>5</v>
      </c>
      <c r="C3334" s="62">
        <v>446</v>
      </c>
      <c r="D3334" s="62">
        <v>553</v>
      </c>
      <c r="E3334" s="62" t="s">
        <v>79</v>
      </c>
    </row>
    <row r="3335" spans="1:5">
      <c r="A3335" s="67">
        <v>6623</v>
      </c>
      <c r="B3335" s="67">
        <v>5</v>
      </c>
      <c r="C3335" s="62">
        <v>446</v>
      </c>
      <c r="D3335" s="62">
        <v>553</v>
      </c>
      <c r="E3335" s="62" t="s">
        <v>79</v>
      </c>
    </row>
    <row r="3336" spans="1:5">
      <c r="A3336" s="67">
        <v>6625</v>
      </c>
      <c r="B3336" s="67">
        <v>5</v>
      </c>
      <c r="C3336" s="62">
        <v>446</v>
      </c>
      <c r="D3336" s="62">
        <v>553</v>
      </c>
      <c r="E3336" s="62" t="s">
        <v>79</v>
      </c>
    </row>
    <row r="3337" spans="1:5">
      <c r="A3337" s="67">
        <v>6627</v>
      </c>
      <c r="B3337" s="67">
        <v>5</v>
      </c>
      <c r="C3337" s="62">
        <v>446</v>
      </c>
      <c r="D3337" s="62">
        <v>553</v>
      </c>
      <c r="E3337" s="62" t="s">
        <v>79</v>
      </c>
    </row>
    <row r="3338" spans="1:5">
      <c r="A3338" s="67">
        <v>6628</v>
      </c>
      <c r="B3338" s="67">
        <v>5</v>
      </c>
      <c r="C3338" s="62">
        <v>446</v>
      </c>
      <c r="D3338" s="62">
        <v>553</v>
      </c>
      <c r="E3338" s="62" t="s">
        <v>79</v>
      </c>
    </row>
    <row r="3339" spans="1:5">
      <c r="A3339" s="67">
        <v>6630</v>
      </c>
      <c r="B3339" s="67">
        <v>5</v>
      </c>
      <c r="C3339" s="62">
        <v>446</v>
      </c>
      <c r="D3339" s="62">
        <v>553</v>
      </c>
      <c r="E3339" s="62" t="s">
        <v>79</v>
      </c>
    </row>
    <row r="3340" spans="1:5">
      <c r="A3340" s="67">
        <v>6631</v>
      </c>
      <c r="B3340" s="67">
        <v>5</v>
      </c>
      <c r="C3340" s="62">
        <v>446</v>
      </c>
      <c r="D3340" s="62">
        <v>553</v>
      </c>
      <c r="E3340" s="62" t="s">
        <v>79</v>
      </c>
    </row>
    <row r="3341" spans="1:5">
      <c r="A3341" s="67">
        <v>6632</v>
      </c>
      <c r="B3341" s="67">
        <v>5</v>
      </c>
      <c r="C3341" s="62">
        <v>446</v>
      </c>
      <c r="D3341" s="62">
        <v>553</v>
      </c>
      <c r="E3341" s="62" t="s">
        <v>79</v>
      </c>
    </row>
    <row r="3342" spans="1:5">
      <c r="A3342" s="67">
        <v>6635</v>
      </c>
      <c r="B3342" s="67">
        <v>5</v>
      </c>
      <c r="C3342" s="62">
        <v>446</v>
      </c>
      <c r="D3342" s="62">
        <v>553</v>
      </c>
      <c r="E3342" s="62" t="s">
        <v>79</v>
      </c>
    </row>
    <row r="3343" spans="1:5">
      <c r="A3343" s="67">
        <v>6638</v>
      </c>
      <c r="B3343" s="67">
        <v>3</v>
      </c>
      <c r="C3343" s="62">
        <v>159</v>
      </c>
      <c r="D3343" s="62">
        <v>1001</v>
      </c>
      <c r="E3343" s="62" t="s">
        <v>79</v>
      </c>
    </row>
    <row r="3344" spans="1:5">
      <c r="A3344" s="67">
        <v>6639</v>
      </c>
      <c r="B3344" s="67">
        <v>3</v>
      </c>
      <c r="C3344" s="62">
        <v>159</v>
      </c>
      <c r="D3344" s="62">
        <v>1001</v>
      </c>
      <c r="E3344" s="62" t="s">
        <v>79</v>
      </c>
    </row>
    <row r="3345" spans="1:5">
      <c r="A3345" s="67">
        <v>6640</v>
      </c>
      <c r="B3345" s="67">
        <v>3</v>
      </c>
      <c r="C3345" s="62">
        <v>159</v>
      </c>
      <c r="D3345" s="62">
        <v>1001</v>
      </c>
      <c r="E3345" s="62" t="s">
        <v>79</v>
      </c>
    </row>
    <row r="3346" spans="1:5">
      <c r="A3346" s="67">
        <v>6642</v>
      </c>
      <c r="B3346" s="67">
        <v>3</v>
      </c>
      <c r="C3346" s="62">
        <v>159</v>
      </c>
      <c r="D3346" s="62">
        <v>1001</v>
      </c>
      <c r="E3346" s="62" t="s">
        <v>79</v>
      </c>
    </row>
    <row r="3347" spans="1:5">
      <c r="A3347" s="67">
        <v>6646</v>
      </c>
      <c r="B3347" s="67">
        <v>11</v>
      </c>
      <c r="C3347" s="62">
        <v>899</v>
      </c>
      <c r="D3347" s="62">
        <v>243</v>
      </c>
      <c r="E3347" s="62" t="s">
        <v>79</v>
      </c>
    </row>
    <row r="3348" spans="1:5">
      <c r="A3348" s="67">
        <v>6701</v>
      </c>
      <c r="B3348" s="67">
        <v>3</v>
      </c>
      <c r="C3348" s="62">
        <v>159</v>
      </c>
      <c r="D3348" s="62">
        <v>1001</v>
      </c>
      <c r="E3348" s="62" t="s">
        <v>79</v>
      </c>
    </row>
    <row r="3349" spans="1:5">
      <c r="A3349" s="67">
        <v>6705</v>
      </c>
      <c r="B3349" s="67">
        <v>3</v>
      </c>
      <c r="C3349" s="62">
        <v>159</v>
      </c>
      <c r="D3349" s="62">
        <v>1001</v>
      </c>
      <c r="E3349" s="62" t="s">
        <v>79</v>
      </c>
    </row>
    <row r="3350" spans="1:5">
      <c r="A3350" s="67">
        <v>6707</v>
      </c>
      <c r="B3350" s="67">
        <v>2</v>
      </c>
      <c r="C3350" s="62">
        <v>27</v>
      </c>
      <c r="D3350" s="62">
        <v>1782</v>
      </c>
      <c r="E3350" s="62" t="s">
        <v>79</v>
      </c>
    </row>
    <row r="3351" spans="1:5">
      <c r="A3351" s="67">
        <v>6710</v>
      </c>
      <c r="B3351" s="67">
        <v>2</v>
      </c>
      <c r="C3351" s="62">
        <v>27</v>
      </c>
      <c r="D3351" s="62">
        <v>1782</v>
      </c>
      <c r="E3351" s="62" t="s">
        <v>79</v>
      </c>
    </row>
    <row r="3352" spans="1:5">
      <c r="A3352" s="67">
        <v>6711</v>
      </c>
      <c r="B3352" s="67">
        <v>2</v>
      </c>
      <c r="C3352" s="62">
        <v>27</v>
      </c>
      <c r="D3352" s="62">
        <v>1782</v>
      </c>
      <c r="E3352" s="62" t="s">
        <v>79</v>
      </c>
    </row>
    <row r="3353" spans="1:5">
      <c r="A3353" s="67">
        <v>6712</v>
      </c>
      <c r="B3353" s="67">
        <v>2</v>
      </c>
      <c r="C3353" s="62">
        <v>27</v>
      </c>
      <c r="D3353" s="62">
        <v>1782</v>
      </c>
      <c r="E3353" s="62" t="s">
        <v>79</v>
      </c>
    </row>
    <row r="3354" spans="1:5">
      <c r="A3354" s="67">
        <v>6713</v>
      </c>
      <c r="B3354" s="67">
        <v>2</v>
      </c>
      <c r="C3354" s="62">
        <v>27</v>
      </c>
      <c r="D3354" s="62">
        <v>1782</v>
      </c>
      <c r="E3354" s="62" t="s">
        <v>79</v>
      </c>
    </row>
    <row r="3355" spans="1:5">
      <c r="A3355" s="67">
        <v>6714</v>
      </c>
      <c r="B3355" s="67">
        <v>2</v>
      </c>
      <c r="C3355" s="62">
        <v>27</v>
      </c>
      <c r="D3355" s="62">
        <v>1782</v>
      </c>
      <c r="E3355" s="62" t="s">
        <v>79</v>
      </c>
    </row>
    <row r="3356" spans="1:5">
      <c r="A3356" s="67">
        <v>6715</v>
      </c>
      <c r="B3356" s="67">
        <v>2</v>
      </c>
      <c r="C3356" s="62">
        <v>27</v>
      </c>
      <c r="D3356" s="62">
        <v>1782</v>
      </c>
      <c r="E3356" s="62" t="s">
        <v>79</v>
      </c>
    </row>
    <row r="3357" spans="1:5">
      <c r="A3357" s="67">
        <v>6716</v>
      </c>
      <c r="B3357" s="67">
        <v>2</v>
      </c>
      <c r="C3357" s="62">
        <v>27</v>
      </c>
      <c r="D3357" s="62">
        <v>1782</v>
      </c>
      <c r="E3357" s="62" t="s">
        <v>79</v>
      </c>
    </row>
    <row r="3358" spans="1:5">
      <c r="A3358" s="67">
        <v>6718</v>
      </c>
      <c r="B3358" s="67">
        <v>2</v>
      </c>
      <c r="C3358" s="62">
        <v>27</v>
      </c>
      <c r="D3358" s="62">
        <v>1782</v>
      </c>
      <c r="E3358" s="62" t="s">
        <v>79</v>
      </c>
    </row>
    <row r="3359" spans="1:5">
      <c r="A3359" s="67">
        <v>6720</v>
      </c>
      <c r="B3359" s="67">
        <v>2</v>
      </c>
      <c r="C3359" s="62">
        <v>27</v>
      </c>
      <c r="D3359" s="62">
        <v>1782</v>
      </c>
      <c r="E3359" s="62" t="s">
        <v>79</v>
      </c>
    </row>
    <row r="3360" spans="1:5">
      <c r="A3360" s="67">
        <v>6721</v>
      </c>
      <c r="B3360" s="67">
        <v>2</v>
      </c>
      <c r="C3360" s="62">
        <v>27</v>
      </c>
      <c r="D3360" s="62">
        <v>1782</v>
      </c>
      <c r="E3360" s="62" t="s">
        <v>79</v>
      </c>
    </row>
    <row r="3361" spans="1:5">
      <c r="A3361" s="67">
        <v>6722</v>
      </c>
      <c r="B3361" s="67">
        <v>2</v>
      </c>
      <c r="C3361" s="62">
        <v>27</v>
      </c>
      <c r="D3361" s="62">
        <v>1782</v>
      </c>
      <c r="E3361" s="62" t="s">
        <v>79</v>
      </c>
    </row>
    <row r="3362" spans="1:5">
      <c r="A3362" s="67">
        <v>6723</v>
      </c>
      <c r="B3362" s="67">
        <v>2</v>
      </c>
      <c r="C3362" s="62">
        <v>27</v>
      </c>
      <c r="D3362" s="62">
        <v>1782</v>
      </c>
      <c r="E3362" s="62" t="s">
        <v>79</v>
      </c>
    </row>
    <row r="3363" spans="1:5">
      <c r="A3363" s="67">
        <v>6725</v>
      </c>
      <c r="B3363" s="67">
        <v>1</v>
      </c>
      <c r="C3363" s="62">
        <v>6</v>
      </c>
      <c r="D3363" s="62">
        <v>2016</v>
      </c>
      <c r="E3363" s="62" t="s">
        <v>79</v>
      </c>
    </row>
    <row r="3364" spans="1:5">
      <c r="A3364" s="67">
        <v>6726</v>
      </c>
      <c r="B3364" s="67">
        <v>1</v>
      </c>
      <c r="C3364" s="62">
        <v>6</v>
      </c>
      <c r="D3364" s="62">
        <v>2016</v>
      </c>
      <c r="E3364" s="62" t="s">
        <v>79</v>
      </c>
    </row>
    <row r="3365" spans="1:5">
      <c r="A3365" s="67">
        <v>6728</v>
      </c>
      <c r="B3365" s="67">
        <v>1</v>
      </c>
      <c r="C3365" s="62">
        <v>6</v>
      </c>
      <c r="D3365" s="62">
        <v>2016</v>
      </c>
      <c r="E3365" s="62" t="s">
        <v>79</v>
      </c>
    </row>
    <row r="3366" spans="1:5">
      <c r="A3366" s="67">
        <v>6731</v>
      </c>
      <c r="B3366" s="67">
        <v>1</v>
      </c>
      <c r="C3366" s="62">
        <v>6</v>
      </c>
      <c r="D3366" s="62">
        <v>2016</v>
      </c>
      <c r="E3366" s="62" t="s">
        <v>79</v>
      </c>
    </row>
    <row r="3367" spans="1:5">
      <c r="A3367" s="67">
        <v>6733</v>
      </c>
      <c r="B3367" s="67">
        <v>1</v>
      </c>
      <c r="C3367" s="62">
        <v>6</v>
      </c>
      <c r="D3367" s="62">
        <v>2016</v>
      </c>
      <c r="E3367" s="62" t="s">
        <v>79</v>
      </c>
    </row>
    <row r="3368" spans="1:5">
      <c r="A3368" s="67">
        <v>6740</v>
      </c>
      <c r="B3368" s="67">
        <v>1</v>
      </c>
      <c r="C3368" s="62">
        <v>6</v>
      </c>
      <c r="D3368" s="62">
        <v>2016</v>
      </c>
      <c r="E3368" s="62" t="s">
        <v>79</v>
      </c>
    </row>
    <row r="3369" spans="1:5">
      <c r="A3369" s="67">
        <v>6743</v>
      </c>
      <c r="B3369" s="67">
        <v>1</v>
      </c>
      <c r="C3369" s="62">
        <v>6</v>
      </c>
      <c r="D3369" s="62">
        <v>2016</v>
      </c>
      <c r="E3369" s="62" t="s">
        <v>79</v>
      </c>
    </row>
    <row r="3370" spans="1:5">
      <c r="A3370" s="67">
        <v>6751</v>
      </c>
      <c r="B3370" s="67">
        <v>2</v>
      </c>
      <c r="C3370" s="62">
        <v>27</v>
      </c>
      <c r="D3370" s="62">
        <v>1782</v>
      </c>
      <c r="E3370" s="62" t="s">
        <v>79</v>
      </c>
    </row>
    <row r="3371" spans="1:5">
      <c r="A3371" s="67">
        <v>6753</v>
      </c>
      <c r="B3371" s="67">
        <v>2</v>
      </c>
      <c r="C3371" s="62">
        <v>27</v>
      </c>
      <c r="D3371" s="62">
        <v>1782</v>
      </c>
      <c r="E3371" s="62" t="s">
        <v>79</v>
      </c>
    </row>
    <row r="3372" spans="1:5">
      <c r="A3372" s="67">
        <v>6754</v>
      </c>
      <c r="B3372" s="67">
        <v>2</v>
      </c>
      <c r="C3372" s="62">
        <v>27</v>
      </c>
      <c r="D3372" s="62">
        <v>1782</v>
      </c>
      <c r="E3372" s="62" t="s">
        <v>79</v>
      </c>
    </row>
    <row r="3373" spans="1:5">
      <c r="A3373" s="67">
        <v>6758</v>
      </c>
      <c r="B3373" s="67">
        <v>2</v>
      </c>
      <c r="C3373" s="62">
        <v>27</v>
      </c>
      <c r="D3373" s="62">
        <v>1782</v>
      </c>
      <c r="E3373" s="62" t="s">
        <v>79</v>
      </c>
    </row>
    <row r="3374" spans="1:5">
      <c r="A3374" s="67">
        <v>6760</v>
      </c>
      <c r="B3374" s="67">
        <v>2</v>
      </c>
      <c r="C3374" s="62">
        <v>27</v>
      </c>
      <c r="D3374" s="62">
        <v>1782</v>
      </c>
      <c r="E3374" s="62" t="s">
        <v>79</v>
      </c>
    </row>
    <row r="3375" spans="1:5">
      <c r="A3375" s="67">
        <v>6761</v>
      </c>
      <c r="B3375" s="67">
        <v>2</v>
      </c>
      <c r="C3375" s="62">
        <v>27</v>
      </c>
      <c r="D3375" s="62">
        <v>1782</v>
      </c>
      <c r="E3375" s="62" t="s">
        <v>79</v>
      </c>
    </row>
    <row r="3376" spans="1:5">
      <c r="A3376" s="67">
        <v>6762</v>
      </c>
      <c r="B3376" s="67">
        <v>2</v>
      </c>
      <c r="C3376" s="62">
        <v>27</v>
      </c>
      <c r="D3376" s="62">
        <v>1782</v>
      </c>
      <c r="E3376" s="62" t="s">
        <v>79</v>
      </c>
    </row>
    <row r="3377" spans="1:5">
      <c r="A3377" s="67">
        <v>6765</v>
      </c>
      <c r="B3377" s="67">
        <v>1</v>
      </c>
      <c r="C3377" s="62">
        <v>6</v>
      </c>
      <c r="D3377" s="62">
        <v>2016</v>
      </c>
      <c r="E3377" s="62" t="s">
        <v>79</v>
      </c>
    </row>
    <row r="3378" spans="1:5">
      <c r="A3378" s="67">
        <v>6770</v>
      </c>
      <c r="B3378" s="67">
        <v>1</v>
      </c>
      <c r="C3378" s="62">
        <v>6</v>
      </c>
      <c r="D3378" s="62">
        <v>2016</v>
      </c>
      <c r="E3378" s="62" t="s">
        <v>79</v>
      </c>
    </row>
    <row r="3379" spans="1:5">
      <c r="A3379" s="67">
        <v>6798</v>
      </c>
      <c r="B3379" s="67">
        <v>1</v>
      </c>
      <c r="C3379" s="62">
        <v>6</v>
      </c>
      <c r="D3379" s="62">
        <v>2016</v>
      </c>
      <c r="E3379" s="62" t="s">
        <v>79</v>
      </c>
    </row>
    <row r="3380" spans="1:5">
      <c r="A3380" s="67">
        <v>6799</v>
      </c>
      <c r="B3380" s="67">
        <v>1</v>
      </c>
      <c r="C3380" s="62">
        <v>6</v>
      </c>
      <c r="D3380" s="62">
        <v>2016</v>
      </c>
      <c r="E3380" s="62" t="s">
        <v>79</v>
      </c>
    </row>
    <row r="3381" spans="1:5">
      <c r="A3381" s="67">
        <v>6803</v>
      </c>
      <c r="B3381" s="67">
        <v>7</v>
      </c>
      <c r="C3381" s="62">
        <v>680</v>
      </c>
      <c r="D3381" s="62">
        <v>340</v>
      </c>
      <c r="E3381" s="62" t="s">
        <v>79</v>
      </c>
    </row>
    <row r="3382" spans="1:5">
      <c r="A3382" s="67">
        <v>6809</v>
      </c>
      <c r="B3382" s="67">
        <v>7</v>
      </c>
      <c r="C3382" s="62">
        <v>680</v>
      </c>
      <c r="D3382" s="62">
        <v>340</v>
      </c>
      <c r="E3382" s="62" t="s">
        <v>79</v>
      </c>
    </row>
    <row r="3383" spans="1:5">
      <c r="A3383" s="67">
        <v>6812</v>
      </c>
      <c r="B3383" s="67">
        <v>7</v>
      </c>
      <c r="C3383" s="62">
        <v>680</v>
      </c>
      <c r="D3383" s="62">
        <v>340</v>
      </c>
      <c r="E3383" s="62" t="s">
        <v>79</v>
      </c>
    </row>
    <row r="3384" spans="1:5">
      <c r="A3384" s="67">
        <v>6817</v>
      </c>
      <c r="B3384" s="67">
        <v>7</v>
      </c>
      <c r="C3384" s="62">
        <v>680</v>
      </c>
      <c r="D3384" s="62">
        <v>340</v>
      </c>
      <c r="E3384" s="62" t="s">
        <v>79</v>
      </c>
    </row>
    <row r="3385" spans="1:5">
      <c r="A3385" s="67">
        <v>6820</v>
      </c>
      <c r="B3385" s="67">
        <v>7</v>
      </c>
      <c r="C3385" s="62">
        <v>680</v>
      </c>
      <c r="D3385" s="62">
        <v>340</v>
      </c>
      <c r="E3385" s="62" t="s">
        <v>79</v>
      </c>
    </row>
    <row r="3386" spans="1:5">
      <c r="A3386" s="67">
        <v>6824</v>
      </c>
      <c r="B3386" s="67">
        <v>7</v>
      </c>
      <c r="C3386" s="62">
        <v>680</v>
      </c>
      <c r="D3386" s="62">
        <v>340</v>
      </c>
      <c r="E3386" s="62" t="s">
        <v>79</v>
      </c>
    </row>
    <row r="3387" spans="1:5">
      <c r="A3387" s="67">
        <v>6825</v>
      </c>
      <c r="B3387" s="67">
        <v>7</v>
      </c>
      <c r="C3387" s="62">
        <v>680</v>
      </c>
      <c r="D3387" s="62">
        <v>340</v>
      </c>
      <c r="E3387" s="62" t="s">
        <v>79</v>
      </c>
    </row>
    <row r="3388" spans="1:5">
      <c r="A3388" s="67">
        <v>6826</v>
      </c>
      <c r="B3388" s="67">
        <v>7</v>
      </c>
      <c r="C3388" s="62">
        <v>680</v>
      </c>
      <c r="D3388" s="62">
        <v>340</v>
      </c>
      <c r="E3388" s="62" t="s">
        <v>79</v>
      </c>
    </row>
    <row r="3389" spans="1:5">
      <c r="A3389" s="67">
        <v>6827</v>
      </c>
      <c r="B3389" s="67">
        <v>7</v>
      </c>
      <c r="C3389" s="62">
        <v>680</v>
      </c>
      <c r="D3389" s="62">
        <v>340</v>
      </c>
      <c r="E3389" s="62" t="s">
        <v>79</v>
      </c>
    </row>
    <row r="3390" spans="1:5">
      <c r="A3390" s="67">
        <v>6828</v>
      </c>
      <c r="B3390" s="67">
        <v>7</v>
      </c>
      <c r="C3390" s="62">
        <v>680</v>
      </c>
      <c r="D3390" s="62">
        <v>340</v>
      </c>
      <c r="E3390" s="62" t="s">
        <v>79</v>
      </c>
    </row>
    <row r="3391" spans="1:5">
      <c r="A3391" s="67">
        <v>6829</v>
      </c>
      <c r="B3391" s="67">
        <v>7</v>
      </c>
      <c r="C3391" s="62">
        <v>680</v>
      </c>
      <c r="D3391" s="62">
        <v>340</v>
      </c>
      <c r="E3391" s="62" t="s">
        <v>79</v>
      </c>
    </row>
    <row r="3392" spans="1:5">
      <c r="A3392" s="67">
        <v>6830</v>
      </c>
      <c r="B3392" s="67">
        <v>7</v>
      </c>
      <c r="C3392" s="62">
        <v>680</v>
      </c>
      <c r="D3392" s="62">
        <v>340</v>
      </c>
      <c r="E3392" s="62" t="s">
        <v>79</v>
      </c>
    </row>
    <row r="3393" spans="1:5">
      <c r="A3393" s="67">
        <v>6831</v>
      </c>
      <c r="B3393" s="67">
        <v>7</v>
      </c>
      <c r="C3393" s="62">
        <v>680</v>
      </c>
      <c r="D3393" s="62">
        <v>340</v>
      </c>
      <c r="E3393" s="62" t="s">
        <v>79</v>
      </c>
    </row>
    <row r="3394" spans="1:5">
      <c r="A3394" s="67">
        <v>6832</v>
      </c>
      <c r="B3394" s="67">
        <v>7</v>
      </c>
      <c r="C3394" s="62">
        <v>680</v>
      </c>
      <c r="D3394" s="62">
        <v>340</v>
      </c>
      <c r="E3394" s="62" t="s">
        <v>79</v>
      </c>
    </row>
    <row r="3395" spans="1:5">
      <c r="A3395" s="67">
        <v>6833</v>
      </c>
      <c r="B3395" s="67">
        <v>7</v>
      </c>
      <c r="C3395" s="62">
        <v>680</v>
      </c>
      <c r="D3395" s="62">
        <v>340</v>
      </c>
      <c r="E3395" s="62" t="s">
        <v>79</v>
      </c>
    </row>
    <row r="3396" spans="1:5">
      <c r="A3396" s="67">
        <v>6834</v>
      </c>
      <c r="B3396" s="67">
        <v>7</v>
      </c>
      <c r="C3396" s="62">
        <v>680</v>
      </c>
      <c r="D3396" s="62">
        <v>340</v>
      </c>
      <c r="E3396" s="62" t="s">
        <v>79</v>
      </c>
    </row>
    <row r="3397" spans="1:5">
      <c r="A3397" s="67">
        <v>6836</v>
      </c>
      <c r="B3397" s="67">
        <v>7</v>
      </c>
      <c r="C3397" s="62">
        <v>680</v>
      </c>
      <c r="D3397" s="62">
        <v>340</v>
      </c>
      <c r="E3397" s="62" t="s">
        <v>79</v>
      </c>
    </row>
    <row r="3398" spans="1:5">
      <c r="A3398" s="67">
        <v>6837</v>
      </c>
      <c r="B3398" s="67">
        <v>7</v>
      </c>
      <c r="C3398" s="62">
        <v>680</v>
      </c>
      <c r="D3398" s="62">
        <v>340</v>
      </c>
      <c r="E3398" s="62" t="s">
        <v>79</v>
      </c>
    </row>
    <row r="3399" spans="1:5">
      <c r="A3399" s="67">
        <v>6838</v>
      </c>
      <c r="B3399" s="67">
        <v>7</v>
      </c>
      <c r="C3399" s="62">
        <v>680</v>
      </c>
      <c r="D3399" s="62">
        <v>340</v>
      </c>
      <c r="E3399" s="62" t="s">
        <v>79</v>
      </c>
    </row>
    <row r="3400" spans="1:5">
      <c r="A3400" s="67">
        <v>6839</v>
      </c>
      <c r="B3400" s="67">
        <v>7</v>
      </c>
      <c r="C3400" s="62">
        <v>680</v>
      </c>
      <c r="D3400" s="62">
        <v>340</v>
      </c>
      <c r="E3400" s="62" t="s">
        <v>79</v>
      </c>
    </row>
    <row r="3401" spans="1:5">
      <c r="A3401" s="67">
        <v>6840</v>
      </c>
      <c r="B3401" s="67">
        <v>7</v>
      </c>
      <c r="C3401" s="62">
        <v>680</v>
      </c>
      <c r="D3401" s="62">
        <v>340</v>
      </c>
      <c r="E3401" s="62" t="s">
        <v>79</v>
      </c>
    </row>
    <row r="3402" spans="1:5">
      <c r="A3402" s="67">
        <v>6841</v>
      </c>
      <c r="B3402" s="67">
        <v>7</v>
      </c>
      <c r="C3402" s="62">
        <v>680</v>
      </c>
      <c r="D3402" s="62">
        <v>340</v>
      </c>
      <c r="E3402" s="62" t="s">
        <v>79</v>
      </c>
    </row>
    <row r="3403" spans="1:5">
      <c r="A3403" s="67">
        <v>6842</v>
      </c>
      <c r="B3403" s="67">
        <v>7</v>
      </c>
      <c r="C3403" s="62">
        <v>680</v>
      </c>
      <c r="D3403" s="62">
        <v>340</v>
      </c>
      <c r="E3403" s="62" t="s">
        <v>79</v>
      </c>
    </row>
    <row r="3404" spans="1:5">
      <c r="A3404" s="67">
        <v>6843</v>
      </c>
      <c r="B3404" s="67">
        <v>7</v>
      </c>
      <c r="C3404" s="62">
        <v>680</v>
      </c>
      <c r="D3404" s="62">
        <v>340</v>
      </c>
      <c r="E3404" s="62" t="s">
        <v>79</v>
      </c>
    </row>
    <row r="3405" spans="1:5">
      <c r="A3405" s="67">
        <v>6844</v>
      </c>
      <c r="B3405" s="67">
        <v>7</v>
      </c>
      <c r="C3405" s="62">
        <v>680</v>
      </c>
      <c r="D3405" s="62">
        <v>340</v>
      </c>
      <c r="E3405" s="62" t="s">
        <v>79</v>
      </c>
    </row>
    <row r="3406" spans="1:5">
      <c r="A3406" s="67">
        <v>6845</v>
      </c>
      <c r="B3406" s="67">
        <v>7</v>
      </c>
      <c r="C3406" s="62">
        <v>680</v>
      </c>
      <c r="D3406" s="62">
        <v>340</v>
      </c>
      <c r="E3406" s="62" t="s">
        <v>79</v>
      </c>
    </row>
    <row r="3407" spans="1:5">
      <c r="A3407" s="67">
        <v>6846</v>
      </c>
      <c r="B3407" s="67">
        <v>7</v>
      </c>
      <c r="C3407" s="62">
        <v>680</v>
      </c>
      <c r="D3407" s="62">
        <v>340</v>
      </c>
      <c r="E3407" s="62" t="s">
        <v>79</v>
      </c>
    </row>
    <row r="3408" spans="1:5">
      <c r="A3408" s="67">
        <v>6847</v>
      </c>
      <c r="B3408" s="67">
        <v>7</v>
      </c>
      <c r="C3408" s="62">
        <v>680</v>
      </c>
      <c r="D3408" s="62">
        <v>340</v>
      </c>
      <c r="E3408" s="62" t="s">
        <v>79</v>
      </c>
    </row>
    <row r="3409" spans="1:5">
      <c r="A3409" s="67">
        <v>6848</v>
      </c>
      <c r="B3409" s="67">
        <v>7</v>
      </c>
      <c r="C3409" s="62">
        <v>680</v>
      </c>
      <c r="D3409" s="62">
        <v>340</v>
      </c>
      <c r="E3409" s="62" t="s">
        <v>79</v>
      </c>
    </row>
    <row r="3410" spans="1:5">
      <c r="A3410" s="67">
        <v>6849</v>
      </c>
      <c r="B3410" s="67">
        <v>7</v>
      </c>
      <c r="C3410" s="62">
        <v>680</v>
      </c>
      <c r="D3410" s="62">
        <v>340</v>
      </c>
      <c r="E3410" s="62" t="s">
        <v>79</v>
      </c>
    </row>
    <row r="3411" spans="1:5">
      <c r="A3411" s="67">
        <v>6850</v>
      </c>
      <c r="B3411" s="67">
        <v>7</v>
      </c>
      <c r="C3411" s="62">
        <v>680</v>
      </c>
      <c r="D3411" s="62">
        <v>340</v>
      </c>
      <c r="E3411" s="62" t="s">
        <v>79</v>
      </c>
    </row>
    <row r="3412" spans="1:5">
      <c r="A3412" s="67">
        <v>6851</v>
      </c>
      <c r="B3412" s="67">
        <v>7</v>
      </c>
      <c r="C3412" s="62">
        <v>680</v>
      </c>
      <c r="D3412" s="62">
        <v>340</v>
      </c>
      <c r="E3412" s="62" t="s">
        <v>79</v>
      </c>
    </row>
    <row r="3413" spans="1:5">
      <c r="A3413" s="67">
        <v>6865</v>
      </c>
      <c r="B3413" s="67">
        <v>7</v>
      </c>
      <c r="C3413" s="62">
        <v>680</v>
      </c>
      <c r="D3413" s="62">
        <v>340</v>
      </c>
      <c r="E3413" s="62" t="s">
        <v>79</v>
      </c>
    </row>
    <row r="3414" spans="1:5">
      <c r="A3414" s="67">
        <v>6872</v>
      </c>
      <c r="B3414" s="67">
        <v>7</v>
      </c>
      <c r="C3414" s="62">
        <v>680</v>
      </c>
      <c r="D3414" s="62">
        <v>340</v>
      </c>
      <c r="E3414" s="62" t="s">
        <v>79</v>
      </c>
    </row>
    <row r="3415" spans="1:5">
      <c r="A3415" s="67">
        <v>6873</v>
      </c>
      <c r="B3415" s="67">
        <v>7</v>
      </c>
      <c r="C3415" s="62">
        <v>680</v>
      </c>
      <c r="D3415" s="62">
        <v>340</v>
      </c>
      <c r="E3415" s="62" t="s">
        <v>79</v>
      </c>
    </row>
    <row r="3416" spans="1:5">
      <c r="A3416" s="67">
        <v>6892</v>
      </c>
      <c r="B3416" s="67">
        <v>7</v>
      </c>
      <c r="C3416" s="62">
        <v>680</v>
      </c>
      <c r="D3416" s="62">
        <v>340</v>
      </c>
      <c r="E3416" s="62" t="s">
        <v>79</v>
      </c>
    </row>
    <row r="3417" spans="1:5">
      <c r="A3417" s="67">
        <v>6893</v>
      </c>
      <c r="B3417" s="67">
        <v>7</v>
      </c>
      <c r="C3417" s="62">
        <v>680</v>
      </c>
      <c r="D3417" s="62">
        <v>340</v>
      </c>
      <c r="E3417" s="62" t="s">
        <v>79</v>
      </c>
    </row>
    <row r="3418" spans="1:5">
      <c r="A3418" s="67">
        <v>6900</v>
      </c>
      <c r="B3418" s="67">
        <v>7</v>
      </c>
      <c r="C3418" s="62">
        <v>680</v>
      </c>
      <c r="D3418" s="62">
        <v>340</v>
      </c>
      <c r="E3418" s="62" t="s">
        <v>79</v>
      </c>
    </row>
    <row r="3419" spans="1:5">
      <c r="A3419" s="67">
        <v>6901</v>
      </c>
      <c r="B3419" s="67">
        <v>7</v>
      </c>
      <c r="C3419" s="62">
        <v>680</v>
      </c>
      <c r="D3419" s="62">
        <v>340</v>
      </c>
      <c r="E3419" s="62" t="s">
        <v>79</v>
      </c>
    </row>
    <row r="3420" spans="1:5">
      <c r="A3420" s="67">
        <v>6902</v>
      </c>
      <c r="B3420" s="67">
        <v>7</v>
      </c>
      <c r="C3420" s="62">
        <v>680</v>
      </c>
      <c r="D3420" s="62">
        <v>340</v>
      </c>
      <c r="E3420" s="62" t="s">
        <v>79</v>
      </c>
    </row>
    <row r="3421" spans="1:5">
      <c r="A3421" s="67">
        <v>6903</v>
      </c>
      <c r="B3421" s="67">
        <v>7</v>
      </c>
      <c r="C3421" s="62">
        <v>680</v>
      </c>
      <c r="D3421" s="62">
        <v>340</v>
      </c>
      <c r="E3421" s="62" t="s">
        <v>79</v>
      </c>
    </row>
    <row r="3422" spans="1:5">
      <c r="A3422" s="67">
        <v>6904</v>
      </c>
      <c r="B3422" s="67">
        <v>7</v>
      </c>
      <c r="C3422" s="62">
        <v>680</v>
      </c>
      <c r="D3422" s="62">
        <v>340</v>
      </c>
      <c r="E3422" s="62" t="s">
        <v>79</v>
      </c>
    </row>
    <row r="3423" spans="1:5">
      <c r="A3423" s="67">
        <v>6905</v>
      </c>
      <c r="B3423" s="67">
        <v>7</v>
      </c>
      <c r="C3423" s="62">
        <v>680</v>
      </c>
      <c r="D3423" s="62">
        <v>340</v>
      </c>
      <c r="E3423" s="62" t="s">
        <v>79</v>
      </c>
    </row>
    <row r="3424" spans="1:5">
      <c r="A3424" s="67">
        <v>6906</v>
      </c>
      <c r="B3424" s="67">
        <v>7</v>
      </c>
      <c r="C3424" s="62">
        <v>680</v>
      </c>
      <c r="D3424" s="62">
        <v>340</v>
      </c>
      <c r="E3424" s="62" t="s">
        <v>79</v>
      </c>
    </row>
    <row r="3425" spans="1:5">
      <c r="A3425" s="67">
        <v>6907</v>
      </c>
      <c r="B3425" s="67">
        <v>7</v>
      </c>
      <c r="C3425" s="62">
        <v>680</v>
      </c>
      <c r="D3425" s="62">
        <v>340</v>
      </c>
      <c r="E3425" s="62" t="s">
        <v>79</v>
      </c>
    </row>
    <row r="3426" spans="1:5">
      <c r="A3426" s="67">
        <v>6909</v>
      </c>
      <c r="B3426" s="67">
        <v>7</v>
      </c>
      <c r="C3426" s="62">
        <v>680</v>
      </c>
      <c r="D3426" s="62">
        <v>340</v>
      </c>
      <c r="E3426" s="62" t="s">
        <v>79</v>
      </c>
    </row>
    <row r="3427" spans="1:5">
      <c r="A3427" s="67">
        <v>6910</v>
      </c>
      <c r="B3427" s="67">
        <v>7</v>
      </c>
      <c r="C3427" s="62">
        <v>680</v>
      </c>
      <c r="D3427" s="62">
        <v>340</v>
      </c>
      <c r="E3427" s="62" t="s">
        <v>79</v>
      </c>
    </row>
    <row r="3428" spans="1:5">
      <c r="A3428" s="67">
        <v>6911</v>
      </c>
      <c r="B3428" s="67">
        <v>7</v>
      </c>
      <c r="C3428" s="62">
        <v>680</v>
      </c>
      <c r="D3428" s="62">
        <v>340</v>
      </c>
      <c r="E3428" s="62" t="s">
        <v>79</v>
      </c>
    </row>
    <row r="3429" spans="1:5">
      <c r="A3429" s="67">
        <v>6912</v>
      </c>
      <c r="B3429" s="67">
        <v>7</v>
      </c>
      <c r="C3429" s="62">
        <v>680</v>
      </c>
      <c r="D3429" s="62">
        <v>340</v>
      </c>
      <c r="E3429" s="62" t="s">
        <v>79</v>
      </c>
    </row>
    <row r="3430" spans="1:5">
      <c r="A3430" s="67">
        <v>6913</v>
      </c>
      <c r="B3430" s="67">
        <v>7</v>
      </c>
      <c r="C3430" s="62">
        <v>680</v>
      </c>
      <c r="D3430" s="62">
        <v>340</v>
      </c>
      <c r="E3430" s="62" t="s">
        <v>79</v>
      </c>
    </row>
    <row r="3431" spans="1:5">
      <c r="A3431" s="67">
        <v>6914</v>
      </c>
      <c r="B3431" s="67">
        <v>7</v>
      </c>
      <c r="C3431" s="62">
        <v>680</v>
      </c>
      <c r="D3431" s="62">
        <v>340</v>
      </c>
      <c r="E3431" s="62" t="s">
        <v>79</v>
      </c>
    </row>
    <row r="3432" spans="1:5">
      <c r="A3432" s="67">
        <v>6915</v>
      </c>
      <c r="B3432" s="67">
        <v>7</v>
      </c>
      <c r="C3432" s="62">
        <v>680</v>
      </c>
      <c r="D3432" s="62">
        <v>340</v>
      </c>
      <c r="E3432" s="62" t="s">
        <v>79</v>
      </c>
    </row>
    <row r="3433" spans="1:5">
      <c r="A3433" s="67">
        <v>6916</v>
      </c>
      <c r="B3433" s="67">
        <v>7</v>
      </c>
      <c r="C3433" s="62">
        <v>680</v>
      </c>
      <c r="D3433" s="62">
        <v>340</v>
      </c>
      <c r="E3433" s="62" t="s">
        <v>79</v>
      </c>
    </row>
    <row r="3434" spans="1:5">
      <c r="A3434" s="67">
        <v>6917</v>
      </c>
      <c r="B3434" s="67">
        <v>7</v>
      </c>
      <c r="C3434" s="62">
        <v>680</v>
      </c>
      <c r="D3434" s="62">
        <v>340</v>
      </c>
      <c r="E3434" s="62" t="s">
        <v>79</v>
      </c>
    </row>
    <row r="3435" spans="1:5">
      <c r="A3435" s="67">
        <v>6918</v>
      </c>
      <c r="B3435" s="67">
        <v>7</v>
      </c>
      <c r="C3435" s="62">
        <v>680</v>
      </c>
      <c r="D3435" s="62">
        <v>340</v>
      </c>
      <c r="E3435" s="62" t="s">
        <v>79</v>
      </c>
    </row>
    <row r="3436" spans="1:5">
      <c r="A3436" s="67">
        <v>6919</v>
      </c>
      <c r="B3436" s="67">
        <v>7</v>
      </c>
      <c r="C3436" s="62">
        <v>680</v>
      </c>
      <c r="D3436" s="62">
        <v>340</v>
      </c>
      <c r="E3436" s="62" t="s">
        <v>79</v>
      </c>
    </row>
    <row r="3437" spans="1:5">
      <c r="A3437" s="67">
        <v>6920</v>
      </c>
      <c r="B3437" s="67">
        <v>7</v>
      </c>
      <c r="C3437" s="62">
        <v>680</v>
      </c>
      <c r="D3437" s="62">
        <v>340</v>
      </c>
      <c r="E3437" s="62" t="s">
        <v>79</v>
      </c>
    </row>
    <row r="3438" spans="1:5">
      <c r="A3438" s="67">
        <v>6921</v>
      </c>
      <c r="B3438" s="67">
        <v>7</v>
      </c>
      <c r="C3438" s="62">
        <v>680</v>
      </c>
      <c r="D3438" s="62">
        <v>340</v>
      </c>
      <c r="E3438" s="62" t="s">
        <v>79</v>
      </c>
    </row>
    <row r="3439" spans="1:5">
      <c r="A3439" s="67">
        <v>6922</v>
      </c>
      <c r="B3439" s="67">
        <v>7</v>
      </c>
      <c r="C3439" s="62">
        <v>680</v>
      </c>
      <c r="D3439" s="62">
        <v>340</v>
      </c>
      <c r="E3439" s="62" t="s">
        <v>79</v>
      </c>
    </row>
    <row r="3440" spans="1:5">
      <c r="A3440" s="67">
        <v>6923</v>
      </c>
      <c r="B3440" s="67">
        <v>7</v>
      </c>
      <c r="C3440" s="62">
        <v>680</v>
      </c>
      <c r="D3440" s="62">
        <v>340</v>
      </c>
      <c r="E3440" s="62" t="s">
        <v>79</v>
      </c>
    </row>
    <row r="3441" spans="1:5">
      <c r="A3441" s="67">
        <v>6924</v>
      </c>
      <c r="B3441" s="67">
        <v>7</v>
      </c>
      <c r="C3441" s="62">
        <v>680</v>
      </c>
      <c r="D3441" s="62">
        <v>340</v>
      </c>
      <c r="E3441" s="62" t="s">
        <v>79</v>
      </c>
    </row>
    <row r="3442" spans="1:5">
      <c r="A3442" s="67">
        <v>6925</v>
      </c>
      <c r="B3442" s="67">
        <v>7</v>
      </c>
      <c r="C3442" s="62">
        <v>680</v>
      </c>
      <c r="D3442" s="62">
        <v>340</v>
      </c>
      <c r="E3442" s="62" t="s">
        <v>79</v>
      </c>
    </row>
    <row r="3443" spans="1:5">
      <c r="A3443" s="67">
        <v>6926</v>
      </c>
      <c r="B3443" s="67">
        <v>7</v>
      </c>
      <c r="C3443" s="62">
        <v>680</v>
      </c>
      <c r="D3443" s="62">
        <v>340</v>
      </c>
      <c r="E3443" s="62" t="s">
        <v>79</v>
      </c>
    </row>
    <row r="3444" spans="1:5">
      <c r="A3444" s="67">
        <v>6927</v>
      </c>
      <c r="B3444" s="67">
        <v>7</v>
      </c>
      <c r="C3444" s="62">
        <v>680</v>
      </c>
      <c r="D3444" s="62">
        <v>340</v>
      </c>
      <c r="E3444" s="62" t="s">
        <v>79</v>
      </c>
    </row>
    <row r="3445" spans="1:5">
      <c r="A3445" s="67">
        <v>6928</v>
      </c>
      <c r="B3445" s="67">
        <v>7</v>
      </c>
      <c r="C3445" s="62">
        <v>680</v>
      </c>
      <c r="D3445" s="62">
        <v>340</v>
      </c>
      <c r="E3445" s="62" t="s">
        <v>79</v>
      </c>
    </row>
    <row r="3446" spans="1:5">
      <c r="A3446" s="67">
        <v>6929</v>
      </c>
      <c r="B3446" s="67">
        <v>7</v>
      </c>
      <c r="C3446" s="62">
        <v>680</v>
      </c>
      <c r="D3446" s="62">
        <v>340</v>
      </c>
      <c r="E3446" s="62" t="s">
        <v>79</v>
      </c>
    </row>
    <row r="3447" spans="1:5">
      <c r="A3447" s="67">
        <v>6931</v>
      </c>
      <c r="B3447" s="67">
        <v>7</v>
      </c>
      <c r="C3447" s="62">
        <v>680</v>
      </c>
      <c r="D3447" s="62">
        <v>340</v>
      </c>
      <c r="E3447" s="62" t="s">
        <v>79</v>
      </c>
    </row>
    <row r="3448" spans="1:5">
      <c r="A3448" s="67">
        <v>6932</v>
      </c>
      <c r="B3448" s="67">
        <v>7</v>
      </c>
      <c r="C3448" s="62">
        <v>680</v>
      </c>
      <c r="D3448" s="62">
        <v>340</v>
      </c>
      <c r="E3448" s="62" t="s">
        <v>79</v>
      </c>
    </row>
    <row r="3449" spans="1:5">
      <c r="A3449" s="67">
        <v>6933</v>
      </c>
      <c r="B3449" s="67">
        <v>7</v>
      </c>
      <c r="C3449" s="62">
        <v>680</v>
      </c>
      <c r="D3449" s="62">
        <v>340</v>
      </c>
      <c r="E3449" s="62" t="s">
        <v>79</v>
      </c>
    </row>
    <row r="3450" spans="1:5">
      <c r="A3450" s="67">
        <v>6934</v>
      </c>
      <c r="B3450" s="67">
        <v>7</v>
      </c>
      <c r="C3450" s="62">
        <v>680</v>
      </c>
      <c r="D3450" s="62">
        <v>340</v>
      </c>
      <c r="E3450" s="62" t="s">
        <v>79</v>
      </c>
    </row>
    <row r="3451" spans="1:5">
      <c r="A3451" s="67">
        <v>6935</v>
      </c>
      <c r="B3451" s="67">
        <v>7</v>
      </c>
      <c r="C3451" s="62">
        <v>680</v>
      </c>
      <c r="D3451" s="62">
        <v>340</v>
      </c>
      <c r="E3451" s="62" t="s">
        <v>79</v>
      </c>
    </row>
    <row r="3452" spans="1:5">
      <c r="A3452" s="67">
        <v>6936</v>
      </c>
      <c r="B3452" s="67">
        <v>7</v>
      </c>
      <c r="C3452" s="62">
        <v>680</v>
      </c>
      <c r="D3452" s="62">
        <v>340</v>
      </c>
      <c r="E3452" s="62" t="s">
        <v>79</v>
      </c>
    </row>
    <row r="3453" spans="1:5">
      <c r="A3453" s="67">
        <v>6937</v>
      </c>
      <c r="B3453" s="67">
        <v>7</v>
      </c>
      <c r="C3453" s="62">
        <v>680</v>
      </c>
      <c r="D3453" s="62">
        <v>340</v>
      </c>
      <c r="E3453" s="62" t="s">
        <v>79</v>
      </c>
    </row>
    <row r="3454" spans="1:5">
      <c r="A3454" s="67">
        <v>6938</v>
      </c>
      <c r="B3454" s="67">
        <v>7</v>
      </c>
      <c r="C3454" s="62">
        <v>680</v>
      </c>
      <c r="D3454" s="62">
        <v>340</v>
      </c>
      <c r="E3454" s="62" t="s">
        <v>79</v>
      </c>
    </row>
    <row r="3455" spans="1:5">
      <c r="A3455" s="67">
        <v>6939</v>
      </c>
      <c r="B3455" s="67">
        <v>7</v>
      </c>
      <c r="C3455" s="62">
        <v>680</v>
      </c>
      <c r="D3455" s="62">
        <v>340</v>
      </c>
      <c r="E3455" s="62" t="s">
        <v>79</v>
      </c>
    </row>
    <row r="3456" spans="1:5">
      <c r="A3456" s="67">
        <v>6940</v>
      </c>
      <c r="B3456" s="67">
        <v>7</v>
      </c>
      <c r="C3456" s="62">
        <v>680</v>
      </c>
      <c r="D3456" s="62">
        <v>340</v>
      </c>
      <c r="E3456" s="62" t="s">
        <v>79</v>
      </c>
    </row>
    <row r="3457" spans="1:5">
      <c r="A3457" s="67">
        <v>6941</v>
      </c>
      <c r="B3457" s="67">
        <v>7</v>
      </c>
      <c r="C3457" s="62">
        <v>680</v>
      </c>
      <c r="D3457" s="62">
        <v>340</v>
      </c>
      <c r="E3457" s="62" t="s">
        <v>79</v>
      </c>
    </row>
    <row r="3458" spans="1:5">
      <c r="A3458" s="67">
        <v>6942</v>
      </c>
      <c r="B3458" s="67">
        <v>7</v>
      </c>
      <c r="C3458" s="62">
        <v>680</v>
      </c>
      <c r="D3458" s="62">
        <v>340</v>
      </c>
      <c r="E3458" s="62" t="s">
        <v>79</v>
      </c>
    </row>
    <row r="3459" spans="1:5">
      <c r="A3459" s="67">
        <v>6943</v>
      </c>
      <c r="B3459" s="67">
        <v>7</v>
      </c>
      <c r="C3459" s="62">
        <v>680</v>
      </c>
      <c r="D3459" s="62">
        <v>340</v>
      </c>
      <c r="E3459" s="62" t="s">
        <v>79</v>
      </c>
    </row>
    <row r="3460" spans="1:5">
      <c r="A3460" s="67">
        <v>6944</v>
      </c>
      <c r="B3460" s="67">
        <v>7</v>
      </c>
      <c r="C3460" s="62">
        <v>680</v>
      </c>
      <c r="D3460" s="62">
        <v>340</v>
      </c>
      <c r="E3460" s="62" t="s">
        <v>79</v>
      </c>
    </row>
    <row r="3461" spans="1:5">
      <c r="A3461" s="67">
        <v>6945</v>
      </c>
      <c r="B3461" s="67">
        <v>7</v>
      </c>
      <c r="C3461" s="62">
        <v>680</v>
      </c>
      <c r="D3461" s="62">
        <v>340</v>
      </c>
      <c r="E3461" s="62" t="s">
        <v>79</v>
      </c>
    </row>
    <row r="3462" spans="1:5">
      <c r="A3462" s="67">
        <v>6946</v>
      </c>
      <c r="B3462" s="67">
        <v>7</v>
      </c>
      <c r="C3462" s="62">
        <v>680</v>
      </c>
      <c r="D3462" s="62">
        <v>340</v>
      </c>
      <c r="E3462" s="62" t="s">
        <v>79</v>
      </c>
    </row>
    <row r="3463" spans="1:5">
      <c r="A3463" s="67">
        <v>6947</v>
      </c>
      <c r="B3463" s="67">
        <v>7</v>
      </c>
      <c r="C3463" s="62">
        <v>680</v>
      </c>
      <c r="D3463" s="62">
        <v>340</v>
      </c>
      <c r="E3463" s="62" t="s">
        <v>79</v>
      </c>
    </row>
    <row r="3464" spans="1:5">
      <c r="A3464" s="67">
        <v>6951</v>
      </c>
      <c r="B3464" s="67">
        <v>7</v>
      </c>
      <c r="C3464" s="62">
        <v>680</v>
      </c>
      <c r="D3464" s="62">
        <v>340</v>
      </c>
      <c r="E3464" s="62" t="s">
        <v>79</v>
      </c>
    </row>
    <row r="3465" spans="1:5">
      <c r="A3465" s="67">
        <v>6952</v>
      </c>
      <c r="B3465" s="67">
        <v>7</v>
      </c>
      <c r="C3465" s="62">
        <v>680</v>
      </c>
      <c r="D3465" s="62">
        <v>340</v>
      </c>
      <c r="E3465" s="62" t="s">
        <v>79</v>
      </c>
    </row>
    <row r="3466" spans="1:5">
      <c r="A3466" s="67">
        <v>6953</v>
      </c>
      <c r="B3466" s="67">
        <v>7</v>
      </c>
      <c r="C3466" s="62">
        <v>680</v>
      </c>
      <c r="D3466" s="62">
        <v>340</v>
      </c>
      <c r="E3466" s="62" t="s">
        <v>79</v>
      </c>
    </row>
    <row r="3467" spans="1:5">
      <c r="A3467" s="67">
        <v>6954</v>
      </c>
      <c r="B3467" s="67">
        <v>7</v>
      </c>
      <c r="C3467" s="62">
        <v>680</v>
      </c>
      <c r="D3467" s="62">
        <v>340</v>
      </c>
      <c r="E3467" s="62" t="s">
        <v>79</v>
      </c>
    </row>
    <row r="3468" spans="1:5">
      <c r="A3468" s="67">
        <v>6955</v>
      </c>
      <c r="B3468" s="67">
        <v>7</v>
      </c>
      <c r="C3468" s="62">
        <v>680</v>
      </c>
      <c r="D3468" s="62">
        <v>340</v>
      </c>
      <c r="E3468" s="62" t="s">
        <v>79</v>
      </c>
    </row>
    <row r="3469" spans="1:5">
      <c r="A3469" s="67">
        <v>6956</v>
      </c>
      <c r="B3469" s="67">
        <v>7</v>
      </c>
      <c r="C3469" s="62">
        <v>680</v>
      </c>
      <c r="D3469" s="62">
        <v>340</v>
      </c>
      <c r="E3469" s="62" t="s">
        <v>79</v>
      </c>
    </row>
    <row r="3470" spans="1:5">
      <c r="A3470" s="67">
        <v>6957</v>
      </c>
      <c r="B3470" s="67">
        <v>7</v>
      </c>
      <c r="C3470" s="62">
        <v>680</v>
      </c>
      <c r="D3470" s="62">
        <v>340</v>
      </c>
      <c r="E3470" s="62" t="s">
        <v>79</v>
      </c>
    </row>
    <row r="3471" spans="1:5">
      <c r="A3471" s="67">
        <v>6958</v>
      </c>
      <c r="B3471" s="67">
        <v>7</v>
      </c>
      <c r="C3471" s="62">
        <v>680</v>
      </c>
      <c r="D3471" s="62">
        <v>340</v>
      </c>
      <c r="E3471" s="62" t="s">
        <v>79</v>
      </c>
    </row>
    <row r="3472" spans="1:5">
      <c r="A3472" s="67">
        <v>6959</v>
      </c>
      <c r="B3472" s="67">
        <v>7</v>
      </c>
      <c r="C3472" s="62">
        <v>680</v>
      </c>
      <c r="D3472" s="62">
        <v>340</v>
      </c>
      <c r="E3472" s="62" t="s">
        <v>79</v>
      </c>
    </row>
    <row r="3473" spans="1:5">
      <c r="A3473" s="67">
        <v>6960</v>
      </c>
      <c r="B3473" s="67">
        <v>7</v>
      </c>
      <c r="C3473" s="62">
        <v>680</v>
      </c>
      <c r="D3473" s="62">
        <v>340</v>
      </c>
      <c r="E3473" s="62" t="s">
        <v>79</v>
      </c>
    </row>
    <row r="3474" spans="1:5">
      <c r="A3474" s="67">
        <v>6961</v>
      </c>
      <c r="B3474" s="67">
        <v>7</v>
      </c>
      <c r="C3474" s="62">
        <v>680</v>
      </c>
      <c r="D3474" s="62">
        <v>340</v>
      </c>
      <c r="E3474" s="62" t="s">
        <v>79</v>
      </c>
    </row>
    <row r="3475" spans="1:5">
      <c r="A3475" s="67">
        <v>6962</v>
      </c>
      <c r="B3475" s="67">
        <v>7</v>
      </c>
      <c r="C3475" s="62">
        <v>680</v>
      </c>
      <c r="D3475" s="62">
        <v>340</v>
      </c>
      <c r="E3475" s="62" t="s">
        <v>79</v>
      </c>
    </row>
    <row r="3476" spans="1:5">
      <c r="A3476" s="67">
        <v>6963</v>
      </c>
      <c r="B3476" s="67">
        <v>7</v>
      </c>
      <c r="C3476" s="62">
        <v>680</v>
      </c>
      <c r="D3476" s="62">
        <v>340</v>
      </c>
      <c r="E3476" s="62" t="s">
        <v>79</v>
      </c>
    </row>
    <row r="3477" spans="1:5">
      <c r="A3477" s="67">
        <v>6964</v>
      </c>
      <c r="B3477" s="67">
        <v>7</v>
      </c>
      <c r="C3477" s="62">
        <v>680</v>
      </c>
      <c r="D3477" s="62">
        <v>340</v>
      </c>
      <c r="E3477" s="62" t="s">
        <v>79</v>
      </c>
    </row>
    <row r="3478" spans="1:5">
      <c r="A3478" s="67">
        <v>6965</v>
      </c>
      <c r="B3478" s="67">
        <v>7</v>
      </c>
      <c r="C3478" s="62">
        <v>680</v>
      </c>
      <c r="D3478" s="62">
        <v>340</v>
      </c>
      <c r="E3478" s="62" t="s">
        <v>79</v>
      </c>
    </row>
    <row r="3479" spans="1:5">
      <c r="A3479" s="67">
        <v>6966</v>
      </c>
      <c r="B3479" s="67">
        <v>7</v>
      </c>
      <c r="C3479" s="62">
        <v>680</v>
      </c>
      <c r="D3479" s="62">
        <v>340</v>
      </c>
      <c r="E3479" s="62" t="s">
        <v>79</v>
      </c>
    </row>
    <row r="3480" spans="1:5">
      <c r="A3480" s="67">
        <v>6967</v>
      </c>
      <c r="B3480" s="67">
        <v>7</v>
      </c>
      <c r="C3480" s="62">
        <v>680</v>
      </c>
      <c r="D3480" s="62">
        <v>340</v>
      </c>
      <c r="E3480" s="62" t="s">
        <v>79</v>
      </c>
    </row>
    <row r="3481" spans="1:5">
      <c r="A3481" s="67">
        <v>6968</v>
      </c>
      <c r="B3481" s="67">
        <v>7</v>
      </c>
      <c r="C3481" s="62">
        <v>680</v>
      </c>
      <c r="D3481" s="62">
        <v>340</v>
      </c>
      <c r="E3481" s="62" t="s">
        <v>79</v>
      </c>
    </row>
    <row r="3482" spans="1:5">
      <c r="A3482" s="67">
        <v>6969</v>
      </c>
      <c r="B3482" s="67">
        <v>7</v>
      </c>
      <c r="C3482" s="62">
        <v>680</v>
      </c>
      <c r="D3482" s="62">
        <v>340</v>
      </c>
      <c r="E3482" s="62" t="s">
        <v>79</v>
      </c>
    </row>
    <row r="3483" spans="1:5">
      <c r="A3483" s="67">
        <v>6970</v>
      </c>
      <c r="B3483" s="67">
        <v>7</v>
      </c>
      <c r="C3483" s="62">
        <v>680</v>
      </c>
      <c r="D3483" s="62">
        <v>340</v>
      </c>
      <c r="E3483" s="62" t="s">
        <v>79</v>
      </c>
    </row>
    <row r="3484" spans="1:5">
      <c r="A3484" s="67">
        <v>6971</v>
      </c>
      <c r="B3484" s="67">
        <v>7</v>
      </c>
      <c r="C3484" s="62">
        <v>680</v>
      </c>
      <c r="D3484" s="62">
        <v>340</v>
      </c>
      <c r="E3484" s="62" t="s">
        <v>79</v>
      </c>
    </row>
    <row r="3485" spans="1:5">
      <c r="A3485" s="67">
        <v>6979</v>
      </c>
      <c r="B3485" s="67">
        <v>7</v>
      </c>
      <c r="C3485" s="62">
        <v>680</v>
      </c>
      <c r="D3485" s="62">
        <v>340</v>
      </c>
      <c r="E3485" s="62" t="s">
        <v>79</v>
      </c>
    </row>
    <row r="3486" spans="1:5">
      <c r="A3486" s="67">
        <v>6980</v>
      </c>
      <c r="B3486" s="67">
        <v>7</v>
      </c>
      <c r="C3486" s="62">
        <v>680</v>
      </c>
      <c r="D3486" s="62">
        <v>340</v>
      </c>
      <c r="E3486" s="62" t="s">
        <v>79</v>
      </c>
    </row>
    <row r="3487" spans="1:5">
      <c r="A3487" s="67">
        <v>6981</v>
      </c>
      <c r="B3487" s="67">
        <v>7</v>
      </c>
      <c r="C3487" s="62">
        <v>680</v>
      </c>
      <c r="D3487" s="62">
        <v>340</v>
      </c>
      <c r="E3487" s="62" t="s">
        <v>79</v>
      </c>
    </row>
    <row r="3488" spans="1:5">
      <c r="A3488" s="67">
        <v>6982</v>
      </c>
      <c r="B3488" s="67">
        <v>7</v>
      </c>
      <c r="C3488" s="62">
        <v>680</v>
      </c>
      <c r="D3488" s="62">
        <v>340</v>
      </c>
      <c r="E3488" s="62" t="s">
        <v>79</v>
      </c>
    </row>
    <row r="3489" spans="1:5">
      <c r="A3489" s="67">
        <v>6983</v>
      </c>
      <c r="B3489" s="67">
        <v>7</v>
      </c>
      <c r="C3489" s="62">
        <v>680</v>
      </c>
      <c r="D3489" s="62">
        <v>340</v>
      </c>
      <c r="E3489" s="62" t="s">
        <v>79</v>
      </c>
    </row>
    <row r="3490" spans="1:5">
      <c r="A3490" s="67">
        <v>6984</v>
      </c>
      <c r="B3490" s="67">
        <v>7</v>
      </c>
      <c r="C3490" s="62">
        <v>680</v>
      </c>
      <c r="D3490" s="62">
        <v>340</v>
      </c>
      <c r="E3490" s="62" t="s">
        <v>79</v>
      </c>
    </row>
    <row r="3491" spans="1:5">
      <c r="A3491" s="67">
        <v>6985</v>
      </c>
      <c r="B3491" s="67">
        <v>7</v>
      </c>
      <c r="C3491" s="62">
        <v>680</v>
      </c>
      <c r="D3491" s="62">
        <v>340</v>
      </c>
      <c r="E3491" s="62" t="s">
        <v>79</v>
      </c>
    </row>
    <row r="3492" spans="1:5">
      <c r="A3492" s="67">
        <v>6986</v>
      </c>
      <c r="B3492" s="67">
        <v>7</v>
      </c>
      <c r="C3492" s="62">
        <v>680</v>
      </c>
      <c r="D3492" s="62">
        <v>340</v>
      </c>
      <c r="E3492" s="62" t="s">
        <v>79</v>
      </c>
    </row>
    <row r="3493" spans="1:5">
      <c r="A3493" s="67">
        <v>6987</v>
      </c>
      <c r="B3493" s="67">
        <v>7</v>
      </c>
      <c r="C3493" s="62">
        <v>680</v>
      </c>
      <c r="D3493" s="62">
        <v>340</v>
      </c>
      <c r="E3493" s="62" t="s">
        <v>79</v>
      </c>
    </row>
    <row r="3494" spans="1:5">
      <c r="A3494" s="67">
        <v>6988</v>
      </c>
      <c r="B3494" s="67">
        <v>7</v>
      </c>
      <c r="C3494" s="62">
        <v>680</v>
      </c>
      <c r="D3494" s="62">
        <v>340</v>
      </c>
      <c r="E3494" s="62" t="s">
        <v>79</v>
      </c>
    </row>
    <row r="3495" spans="1:5">
      <c r="A3495" s="67">
        <v>6989</v>
      </c>
      <c r="B3495" s="67">
        <v>7</v>
      </c>
      <c r="C3495" s="62">
        <v>680</v>
      </c>
      <c r="D3495" s="62">
        <v>340</v>
      </c>
      <c r="E3495" s="62" t="s">
        <v>79</v>
      </c>
    </row>
    <row r="3496" spans="1:5">
      <c r="A3496" s="67">
        <v>6990</v>
      </c>
      <c r="B3496" s="67">
        <v>7</v>
      </c>
      <c r="C3496" s="62">
        <v>680</v>
      </c>
      <c r="D3496" s="62">
        <v>340</v>
      </c>
      <c r="E3496" s="62" t="s">
        <v>79</v>
      </c>
    </row>
    <row r="3497" spans="1:5">
      <c r="A3497" s="67">
        <v>6991</v>
      </c>
      <c r="B3497" s="67">
        <v>7</v>
      </c>
      <c r="C3497" s="62">
        <v>680</v>
      </c>
      <c r="D3497" s="62">
        <v>340</v>
      </c>
      <c r="E3497" s="62" t="s">
        <v>79</v>
      </c>
    </row>
    <row r="3498" spans="1:5">
      <c r="A3498" s="67">
        <v>6992</v>
      </c>
      <c r="B3498" s="67">
        <v>7</v>
      </c>
      <c r="C3498" s="62">
        <v>680</v>
      </c>
      <c r="D3498" s="62">
        <v>340</v>
      </c>
      <c r="E3498" s="62" t="s">
        <v>79</v>
      </c>
    </row>
    <row r="3499" spans="1:5">
      <c r="A3499" s="67">
        <v>6997</v>
      </c>
      <c r="B3499" s="67">
        <v>7</v>
      </c>
      <c r="C3499" s="62">
        <v>680</v>
      </c>
      <c r="D3499" s="62">
        <v>340</v>
      </c>
      <c r="E3499" s="62" t="s">
        <v>79</v>
      </c>
    </row>
    <row r="3500" spans="1:5">
      <c r="A3500" s="67">
        <v>7000</v>
      </c>
      <c r="B3500" s="67">
        <v>26</v>
      </c>
      <c r="C3500" s="62">
        <v>2049</v>
      </c>
      <c r="D3500" s="62">
        <v>29</v>
      </c>
      <c r="E3500" s="62" t="s">
        <v>80</v>
      </c>
    </row>
    <row r="3501" spans="1:5">
      <c r="A3501" s="67">
        <v>7001</v>
      </c>
      <c r="B3501" s="67">
        <v>26</v>
      </c>
      <c r="C3501" s="62">
        <v>2049</v>
      </c>
      <c r="D3501" s="62">
        <v>29</v>
      </c>
      <c r="E3501" s="62" t="s">
        <v>80</v>
      </c>
    </row>
    <row r="3502" spans="1:5">
      <c r="A3502" s="67">
        <v>7002</v>
      </c>
      <c r="B3502" s="67">
        <v>26</v>
      </c>
      <c r="C3502" s="62">
        <v>2049</v>
      </c>
      <c r="D3502" s="62">
        <v>29</v>
      </c>
      <c r="E3502" s="62" t="s">
        <v>80</v>
      </c>
    </row>
    <row r="3503" spans="1:5">
      <c r="A3503" s="67">
        <v>7004</v>
      </c>
      <c r="B3503" s="67">
        <v>26</v>
      </c>
      <c r="C3503" s="62">
        <v>2049</v>
      </c>
      <c r="D3503" s="62">
        <v>29</v>
      </c>
      <c r="E3503" s="62" t="s">
        <v>80</v>
      </c>
    </row>
    <row r="3504" spans="1:5">
      <c r="A3504" s="67">
        <v>7005</v>
      </c>
      <c r="B3504" s="67">
        <v>26</v>
      </c>
      <c r="C3504" s="62">
        <v>2049</v>
      </c>
      <c r="D3504" s="62">
        <v>29</v>
      </c>
      <c r="E3504" s="62" t="s">
        <v>80</v>
      </c>
    </row>
    <row r="3505" spans="1:5">
      <c r="A3505" s="67">
        <v>7006</v>
      </c>
      <c r="B3505" s="67">
        <v>26</v>
      </c>
      <c r="C3505" s="62">
        <v>2049</v>
      </c>
      <c r="D3505" s="62">
        <v>29</v>
      </c>
      <c r="E3505" s="62" t="s">
        <v>80</v>
      </c>
    </row>
    <row r="3506" spans="1:5">
      <c r="A3506" s="67">
        <v>7007</v>
      </c>
      <c r="B3506" s="67">
        <v>26</v>
      </c>
      <c r="C3506" s="62">
        <v>2049</v>
      </c>
      <c r="D3506" s="62">
        <v>29</v>
      </c>
      <c r="E3506" s="62" t="s">
        <v>80</v>
      </c>
    </row>
    <row r="3507" spans="1:5">
      <c r="A3507" s="67">
        <v>7008</v>
      </c>
      <c r="B3507" s="67">
        <v>26</v>
      </c>
      <c r="C3507" s="62">
        <v>2049</v>
      </c>
      <c r="D3507" s="62">
        <v>29</v>
      </c>
      <c r="E3507" s="62" t="s">
        <v>80</v>
      </c>
    </row>
    <row r="3508" spans="1:5">
      <c r="A3508" s="67">
        <v>7009</v>
      </c>
      <c r="B3508" s="67">
        <v>26</v>
      </c>
      <c r="C3508" s="62">
        <v>2049</v>
      </c>
      <c r="D3508" s="62">
        <v>29</v>
      </c>
      <c r="E3508" s="62" t="s">
        <v>80</v>
      </c>
    </row>
    <row r="3509" spans="1:5">
      <c r="A3509" s="67">
        <v>7010</v>
      </c>
      <c r="B3509" s="67">
        <v>26</v>
      </c>
      <c r="C3509" s="62">
        <v>2049</v>
      </c>
      <c r="D3509" s="62">
        <v>29</v>
      </c>
      <c r="E3509" s="62" t="s">
        <v>80</v>
      </c>
    </row>
    <row r="3510" spans="1:5">
      <c r="A3510" s="67">
        <v>7011</v>
      </c>
      <c r="B3510" s="67">
        <v>26</v>
      </c>
      <c r="C3510" s="62">
        <v>2049</v>
      </c>
      <c r="D3510" s="62">
        <v>29</v>
      </c>
      <c r="E3510" s="62" t="s">
        <v>80</v>
      </c>
    </row>
    <row r="3511" spans="1:5">
      <c r="A3511" s="67">
        <v>7012</v>
      </c>
      <c r="B3511" s="67">
        <v>26</v>
      </c>
      <c r="C3511" s="62">
        <v>2049</v>
      </c>
      <c r="D3511" s="62">
        <v>29</v>
      </c>
      <c r="E3511" s="62" t="s">
        <v>80</v>
      </c>
    </row>
    <row r="3512" spans="1:5">
      <c r="A3512" s="67">
        <v>7015</v>
      </c>
      <c r="B3512" s="67">
        <v>26</v>
      </c>
      <c r="C3512" s="62">
        <v>2049</v>
      </c>
      <c r="D3512" s="62">
        <v>29</v>
      </c>
      <c r="E3512" s="62" t="s">
        <v>80</v>
      </c>
    </row>
    <row r="3513" spans="1:5">
      <c r="A3513" s="67">
        <v>7016</v>
      </c>
      <c r="B3513" s="67">
        <v>26</v>
      </c>
      <c r="C3513" s="62">
        <v>2049</v>
      </c>
      <c r="D3513" s="62">
        <v>29</v>
      </c>
      <c r="E3513" s="62" t="s">
        <v>80</v>
      </c>
    </row>
    <row r="3514" spans="1:5">
      <c r="A3514" s="67">
        <v>7017</v>
      </c>
      <c r="B3514" s="67">
        <v>26</v>
      </c>
      <c r="C3514" s="62">
        <v>2049</v>
      </c>
      <c r="D3514" s="62">
        <v>29</v>
      </c>
      <c r="E3514" s="62" t="s">
        <v>80</v>
      </c>
    </row>
    <row r="3515" spans="1:5">
      <c r="A3515" s="67">
        <v>7018</v>
      </c>
      <c r="B3515" s="67">
        <v>26</v>
      </c>
      <c r="C3515" s="62">
        <v>2049</v>
      </c>
      <c r="D3515" s="62">
        <v>29</v>
      </c>
      <c r="E3515" s="62" t="s">
        <v>80</v>
      </c>
    </row>
    <row r="3516" spans="1:5">
      <c r="A3516" s="67">
        <v>7019</v>
      </c>
      <c r="B3516" s="67">
        <v>26</v>
      </c>
      <c r="C3516" s="62">
        <v>2049</v>
      </c>
      <c r="D3516" s="62">
        <v>29</v>
      </c>
      <c r="E3516" s="62" t="s">
        <v>80</v>
      </c>
    </row>
    <row r="3517" spans="1:5">
      <c r="A3517" s="67">
        <v>7020</v>
      </c>
      <c r="B3517" s="67">
        <v>26</v>
      </c>
      <c r="C3517" s="62">
        <v>2049</v>
      </c>
      <c r="D3517" s="62">
        <v>29</v>
      </c>
      <c r="E3517" s="62" t="s">
        <v>80</v>
      </c>
    </row>
    <row r="3518" spans="1:5">
      <c r="A3518" s="67">
        <v>7021</v>
      </c>
      <c r="B3518" s="67">
        <v>26</v>
      </c>
      <c r="C3518" s="62">
        <v>2049</v>
      </c>
      <c r="D3518" s="62">
        <v>29</v>
      </c>
      <c r="E3518" s="62" t="s">
        <v>80</v>
      </c>
    </row>
    <row r="3519" spans="1:5">
      <c r="A3519" s="67">
        <v>7022</v>
      </c>
      <c r="B3519" s="67">
        <v>26</v>
      </c>
      <c r="C3519" s="62">
        <v>2049</v>
      </c>
      <c r="D3519" s="62">
        <v>29</v>
      </c>
      <c r="E3519" s="62" t="s">
        <v>80</v>
      </c>
    </row>
    <row r="3520" spans="1:5">
      <c r="A3520" s="67">
        <v>7023</v>
      </c>
      <c r="B3520" s="67">
        <v>26</v>
      </c>
      <c r="C3520" s="62">
        <v>2049</v>
      </c>
      <c r="D3520" s="62">
        <v>29</v>
      </c>
      <c r="E3520" s="62" t="s">
        <v>80</v>
      </c>
    </row>
    <row r="3521" spans="1:5">
      <c r="A3521" s="67">
        <v>7024</v>
      </c>
      <c r="B3521" s="67">
        <v>26</v>
      </c>
      <c r="C3521" s="62">
        <v>2049</v>
      </c>
      <c r="D3521" s="62">
        <v>29</v>
      </c>
      <c r="E3521" s="62" t="s">
        <v>80</v>
      </c>
    </row>
    <row r="3522" spans="1:5">
      <c r="A3522" s="67">
        <v>7025</v>
      </c>
      <c r="B3522" s="67">
        <v>26</v>
      </c>
      <c r="C3522" s="62">
        <v>2049</v>
      </c>
      <c r="D3522" s="62">
        <v>29</v>
      </c>
      <c r="E3522" s="62" t="s">
        <v>80</v>
      </c>
    </row>
    <row r="3523" spans="1:5">
      <c r="A3523" s="67">
        <v>7026</v>
      </c>
      <c r="B3523" s="67">
        <v>26</v>
      </c>
      <c r="C3523" s="62">
        <v>2049</v>
      </c>
      <c r="D3523" s="62">
        <v>29</v>
      </c>
      <c r="E3523" s="62" t="s">
        <v>80</v>
      </c>
    </row>
    <row r="3524" spans="1:5">
      <c r="A3524" s="67">
        <v>7027</v>
      </c>
      <c r="B3524" s="67">
        <v>26</v>
      </c>
      <c r="C3524" s="62">
        <v>2049</v>
      </c>
      <c r="D3524" s="62">
        <v>29</v>
      </c>
      <c r="E3524" s="62" t="s">
        <v>80</v>
      </c>
    </row>
    <row r="3525" spans="1:5">
      <c r="A3525" s="67">
        <v>7030</v>
      </c>
      <c r="B3525" s="67">
        <v>26</v>
      </c>
      <c r="C3525" s="62">
        <v>2049</v>
      </c>
      <c r="D3525" s="62">
        <v>29</v>
      </c>
      <c r="E3525" s="62" t="s">
        <v>80</v>
      </c>
    </row>
    <row r="3526" spans="1:5">
      <c r="A3526" s="67">
        <v>7050</v>
      </c>
      <c r="B3526" s="67">
        <v>26</v>
      </c>
      <c r="C3526" s="62">
        <v>2049</v>
      </c>
      <c r="D3526" s="62">
        <v>29</v>
      </c>
      <c r="E3526" s="62" t="s">
        <v>80</v>
      </c>
    </row>
    <row r="3527" spans="1:5">
      <c r="A3527" s="67">
        <v>7051</v>
      </c>
      <c r="B3527" s="67">
        <v>26</v>
      </c>
      <c r="C3527" s="62">
        <v>2049</v>
      </c>
      <c r="D3527" s="62">
        <v>29</v>
      </c>
      <c r="E3527" s="62" t="s">
        <v>80</v>
      </c>
    </row>
    <row r="3528" spans="1:5">
      <c r="A3528" s="67">
        <v>7052</v>
      </c>
      <c r="B3528" s="67">
        <v>26</v>
      </c>
      <c r="C3528" s="62">
        <v>2049</v>
      </c>
      <c r="D3528" s="62">
        <v>29</v>
      </c>
      <c r="E3528" s="62" t="s">
        <v>80</v>
      </c>
    </row>
    <row r="3529" spans="1:5">
      <c r="A3529" s="67">
        <v>7053</v>
      </c>
      <c r="B3529" s="67">
        <v>26</v>
      </c>
      <c r="C3529" s="62">
        <v>2049</v>
      </c>
      <c r="D3529" s="62">
        <v>29</v>
      </c>
      <c r="E3529" s="62" t="s">
        <v>80</v>
      </c>
    </row>
    <row r="3530" spans="1:5">
      <c r="A3530" s="67">
        <v>7054</v>
      </c>
      <c r="B3530" s="67">
        <v>26</v>
      </c>
      <c r="C3530" s="62">
        <v>2049</v>
      </c>
      <c r="D3530" s="62">
        <v>29</v>
      </c>
      <c r="E3530" s="62" t="s">
        <v>80</v>
      </c>
    </row>
    <row r="3531" spans="1:5">
      <c r="A3531" s="67">
        <v>7055</v>
      </c>
      <c r="B3531" s="67">
        <v>26</v>
      </c>
      <c r="C3531" s="62">
        <v>2049</v>
      </c>
      <c r="D3531" s="62">
        <v>29</v>
      </c>
      <c r="E3531" s="62" t="s">
        <v>80</v>
      </c>
    </row>
    <row r="3532" spans="1:5">
      <c r="A3532" s="67">
        <v>7109</v>
      </c>
      <c r="B3532" s="67">
        <v>26</v>
      </c>
      <c r="C3532" s="62">
        <v>2049</v>
      </c>
      <c r="D3532" s="62">
        <v>29</v>
      </c>
      <c r="E3532" s="62" t="s">
        <v>80</v>
      </c>
    </row>
    <row r="3533" spans="1:5">
      <c r="A3533" s="67">
        <v>7112</v>
      </c>
      <c r="B3533" s="67">
        <v>26</v>
      </c>
      <c r="C3533" s="62">
        <v>2049</v>
      </c>
      <c r="D3533" s="62">
        <v>29</v>
      </c>
      <c r="E3533" s="62" t="s">
        <v>80</v>
      </c>
    </row>
    <row r="3534" spans="1:5">
      <c r="A3534" s="67">
        <v>7113</v>
      </c>
      <c r="B3534" s="67">
        <v>26</v>
      </c>
      <c r="C3534" s="62">
        <v>2049</v>
      </c>
      <c r="D3534" s="62">
        <v>29</v>
      </c>
      <c r="E3534" s="62" t="s">
        <v>80</v>
      </c>
    </row>
    <row r="3535" spans="1:5">
      <c r="A3535" s="67">
        <v>7116</v>
      </c>
      <c r="B3535" s="67">
        <v>26</v>
      </c>
      <c r="C3535" s="62">
        <v>2049</v>
      </c>
      <c r="D3535" s="62">
        <v>29</v>
      </c>
      <c r="E3535" s="62" t="s">
        <v>80</v>
      </c>
    </row>
    <row r="3536" spans="1:5">
      <c r="A3536" s="67">
        <v>7117</v>
      </c>
      <c r="B3536" s="67">
        <v>26</v>
      </c>
      <c r="C3536" s="62">
        <v>2049</v>
      </c>
      <c r="D3536" s="62">
        <v>29</v>
      </c>
      <c r="E3536" s="62" t="s">
        <v>80</v>
      </c>
    </row>
    <row r="3537" spans="1:5">
      <c r="A3537" s="67">
        <v>7119</v>
      </c>
      <c r="B3537" s="67">
        <v>25</v>
      </c>
      <c r="C3537" s="62">
        <v>2421</v>
      </c>
      <c r="D3537" s="62">
        <v>25</v>
      </c>
      <c r="E3537" s="62" t="s">
        <v>80</v>
      </c>
    </row>
    <row r="3538" spans="1:5">
      <c r="A3538" s="67">
        <v>7120</v>
      </c>
      <c r="B3538" s="67">
        <v>25</v>
      </c>
      <c r="C3538" s="62">
        <v>2421</v>
      </c>
      <c r="D3538" s="62">
        <v>25</v>
      </c>
      <c r="E3538" s="62" t="s">
        <v>80</v>
      </c>
    </row>
    <row r="3539" spans="1:5">
      <c r="A3539" s="67">
        <v>7139</v>
      </c>
      <c r="B3539" s="67">
        <v>23</v>
      </c>
      <c r="C3539" s="62">
        <v>2516</v>
      </c>
      <c r="D3539" s="62">
        <v>48</v>
      </c>
      <c r="E3539" s="62" t="s">
        <v>80</v>
      </c>
    </row>
    <row r="3540" spans="1:5">
      <c r="A3540" s="67">
        <v>7140</v>
      </c>
      <c r="B3540" s="67">
        <v>26</v>
      </c>
      <c r="C3540" s="62">
        <v>2049</v>
      </c>
      <c r="D3540" s="62">
        <v>29</v>
      </c>
      <c r="E3540" s="62" t="s">
        <v>80</v>
      </c>
    </row>
    <row r="3541" spans="1:5">
      <c r="A3541" s="67">
        <v>7150</v>
      </c>
      <c r="B3541" s="67">
        <v>26</v>
      </c>
      <c r="C3541" s="62">
        <v>2049</v>
      </c>
      <c r="D3541" s="62">
        <v>29</v>
      </c>
      <c r="E3541" s="62" t="s">
        <v>80</v>
      </c>
    </row>
    <row r="3542" spans="1:5">
      <c r="A3542" s="67">
        <v>7151</v>
      </c>
      <c r="B3542" s="67">
        <v>26</v>
      </c>
      <c r="C3542" s="62">
        <v>2049</v>
      </c>
      <c r="D3542" s="62">
        <v>29</v>
      </c>
      <c r="E3542" s="62" t="s">
        <v>80</v>
      </c>
    </row>
    <row r="3543" spans="1:5">
      <c r="A3543" s="67">
        <v>7155</v>
      </c>
      <c r="B3543" s="67">
        <v>26</v>
      </c>
      <c r="C3543" s="62">
        <v>2049</v>
      </c>
      <c r="D3543" s="62">
        <v>29</v>
      </c>
      <c r="E3543" s="62" t="s">
        <v>80</v>
      </c>
    </row>
    <row r="3544" spans="1:5">
      <c r="A3544" s="67">
        <v>7162</v>
      </c>
      <c r="B3544" s="67">
        <v>26</v>
      </c>
      <c r="C3544" s="62">
        <v>2049</v>
      </c>
      <c r="D3544" s="62">
        <v>29</v>
      </c>
      <c r="E3544" s="62" t="s">
        <v>80</v>
      </c>
    </row>
    <row r="3545" spans="1:5">
      <c r="A3545" s="67">
        <v>7163</v>
      </c>
      <c r="B3545" s="67">
        <v>26</v>
      </c>
      <c r="C3545" s="62">
        <v>2049</v>
      </c>
      <c r="D3545" s="62">
        <v>29</v>
      </c>
      <c r="E3545" s="62" t="s">
        <v>80</v>
      </c>
    </row>
    <row r="3546" spans="1:5">
      <c r="A3546" s="67">
        <v>7170</v>
      </c>
      <c r="B3546" s="67">
        <v>26</v>
      </c>
      <c r="C3546" s="62">
        <v>2049</v>
      </c>
      <c r="D3546" s="62">
        <v>29</v>
      </c>
      <c r="E3546" s="62" t="s">
        <v>80</v>
      </c>
    </row>
    <row r="3547" spans="1:5">
      <c r="A3547" s="67">
        <v>7171</v>
      </c>
      <c r="B3547" s="67">
        <v>26</v>
      </c>
      <c r="C3547" s="62">
        <v>2049</v>
      </c>
      <c r="D3547" s="62">
        <v>29</v>
      </c>
      <c r="E3547" s="62" t="s">
        <v>80</v>
      </c>
    </row>
    <row r="3548" spans="1:5">
      <c r="A3548" s="67">
        <v>7172</v>
      </c>
      <c r="B3548" s="67">
        <v>26</v>
      </c>
      <c r="C3548" s="62">
        <v>2049</v>
      </c>
      <c r="D3548" s="62">
        <v>29</v>
      </c>
      <c r="E3548" s="62" t="s">
        <v>80</v>
      </c>
    </row>
    <row r="3549" spans="1:5">
      <c r="A3549" s="67">
        <v>7173</v>
      </c>
      <c r="B3549" s="67">
        <v>26</v>
      </c>
      <c r="C3549" s="62">
        <v>2049</v>
      </c>
      <c r="D3549" s="62">
        <v>29</v>
      </c>
      <c r="E3549" s="62" t="s">
        <v>80</v>
      </c>
    </row>
    <row r="3550" spans="1:5">
      <c r="A3550" s="67">
        <v>7174</v>
      </c>
      <c r="B3550" s="67">
        <v>26</v>
      </c>
      <c r="C3550" s="62">
        <v>2049</v>
      </c>
      <c r="D3550" s="62">
        <v>29</v>
      </c>
      <c r="E3550" s="62" t="s">
        <v>80</v>
      </c>
    </row>
    <row r="3551" spans="1:5">
      <c r="A3551" s="67">
        <v>7175</v>
      </c>
      <c r="B3551" s="67">
        <v>26</v>
      </c>
      <c r="C3551" s="62">
        <v>2049</v>
      </c>
      <c r="D3551" s="62">
        <v>29</v>
      </c>
      <c r="E3551" s="62" t="s">
        <v>80</v>
      </c>
    </row>
    <row r="3552" spans="1:5">
      <c r="A3552" s="67">
        <v>7176</v>
      </c>
      <c r="B3552" s="67">
        <v>26</v>
      </c>
      <c r="C3552" s="62">
        <v>2049</v>
      </c>
      <c r="D3552" s="62">
        <v>29</v>
      </c>
      <c r="E3552" s="62" t="s">
        <v>80</v>
      </c>
    </row>
    <row r="3553" spans="1:5">
      <c r="A3553" s="67">
        <v>7177</v>
      </c>
      <c r="B3553" s="67">
        <v>26</v>
      </c>
      <c r="C3553" s="62">
        <v>2049</v>
      </c>
      <c r="D3553" s="62">
        <v>29</v>
      </c>
      <c r="E3553" s="62" t="s">
        <v>80</v>
      </c>
    </row>
    <row r="3554" spans="1:5">
      <c r="A3554" s="67">
        <v>7178</v>
      </c>
      <c r="B3554" s="67">
        <v>26</v>
      </c>
      <c r="C3554" s="62">
        <v>2049</v>
      </c>
      <c r="D3554" s="62">
        <v>29</v>
      </c>
      <c r="E3554" s="62" t="s">
        <v>80</v>
      </c>
    </row>
    <row r="3555" spans="1:5">
      <c r="A3555" s="67">
        <v>7179</v>
      </c>
      <c r="B3555" s="67">
        <v>26</v>
      </c>
      <c r="C3555" s="62">
        <v>2049</v>
      </c>
      <c r="D3555" s="62">
        <v>29</v>
      </c>
      <c r="E3555" s="62" t="s">
        <v>80</v>
      </c>
    </row>
    <row r="3556" spans="1:5">
      <c r="A3556" s="67">
        <v>7180</v>
      </c>
      <c r="B3556" s="67">
        <v>26</v>
      </c>
      <c r="C3556" s="62">
        <v>2049</v>
      </c>
      <c r="D3556" s="62">
        <v>29</v>
      </c>
      <c r="E3556" s="62" t="s">
        <v>80</v>
      </c>
    </row>
    <row r="3557" spans="1:5">
      <c r="A3557" s="67">
        <v>7182</v>
      </c>
      <c r="B3557" s="67">
        <v>26</v>
      </c>
      <c r="C3557" s="62">
        <v>2049</v>
      </c>
      <c r="D3557" s="62">
        <v>29</v>
      </c>
      <c r="E3557" s="62" t="s">
        <v>80</v>
      </c>
    </row>
    <row r="3558" spans="1:5">
      <c r="A3558" s="67">
        <v>7183</v>
      </c>
      <c r="B3558" s="67">
        <v>26</v>
      </c>
      <c r="C3558" s="62">
        <v>2049</v>
      </c>
      <c r="D3558" s="62">
        <v>29</v>
      </c>
      <c r="E3558" s="62" t="s">
        <v>80</v>
      </c>
    </row>
    <row r="3559" spans="1:5">
      <c r="A3559" s="67">
        <v>7184</v>
      </c>
      <c r="B3559" s="67">
        <v>26</v>
      </c>
      <c r="C3559" s="62">
        <v>2049</v>
      </c>
      <c r="D3559" s="62">
        <v>29</v>
      </c>
      <c r="E3559" s="62" t="s">
        <v>80</v>
      </c>
    </row>
    <row r="3560" spans="1:5">
      <c r="A3560" s="67">
        <v>7185</v>
      </c>
      <c r="B3560" s="67">
        <v>26</v>
      </c>
      <c r="C3560" s="62">
        <v>2049</v>
      </c>
      <c r="D3560" s="62">
        <v>29</v>
      </c>
      <c r="E3560" s="62" t="s">
        <v>80</v>
      </c>
    </row>
    <row r="3561" spans="1:5">
      <c r="A3561" s="67">
        <v>7186</v>
      </c>
      <c r="B3561" s="67">
        <v>26</v>
      </c>
      <c r="C3561" s="62">
        <v>2049</v>
      </c>
      <c r="D3561" s="62">
        <v>29</v>
      </c>
      <c r="E3561" s="62" t="s">
        <v>80</v>
      </c>
    </row>
    <row r="3562" spans="1:5">
      <c r="A3562" s="67">
        <v>7187</v>
      </c>
      <c r="B3562" s="67">
        <v>26</v>
      </c>
      <c r="C3562" s="62">
        <v>2049</v>
      </c>
      <c r="D3562" s="62">
        <v>29</v>
      </c>
      <c r="E3562" s="62" t="s">
        <v>80</v>
      </c>
    </row>
    <row r="3563" spans="1:5">
      <c r="A3563" s="67">
        <v>7190</v>
      </c>
      <c r="B3563" s="67">
        <v>28</v>
      </c>
      <c r="C3563" s="62">
        <v>1869</v>
      </c>
      <c r="D3563" s="62">
        <v>80</v>
      </c>
      <c r="E3563" s="62" t="s">
        <v>80</v>
      </c>
    </row>
    <row r="3564" spans="1:5">
      <c r="A3564" s="67">
        <v>7209</v>
      </c>
      <c r="B3564" s="67">
        <v>25</v>
      </c>
      <c r="C3564" s="62">
        <v>2421</v>
      </c>
      <c r="D3564" s="62">
        <v>25</v>
      </c>
      <c r="E3564" s="62" t="s">
        <v>80</v>
      </c>
    </row>
    <row r="3565" spans="1:5">
      <c r="A3565" s="67">
        <v>7210</v>
      </c>
      <c r="B3565" s="67">
        <v>25</v>
      </c>
      <c r="C3565" s="62">
        <v>2421</v>
      </c>
      <c r="D3565" s="62">
        <v>25</v>
      </c>
      <c r="E3565" s="62" t="s">
        <v>80</v>
      </c>
    </row>
    <row r="3566" spans="1:5">
      <c r="A3566" s="67">
        <v>7211</v>
      </c>
      <c r="B3566" s="67">
        <v>25</v>
      </c>
      <c r="C3566" s="62">
        <v>2421</v>
      </c>
      <c r="D3566" s="62">
        <v>25</v>
      </c>
      <c r="E3566" s="62" t="s">
        <v>80</v>
      </c>
    </row>
    <row r="3567" spans="1:5">
      <c r="A3567" s="67">
        <v>7212</v>
      </c>
      <c r="B3567" s="67">
        <v>25</v>
      </c>
      <c r="C3567" s="62">
        <v>2421</v>
      </c>
      <c r="D3567" s="62">
        <v>25</v>
      </c>
      <c r="E3567" s="62" t="s">
        <v>80</v>
      </c>
    </row>
    <row r="3568" spans="1:5">
      <c r="A3568" s="67">
        <v>7213</v>
      </c>
      <c r="B3568" s="67">
        <v>28</v>
      </c>
      <c r="C3568" s="62">
        <v>1869</v>
      </c>
      <c r="D3568" s="62">
        <v>80</v>
      </c>
      <c r="E3568" s="62" t="s">
        <v>80</v>
      </c>
    </row>
    <row r="3569" spans="1:5">
      <c r="A3569" s="67">
        <v>7214</v>
      </c>
      <c r="B3569" s="67">
        <v>28</v>
      </c>
      <c r="C3569" s="62">
        <v>1869</v>
      </c>
      <c r="D3569" s="62">
        <v>80</v>
      </c>
      <c r="E3569" s="62" t="s">
        <v>80</v>
      </c>
    </row>
    <row r="3570" spans="1:5">
      <c r="A3570" s="67">
        <v>7215</v>
      </c>
      <c r="B3570" s="67">
        <v>28</v>
      </c>
      <c r="C3570" s="62">
        <v>1869</v>
      </c>
      <c r="D3570" s="62">
        <v>80</v>
      </c>
      <c r="E3570" s="62" t="s">
        <v>80</v>
      </c>
    </row>
    <row r="3571" spans="1:5">
      <c r="A3571" s="67">
        <v>7216</v>
      </c>
      <c r="B3571" s="67">
        <v>27</v>
      </c>
      <c r="C3571" s="62">
        <v>1903</v>
      </c>
      <c r="D3571" s="62">
        <v>137</v>
      </c>
      <c r="E3571" s="62" t="s">
        <v>80</v>
      </c>
    </row>
    <row r="3572" spans="1:5">
      <c r="A3572" s="67">
        <v>7248</v>
      </c>
      <c r="B3572" s="67">
        <v>25</v>
      </c>
      <c r="C3572" s="62">
        <v>2421</v>
      </c>
      <c r="D3572" s="62">
        <v>25</v>
      </c>
      <c r="E3572" s="62" t="s">
        <v>80</v>
      </c>
    </row>
    <row r="3573" spans="1:5">
      <c r="A3573" s="67">
        <v>7249</v>
      </c>
      <c r="B3573" s="67">
        <v>25</v>
      </c>
      <c r="C3573" s="62">
        <v>2421</v>
      </c>
      <c r="D3573" s="62">
        <v>25</v>
      </c>
      <c r="E3573" s="62" t="s">
        <v>80</v>
      </c>
    </row>
    <row r="3574" spans="1:5">
      <c r="A3574" s="67">
        <v>7250</v>
      </c>
      <c r="B3574" s="67">
        <v>25</v>
      </c>
      <c r="C3574" s="62">
        <v>2421</v>
      </c>
      <c r="D3574" s="62">
        <v>25</v>
      </c>
      <c r="E3574" s="62" t="s">
        <v>80</v>
      </c>
    </row>
    <row r="3575" spans="1:5">
      <c r="A3575" s="67">
        <v>7252</v>
      </c>
      <c r="B3575" s="67">
        <v>25</v>
      </c>
      <c r="C3575" s="62">
        <v>2421</v>
      </c>
      <c r="D3575" s="62">
        <v>25</v>
      </c>
      <c r="E3575" s="62" t="s">
        <v>80</v>
      </c>
    </row>
    <row r="3576" spans="1:5">
      <c r="A3576" s="67">
        <v>7253</v>
      </c>
      <c r="B3576" s="67">
        <v>25</v>
      </c>
      <c r="C3576" s="62">
        <v>2421</v>
      </c>
      <c r="D3576" s="62">
        <v>25</v>
      </c>
      <c r="E3576" s="62" t="s">
        <v>80</v>
      </c>
    </row>
    <row r="3577" spans="1:5">
      <c r="A3577" s="67">
        <v>7254</v>
      </c>
      <c r="B3577" s="67">
        <v>25</v>
      </c>
      <c r="C3577" s="62">
        <v>2421</v>
      </c>
      <c r="D3577" s="62">
        <v>25</v>
      </c>
      <c r="E3577" s="62" t="s">
        <v>80</v>
      </c>
    </row>
    <row r="3578" spans="1:5">
      <c r="A3578" s="67">
        <v>7255</v>
      </c>
      <c r="B3578" s="67">
        <v>27</v>
      </c>
      <c r="C3578" s="62">
        <v>1903</v>
      </c>
      <c r="D3578" s="62">
        <v>137</v>
      </c>
      <c r="E3578" s="62" t="s">
        <v>80</v>
      </c>
    </row>
    <row r="3579" spans="1:5">
      <c r="A3579" s="67">
        <v>7256</v>
      </c>
      <c r="B3579" s="67">
        <v>22</v>
      </c>
      <c r="C3579" s="62">
        <v>1997</v>
      </c>
      <c r="D3579" s="62">
        <v>52</v>
      </c>
      <c r="E3579" s="62" t="s">
        <v>80</v>
      </c>
    </row>
    <row r="3580" spans="1:5">
      <c r="A3580" s="67">
        <v>7257</v>
      </c>
      <c r="B3580" s="67">
        <v>27</v>
      </c>
      <c r="C3580" s="62">
        <v>1903</v>
      </c>
      <c r="D3580" s="62">
        <v>137</v>
      </c>
      <c r="E3580" s="62" t="s">
        <v>80</v>
      </c>
    </row>
    <row r="3581" spans="1:5">
      <c r="A3581" s="67">
        <v>7258</v>
      </c>
      <c r="B3581" s="67">
        <v>25</v>
      </c>
      <c r="C3581" s="62">
        <v>2421</v>
      </c>
      <c r="D3581" s="62">
        <v>25</v>
      </c>
      <c r="E3581" s="62" t="s">
        <v>80</v>
      </c>
    </row>
    <row r="3582" spans="1:5">
      <c r="A3582" s="67">
        <v>7259</v>
      </c>
      <c r="B3582" s="67">
        <v>25</v>
      </c>
      <c r="C3582" s="62">
        <v>2421</v>
      </c>
      <c r="D3582" s="62">
        <v>25</v>
      </c>
      <c r="E3582" s="62" t="s">
        <v>80</v>
      </c>
    </row>
    <row r="3583" spans="1:5">
      <c r="A3583" s="67">
        <v>7260</v>
      </c>
      <c r="B3583" s="67">
        <v>27</v>
      </c>
      <c r="C3583" s="62">
        <v>1903</v>
      </c>
      <c r="D3583" s="62">
        <v>137</v>
      </c>
      <c r="E3583" s="62" t="s">
        <v>80</v>
      </c>
    </row>
    <row r="3584" spans="1:5">
      <c r="A3584" s="67">
        <v>7261</v>
      </c>
      <c r="B3584" s="67">
        <v>27</v>
      </c>
      <c r="C3584" s="62">
        <v>1903</v>
      </c>
      <c r="D3584" s="62">
        <v>137</v>
      </c>
      <c r="E3584" s="62" t="s">
        <v>80</v>
      </c>
    </row>
    <row r="3585" spans="1:5">
      <c r="A3585" s="67">
        <v>7262</v>
      </c>
      <c r="B3585" s="67">
        <v>27</v>
      </c>
      <c r="C3585" s="62">
        <v>1903</v>
      </c>
      <c r="D3585" s="62">
        <v>137</v>
      </c>
      <c r="E3585" s="62" t="s">
        <v>80</v>
      </c>
    </row>
    <row r="3586" spans="1:5">
      <c r="A3586" s="67">
        <v>7263</v>
      </c>
      <c r="B3586" s="67">
        <v>27</v>
      </c>
      <c r="C3586" s="62">
        <v>1903</v>
      </c>
      <c r="D3586" s="62">
        <v>137</v>
      </c>
      <c r="E3586" s="62" t="s">
        <v>80</v>
      </c>
    </row>
    <row r="3587" spans="1:5">
      <c r="A3587" s="67">
        <v>7264</v>
      </c>
      <c r="B3587" s="67">
        <v>27</v>
      </c>
      <c r="C3587" s="62">
        <v>1903</v>
      </c>
      <c r="D3587" s="62">
        <v>137</v>
      </c>
      <c r="E3587" s="62" t="s">
        <v>80</v>
      </c>
    </row>
    <row r="3588" spans="1:5">
      <c r="A3588" s="67">
        <v>7265</v>
      </c>
      <c r="B3588" s="67">
        <v>27</v>
      </c>
      <c r="C3588" s="62">
        <v>1903</v>
      </c>
      <c r="D3588" s="62">
        <v>137</v>
      </c>
      <c r="E3588" s="62" t="s">
        <v>80</v>
      </c>
    </row>
    <row r="3589" spans="1:5">
      <c r="A3589" s="67">
        <v>7267</v>
      </c>
      <c r="B3589" s="67">
        <v>25</v>
      </c>
      <c r="C3589" s="62">
        <v>2421</v>
      </c>
      <c r="D3589" s="62">
        <v>25</v>
      </c>
      <c r="E3589" s="62" t="s">
        <v>80</v>
      </c>
    </row>
    <row r="3590" spans="1:5">
      <c r="A3590" s="67">
        <v>7268</v>
      </c>
      <c r="B3590" s="67">
        <v>25</v>
      </c>
      <c r="C3590" s="62">
        <v>2421</v>
      </c>
      <c r="D3590" s="62">
        <v>25</v>
      </c>
      <c r="E3590" s="62" t="s">
        <v>80</v>
      </c>
    </row>
    <row r="3591" spans="1:5">
      <c r="A3591" s="67">
        <v>7270</v>
      </c>
      <c r="B3591" s="67">
        <v>25</v>
      </c>
      <c r="C3591" s="62">
        <v>2421</v>
      </c>
      <c r="D3591" s="62">
        <v>25</v>
      </c>
      <c r="E3591" s="62" t="s">
        <v>80</v>
      </c>
    </row>
    <row r="3592" spans="1:5">
      <c r="A3592" s="67">
        <v>7275</v>
      </c>
      <c r="B3592" s="67">
        <v>25</v>
      </c>
      <c r="C3592" s="62">
        <v>2421</v>
      </c>
      <c r="D3592" s="62">
        <v>25</v>
      </c>
      <c r="E3592" s="62" t="s">
        <v>80</v>
      </c>
    </row>
    <row r="3593" spans="1:5">
      <c r="A3593" s="67">
        <v>7276</v>
      </c>
      <c r="B3593" s="67">
        <v>25</v>
      </c>
      <c r="C3593" s="62">
        <v>2421</v>
      </c>
      <c r="D3593" s="62">
        <v>25</v>
      </c>
      <c r="E3593" s="62" t="s">
        <v>80</v>
      </c>
    </row>
    <row r="3594" spans="1:5">
      <c r="A3594" s="67">
        <v>7277</v>
      </c>
      <c r="B3594" s="67">
        <v>25</v>
      </c>
      <c r="C3594" s="62">
        <v>2421</v>
      </c>
      <c r="D3594" s="62">
        <v>25</v>
      </c>
      <c r="E3594" s="62" t="s">
        <v>80</v>
      </c>
    </row>
    <row r="3595" spans="1:5">
      <c r="A3595" s="67">
        <v>7290</v>
      </c>
      <c r="B3595" s="67">
        <v>25</v>
      </c>
      <c r="C3595" s="62">
        <v>2421</v>
      </c>
      <c r="D3595" s="62">
        <v>25</v>
      </c>
      <c r="E3595" s="62" t="s">
        <v>80</v>
      </c>
    </row>
    <row r="3596" spans="1:5">
      <c r="A3596" s="67">
        <v>7291</v>
      </c>
      <c r="B3596" s="67">
        <v>25</v>
      </c>
      <c r="C3596" s="62">
        <v>2421</v>
      </c>
      <c r="D3596" s="62">
        <v>25</v>
      </c>
      <c r="E3596" s="62" t="s">
        <v>80</v>
      </c>
    </row>
    <row r="3597" spans="1:5">
      <c r="A3597" s="67">
        <v>7292</v>
      </c>
      <c r="B3597" s="67">
        <v>25</v>
      </c>
      <c r="C3597" s="62">
        <v>2421</v>
      </c>
      <c r="D3597" s="62">
        <v>25</v>
      </c>
      <c r="E3597" s="62" t="s">
        <v>80</v>
      </c>
    </row>
    <row r="3598" spans="1:5">
      <c r="A3598" s="67">
        <v>7300</v>
      </c>
      <c r="B3598" s="67">
        <v>25</v>
      </c>
      <c r="C3598" s="62">
        <v>2421</v>
      </c>
      <c r="D3598" s="62">
        <v>25</v>
      </c>
      <c r="E3598" s="62" t="s">
        <v>80</v>
      </c>
    </row>
    <row r="3599" spans="1:5">
      <c r="A3599" s="67">
        <v>7301</v>
      </c>
      <c r="B3599" s="67">
        <v>25</v>
      </c>
      <c r="C3599" s="62">
        <v>2421</v>
      </c>
      <c r="D3599" s="62">
        <v>25</v>
      </c>
      <c r="E3599" s="62" t="s">
        <v>80</v>
      </c>
    </row>
    <row r="3600" spans="1:5">
      <c r="A3600" s="67">
        <v>7302</v>
      </c>
      <c r="B3600" s="67">
        <v>25</v>
      </c>
      <c r="C3600" s="62">
        <v>2421</v>
      </c>
      <c r="D3600" s="62">
        <v>25</v>
      </c>
      <c r="E3600" s="62" t="s">
        <v>80</v>
      </c>
    </row>
    <row r="3601" spans="1:5">
      <c r="A3601" s="67">
        <v>7303</v>
      </c>
      <c r="B3601" s="67">
        <v>25</v>
      </c>
      <c r="C3601" s="62">
        <v>2421</v>
      </c>
      <c r="D3601" s="62">
        <v>25</v>
      </c>
      <c r="E3601" s="62" t="s">
        <v>80</v>
      </c>
    </row>
    <row r="3602" spans="1:5">
      <c r="A3602" s="67">
        <v>7304</v>
      </c>
      <c r="B3602" s="67">
        <v>25</v>
      </c>
      <c r="C3602" s="62">
        <v>2421</v>
      </c>
      <c r="D3602" s="62">
        <v>25</v>
      </c>
      <c r="E3602" s="62" t="s">
        <v>80</v>
      </c>
    </row>
    <row r="3603" spans="1:5">
      <c r="A3603" s="67">
        <v>7305</v>
      </c>
      <c r="B3603" s="67">
        <v>22</v>
      </c>
      <c r="C3603" s="62">
        <v>1997</v>
      </c>
      <c r="D3603" s="62">
        <v>52</v>
      </c>
      <c r="E3603" s="62" t="s">
        <v>80</v>
      </c>
    </row>
    <row r="3604" spans="1:5">
      <c r="A3604" s="67">
        <v>7306</v>
      </c>
      <c r="B3604" s="67">
        <v>22</v>
      </c>
      <c r="C3604" s="62">
        <v>1997</v>
      </c>
      <c r="D3604" s="62">
        <v>52</v>
      </c>
      <c r="E3604" s="62" t="s">
        <v>80</v>
      </c>
    </row>
    <row r="3605" spans="1:5">
      <c r="A3605" s="67">
        <v>7307</v>
      </c>
      <c r="B3605" s="67">
        <v>22</v>
      </c>
      <c r="C3605" s="62">
        <v>1997</v>
      </c>
      <c r="D3605" s="62">
        <v>52</v>
      </c>
      <c r="E3605" s="62" t="s">
        <v>80</v>
      </c>
    </row>
    <row r="3606" spans="1:5">
      <c r="A3606" s="67">
        <v>7310</v>
      </c>
      <c r="B3606" s="67">
        <v>22</v>
      </c>
      <c r="C3606" s="62">
        <v>1997</v>
      </c>
      <c r="D3606" s="62">
        <v>52</v>
      </c>
      <c r="E3606" s="62" t="s">
        <v>80</v>
      </c>
    </row>
    <row r="3607" spans="1:5">
      <c r="A3607" s="67">
        <v>7315</v>
      </c>
      <c r="B3607" s="67">
        <v>22</v>
      </c>
      <c r="C3607" s="62">
        <v>1997</v>
      </c>
      <c r="D3607" s="62">
        <v>52</v>
      </c>
      <c r="E3607" s="62" t="s">
        <v>80</v>
      </c>
    </row>
    <row r="3608" spans="1:5">
      <c r="A3608" s="67">
        <v>7316</v>
      </c>
      <c r="B3608" s="67">
        <v>22</v>
      </c>
      <c r="C3608" s="62">
        <v>1997</v>
      </c>
      <c r="D3608" s="62">
        <v>52</v>
      </c>
      <c r="E3608" s="62" t="s">
        <v>80</v>
      </c>
    </row>
    <row r="3609" spans="1:5">
      <c r="A3609" s="67">
        <v>7320</v>
      </c>
      <c r="B3609" s="67">
        <v>22</v>
      </c>
      <c r="C3609" s="62">
        <v>1997</v>
      </c>
      <c r="D3609" s="62">
        <v>52</v>
      </c>
      <c r="E3609" s="62" t="s">
        <v>80</v>
      </c>
    </row>
    <row r="3610" spans="1:5">
      <c r="A3610" s="67">
        <v>7321</v>
      </c>
      <c r="B3610" s="67">
        <v>23</v>
      </c>
      <c r="C3610" s="62">
        <v>2516</v>
      </c>
      <c r="D3610" s="62">
        <v>48</v>
      </c>
      <c r="E3610" s="62" t="s">
        <v>80</v>
      </c>
    </row>
    <row r="3611" spans="1:5">
      <c r="A3611" s="67">
        <v>7322</v>
      </c>
      <c r="B3611" s="67">
        <v>22</v>
      </c>
      <c r="C3611" s="62">
        <v>1997</v>
      </c>
      <c r="D3611" s="62">
        <v>52</v>
      </c>
      <c r="E3611" s="62" t="s">
        <v>80</v>
      </c>
    </row>
    <row r="3612" spans="1:5">
      <c r="A3612" s="67">
        <v>7325</v>
      </c>
      <c r="B3612" s="67">
        <v>22</v>
      </c>
      <c r="C3612" s="62">
        <v>1997</v>
      </c>
      <c r="D3612" s="62">
        <v>52</v>
      </c>
      <c r="E3612" s="62" t="s">
        <v>80</v>
      </c>
    </row>
    <row r="3613" spans="1:5">
      <c r="A3613" s="67">
        <v>7330</v>
      </c>
      <c r="B3613" s="67">
        <v>22</v>
      </c>
      <c r="C3613" s="62">
        <v>1997</v>
      </c>
      <c r="D3613" s="62">
        <v>52</v>
      </c>
      <c r="E3613" s="62" t="s">
        <v>80</v>
      </c>
    </row>
    <row r="3614" spans="1:5">
      <c r="A3614" s="67">
        <v>7331</v>
      </c>
      <c r="B3614" s="67">
        <v>22</v>
      </c>
      <c r="C3614" s="62">
        <v>1997</v>
      </c>
      <c r="D3614" s="62">
        <v>52</v>
      </c>
      <c r="E3614" s="62" t="s">
        <v>80</v>
      </c>
    </row>
    <row r="3615" spans="1:5">
      <c r="A3615" s="67">
        <v>7466</v>
      </c>
      <c r="B3615" s="67">
        <v>23</v>
      </c>
      <c r="C3615" s="62">
        <v>2516</v>
      </c>
      <c r="D3615" s="62">
        <v>48</v>
      </c>
      <c r="E3615" s="62" t="s">
        <v>80</v>
      </c>
    </row>
    <row r="3616" spans="1:5">
      <c r="A3616" s="67">
        <v>7467</v>
      </c>
      <c r="B3616" s="67">
        <v>23</v>
      </c>
      <c r="C3616" s="62">
        <v>2516</v>
      </c>
      <c r="D3616" s="62">
        <v>48</v>
      </c>
      <c r="E3616" s="62" t="s">
        <v>80</v>
      </c>
    </row>
    <row r="3617" spans="1:5">
      <c r="A3617" s="67">
        <v>7468</v>
      </c>
      <c r="B3617" s="67">
        <v>23</v>
      </c>
      <c r="C3617" s="62">
        <v>2516</v>
      </c>
      <c r="D3617" s="62">
        <v>48</v>
      </c>
      <c r="E3617" s="62" t="s">
        <v>80</v>
      </c>
    </row>
    <row r="3618" spans="1:5">
      <c r="A3618" s="67">
        <v>7469</v>
      </c>
      <c r="B3618" s="67">
        <v>23</v>
      </c>
      <c r="C3618" s="62">
        <v>2516</v>
      </c>
      <c r="D3618" s="62">
        <v>48</v>
      </c>
      <c r="E3618" s="62" t="s">
        <v>80</v>
      </c>
    </row>
    <row r="3619" spans="1:5">
      <c r="A3619" s="67">
        <v>7470</v>
      </c>
      <c r="B3619" s="67">
        <v>23</v>
      </c>
      <c r="C3619" s="62">
        <v>2516</v>
      </c>
      <c r="D3619" s="62">
        <v>48</v>
      </c>
      <c r="E3619" s="62" t="s">
        <v>80</v>
      </c>
    </row>
    <row r="3620" spans="1:5">
      <c r="A3620" s="67">
        <v>7800</v>
      </c>
      <c r="B3620" s="67">
        <v>25</v>
      </c>
      <c r="C3620" s="62">
        <v>2421</v>
      </c>
      <c r="D3620" s="62">
        <v>25</v>
      </c>
      <c r="E3620" s="62" t="s">
        <v>80</v>
      </c>
    </row>
    <row r="3621" spans="1:5">
      <c r="A3621" s="67">
        <v>7802</v>
      </c>
      <c r="B3621" s="67">
        <v>26</v>
      </c>
      <c r="C3621" s="62">
        <v>2049</v>
      </c>
      <c r="D3621" s="62">
        <v>29</v>
      </c>
      <c r="E3621" s="62" t="s">
        <v>80</v>
      </c>
    </row>
    <row r="3622" spans="1:5">
      <c r="A3622" s="67">
        <v>7803</v>
      </c>
      <c r="B3622" s="67">
        <v>26</v>
      </c>
      <c r="C3622" s="62">
        <v>2049</v>
      </c>
      <c r="D3622" s="62">
        <v>29</v>
      </c>
      <c r="E3622" s="62" t="s">
        <v>80</v>
      </c>
    </row>
    <row r="3623" spans="1:5">
      <c r="A3623" s="67">
        <v>7804</v>
      </c>
      <c r="B3623" s="67">
        <v>26</v>
      </c>
      <c r="C3623" s="62">
        <v>2049</v>
      </c>
      <c r="D3623" s="62">
        <v>29</v>
      </c>
      <c r="E3623" s="62" t="s">
        <v>80</v>
      </c>
    </row>
    <row r="3624" spans="1:5">
      <c r="A3624" s="67">
        <v>7805</v>
      </c>
      <c r="B3624" s="67">
        <v>26</v>
      </c>
      <c r="C3624" s="62">
        <v>2049</v>
      </c>
      <c r="D3624" s="62">
        <v>29</v>
      </c>
      <c r="E3624" s="62" t="s">
        <v>80</v>
      </c>
    </row>
    <row r="3625" spans="1:5">
      <c r="A3625" s="67">
        <v>7806</v>
      </c>
      <c r="B3625" s="67">
        <v>26</v>
      </c>
      <c r="C3625" s="62">
        <v>2049</v>
      </c>
      <c r="D3625" s="62">
        <v>29</v>
      </c>
      <c r="E3625" s="62" t="s">
        <v>80</v>
      </c>
    </row>
    <row r="3626" spans="1:5">
      <c r="A3626" s="67">
        <v>7807</v>
      </c>
      <c r="B3626" s="67">
        <v>26</v>
      </c>
      <c r="C3626" s="62">
        <v>2049</v>
      </c>
      <c r="D3626" s="62">
        <v>29</v>
      </c>
      <c r="E3626" s="62" t="s">
        <v>80</v>
      </c>
    </row>
    <row r="3627" spans="1:5">
      <c r="A3627" s="67">
        <v>7808</v>
      </c>
      <c r="B3627" s="67">
        <v>26</v>
      </c>
      <c r="C3627" s="62">
        <v>2049</v>
      </c>
      <c r="D3627" s="62">
        <v>29</v>
      </c>
      <c r="E3627" s="62" t="s">
        <v>80</v>
      </c>
    </row>
    <row r="3628" spans="1:5">
      <c r="A3628" s="67">
        <v>7809</v>
      </c>
      <c r="B3628" s="67">
        <v>26</v>
      </c>
      <c r="C3628" s="62">
        <v>2049</v>
      </c>
      <c r="D3628" s="62">
        <v>29</v>
      </c>
      <c r="E3628" s="62" t="s">
        <v>80</v>
      </c>
    </row>
    <row r="3629" spans="1:5">
      <c r="A3629" s="67">
        <v>7810</v>
      </c>
      <c r="B3629" s="67">
        <v>26</v>
      </c>
      <c r="C3629" s="62">
        <v>2049</v>
      </c>
      <c r="D3629" s="62">
        <v>29</v>
      </c>
      <c r="E3629" s="62" t="s">
        <v>80</v>
      </c>
    </row>
    <row r="3630" spans="1:5">
      <c r="A3630" s="67">
        <v>7811</v>
      </c>
      <c r="B3630" s="67">
        <v>26</v>
      </c>
      <c r="C3630" s="62">
        <v>2049</v>
      </c>
      <c r="D3630" s="62">
        <v>29</v>
      </c>
      <c r="E3630" s="62" t="s">
        <v>80</v>
      </c>
    </row>
    <row r="3631" spans="1:5">
      <c r="A3631" s="67">
        <v>7812</v>
      </c>
      <c r="B3631" s="67">
        <v>26</v>
      </c>
      <c r="C3631" s="62">
        <v>2049</v>
      </c>
      <c r="D3631" s="62">
        <v>29</v>
      </c>
      <c r="E3631" s="62" t="s">
        <v>80</v>
      </c>
    </row>
    <row r="3632" spans="1:5">
      <c r="A3632" s="67">
        <v>7813</v>
      </c>
      <c r="B3632" s="67">
        <v>26</v>
      </c>
      <c r="C3632" s="62">
        <v>2049</v>
      </c>
      <c r="D3632" s="62">
        <v>29</v>
      </c>
      <c r="E3632" s="62" t="s">
        <v>80</v>
      </c>
    </row>
    <row r="3633" spans="1:5">
      <c r="A3633" s="67">
        <v>7814</v>
      </c>
      <c r="B3633" s="67">
        <v>26</v>
      </c>
      <c r="C3633" s="62">
        <v>2049</v>
      </c>
      <c r="D3633" s="62">
        <v>29</v>
      </c>
      <c r="E3633" s="62" t="s">
        <v>80</v>
      </c>
    </row>
    <row r="3634" spans="1:5">
      <c r="A3634" s="67">
        <v>7823</v>
      </c>
      <c r="B3634" s="67">
        <v>26</v>
      </c>
      <c r="C3634" s="62">
        <v>2049</v>
      </c>
      <c r="D3634" s="62">
        <v>29</v>
      </c>
      <c r="E3634" s="62" t="s">
        <v>80</v>
      </c>
    </row>
    <row r="3635" spans="1:5">
      <c r="A3635" s="67">
        <v>7824</v>
      </c>
      <c r="B3635" s="67">
        <v>26</v>
      </c>
      <c r="C3635" s="62">
        <v>2049</v>
      </c>
      <c r="D3635" s="62">
        <v>29</v>
      </c>
      <c r="E3635" s="62" t="s">
        <v>80</v>
      </c>
    </row>
    <row r="3636" spans="1:5">
      <c r="A3636" s="67">
        <v>7827</v>
      </c>
      <c r="B3636" s="67">
        <v>26</v>
      </c>
      <c r="C3636" s="62">
        <v>2049</v>
      </c>
      <c r="D3636" s="62">
        <v>29</v>
      </c>
      <c r="E3636" s="62" t="s">
        <v>80</v>
      </c>
    </row>
    <row r="3637" spans="1:5">
      <c r="A3637" s="67">
        <v>7828</v>
      </c>
      <c r="B3637" s="67">
        <v>26</v>
      </c>
      <c r="C3637" s="62">
        <v>2049</v>
      </c>
      <c r="D3637" s="62">
        <v>29</v>
      </c>
      <c r="E3637" s="62" t="s">
        <v>80</v>
      </c>
    </row>
    <row r="3638" spans="1:5">
      <c r="A3638" s="67">
        <v>7829</v>
      </c>
      <c r="B3638" s="67">
        <v>26</v>
      </c>
      <c r="C3638" s="62">
        <v>2049</v>
      </c>
      <c r="D3638" s="62">
        <v>29</v>
      </c>
      <c r="E3638" s="62" t="s">
        <v>80</v>
      </c>
    </row>
    <row r="3639" spans="1:5">
      <c r="A3639" s="67">
        <v>7845</v>
      </c>
      <c r="B3639" s="67">
        <v>26</v>
      </c>
      <c r="C3639" s="62">
        <v>2049</v>
      </c>
      <c r="D3639" s="62">
        <v>29</v>
      </c>
      <c r="E3639" s="62" t="s">
        <v>80</v>
      </c>
    </row>
    <row r="3640" spans="1:5">
      <c r="A3640" s="67">
        <v>7850</v>
      </c>
      <c r="B3640" s="67">
        <v>26</v>
      </c>
      <c r="C3640" s="62">
        <v>2049</v>
      </c>
      <c r="D3640" s="62">
        <v>29</v>
      </c>
      <c r="E3640" s="62" t="s">
        <v>80</v>
      </c>
    </row>
    <row r="3641" spans="1:5">
      <c r="A3641" s="67">
        <v>7892</v>
      </c>
      <c r="B3641" s="67">
        <v>26</v>
      </c>
      <c r="C3641" s="62">
        <v>2049</v>
      </c>
      <c r="D3641" s="62">
        <v>29</v>
      </c>
      <c r="E3641" s="62" t="s">
        <v>80</v>
      </c>
    </row>
    <row r="3642" spans="1:5">
      <c r="A3642" s="67">
        <v>7900</v>
      </c>
      <c r="B3642" s="67">
        <v>25</v>
      </c>
      <c r="C3642" s="62">
        <v>2421</v>
      </c>
      <c r="D3642" s="62">
        <v>25</v>
      </c>
      <c r="E3642" s="62" t="s">
        <v>80</v>
      </c>
    </row>
    <row r="3643" spans="1:5">
      <c r="A3643" s="67">
        <v>7901</v>
      </c>
      <c r="B3643" s="67">
        <v>25</v>
      </c>
      <c r="C3643" s="62">
        <v>2421</v>
      </c>
      <c r="D3643" s="62">
        <v>25</v>
      </c>
      <c r="E3643" s="62" t="s">
        <v>80</v>
      </c>
    </row>
    <row r="3644" spans="1:5">
      <c r="A3644" s="67">
        <v>7902</v>
      </c>
      <c r="B3644" s="67">
        <v>25</v>
      </c>
      <c r="C3644" s="62">
        <v>2421</v>
      </c>
      <c r="D3644" s="62">
        <v>25</v>
      </c>
      <c r="E3644" s="62" t="s">
        <v>80</v>
      </c>
    </row>
    <row r="3645" spans="1:5">
      <c r="A3645" s="67">
        <v>7903</v>
      </c>
      <c r="B3645" s="67">
        <v>25</v>
      </c>
      <c r="C3645" s="62">
        <v>2421</v>
      </c>
      <c r="D3645" s="62">
        <v>25</v>
      </c>
      <c r="E3645" s="62" t="s">
        <v>80</v>
      </c>
    </row>
    <row r="3646" spans="1:5">
      <c r="A3646" s="67">
        <v>7904</v>
      </c>
      <c r="B3646" s="67">
        <v>25</v>
      </c>
      <c r="C3646" s="62">
        <v>2421</v>
      </c>
      <c r="D3646" s="62">
        <v>25</v>
      </c>
      <c r="E3646" s="62" t="s">
        <v>80</v>
      </c>
    </row>
    <row r="3647" spans="1:5">
      <c r="A3647" s="67">
        <v>7905</v>
      </c>
      <c r="B3647" s="67">
        <v>25</v>
      </c>
      <c r="C3647" s="62">
        <v>2421</v>
      </c>
      <c r="D3647" s="62">
        <v>25</v>
      </c>
      <c r="E3647" s="62" t="s">
        <v>80</v>
      </c>
    </row>
    <row r="3648" spans="1:5">
      <c r="A3648" s="67">
        <v>7906</v>
      </c>
      <c r="B3648" s="67">
        <v>25</v>
      </c>
      <c r="C3648" s="62">
        <v>2421</v>
      </c>
      <c r="D3648" s="62">
        <v>25</v>
      </c>
      <c r="E3648" s="62" t="s">
        <v>80</v>
      </c>
    </row>
    <row r="3649" spans="1:5">
      <c r="A3649" s="67">
        <v>7907</v>
      </c>
      <c r="B3649" s="67">
        <v>25</v>
      </c>
      <c r="C3649" s="62">
        <v>2421</v>
      </c>
      <c r="D3649" s="62">
        <v>25</v>
      </c>
      <c r="E3649" s="62" t="s">
        <v>80</v>
      </c>
    </row>
    <row r="3650" spans="1:5">
      <c r="A3650" s="67">
        <v>7908</v>
      </c>
      <c r="B3650" s="67">
        <v>25</v>
      </c>
      <c r="C3650" s="62">
        <v>2421</v>
      </c>
      <c r="D3650" s="62">
        <v>25</v>
      </c>
      <c r="E3650" s="62" t="s">
        <v>80</v>
      </c>
    </row>
    <row r="3651" spans="1:5">
      <c r="A3651" s="67">
        <v>7916</v>
      </c>
      <c r="B3651" s="67">
        <v>22</v>
      </c>
      <c r="C3651" s="62">
        <v>1997</v>
      </c>
      <c r="D3651" s="62">
        <v>52</v>
      </c>
      <c r="E3651" s="62" t="s">
        <v>80</v>
      </c>
    </row>
    <row r="3652" spans="1:5">
      <c r="A3652" s="67">
        <v>7917</v>
      </c>
      <c r="B3652" s="67">
        <v>25</v>
      </c>
      <c r="C3652" s="62">
        <v>2421</v>
      </c>
      <c r="D3652" s="62">
        <v>25</v>
      </c>
      <c r="E3652" s="62" t="s">
        <v>80</v>
      </c>
    </row>
    <row r="3653" spans="1:5">
      <c r="A3653" s="67">
        <v>7918</v>
      </c>
      <c r="B3653" s="67">
        <v>25</v>
      </c>
      <c r="C3653" s="62">
        <v>2421</v>
      </c>
      <c r="D3653" s="62">
        <v>25</v>
      </c>
      <c r="E3653" s="62" t="s">
        <v>80</v>
      </c>
    </row>
    <row r="3654" spans="1:5">
      <c r="A3654" s="67">
        <v>7919</v>
      </c>
      <c r="B3654" s="67">
        <v>22</v>
      </c>
      <c r="C3654" s="62">
        <v>1997</v>
      </c>
      <c r="D3654" s="62">
        <v>52</v>
      </c>
      <c r="E3654" s="62" t="s">
        <v>80</v>
      </c>
    </row>
    <row r="3655" spans="1:5">
      <c r="A3655" s="67">
        <v>7920</v>
      </c>
      <c r="B3655" s="67">
        <v>25</v>
      </c>
      <c r="C3655" s="62">
        <v>2421</v>
      </c>
      <c r="D3655" s="62">
        <v>25</v>
      </c>
      <c r="E3655" s="62" t="s">
        <v>80</v>
      </c>
    </row>
    <row r="3656" spans="1:5">
      <c r="A3656" s="67">
        <v>7921</v>
      </c>
      <c r="B3656" s="67">
        <v>25</v>
      </c>
      <c r="C3656" s="62">
        <v>2421</v>
      </c>
      <c r="D3656" s="62">
        <v>25</v>
      </c>
      <c r="E3656" s="62" t="s">
        <v>80</v>
      </c>
    </row>
    <row r="3657" spans="1:5">
      <c r="A3657" s="67">
        <v>7922</v>
      </c>
      <c r="B3657" s="67">
        <v>22</v>
      </c>
      <c r="C3657" s="62">
        <v>1997</v>
      </c>
      <c r="D3657" s="62">
        <v>52</v>
      </c>
      <c r="E3657" s="62" t="s">
        <v>80</v>
      </c>
    </row>
    <row r="3658" spans="1:5">
      <c r="A3658" s="67">
        <v>7923</v>
      </c>
      <c r="B3658" s="67">
        <v>25</v>
      </c>
      <c r="C3658" s="62">
        <v>2421</v>
      </c>
      <c r="D3658" s="62">
        <v>25</v>
      </c>
      <c r="E3658" s="62" t="s">
        <v>80</v>
      </c>
    </row>
    <row r="3659" spans="1:5">
      <c r="A3659" s="67">
        <v>8001</v>
      </c>
      <c r="B3659" s="67">
        <v>18</v>
      </c>
      <c r="C3659" s="62">
        <v>1590</v>
      </c>
      <c r="D3659" s="62">
        <v>100</v>
      </c>
      <c r="E3659" s="62" t="s">
        <v>76</v>
      </c>
    </row>
    <row r="3660" spans="1:5">
      <c r="A3660" s="67">
        <v>8002</v>
      </c>
      <c r="B3660" s="67">
        <v>18</v>
      </c>
      <c r="C3660" s="62">
        <v>1590</v>
      </c>
      <c r="D3660" s="62">
        <v>100</v>
      </c>
      <c r="E3660" s="62" t="s">
        <v>76</v>
      </c>
    </row>
    <row r="3661" spans="1:5">
      <c r="A3661" s="67">
        <v>8003</v>
      </c>
      <c r="B3661" s="67">
        <v>18</v>
      </c>
      <c r="C3661" s="62">
        <v>1590</v>
      </c>
      <c r="D3661" s="62">
        <v>100</v>
      </c>
      <c r="E3661" s="62" t="s">
        <v>76</v>
      </c>
    </row>
    <row r="3662" spans="1:5">
      <c r="A3662" s="67">
        <v>8004</v>
      </c>
      <c r="B3662" s="67">
        <v>18</v>
      </c>
      <c r="C3662" s="62">
        <v>1590</v>
      </c>
      <c r="D3662" s="62">
        <v>100</v>
      </c>
      <c r="E3662" s="62" t="s">
        <v>76</v>
      </c>
    </row>
    <row r="3663" spans="1:5">
      <c r="A3663" s="67">
        <v>8005</v>
      </c>
      <c r="B3663" s="67">
        <v>18</v>
      </c>
      <c r="C3663" s="62">
        <v>1590</v>
      </c>
      <c r="D3663" s="62">
        <v>100</v>
      </c>
      <c r="E3663" s="62" t="s">
        <v>76</v>
      </c>
    </row>
    <row r="3664" spans="1:5">
      <c r="A3664" s="67">
        <v>8006</v>
      </c>
      <c r="B3664" s="67">
        <v>18</v>
      </c>
      <c r="C3664" s="62">
        <v>1590</v>
      </c>
      <c r="D3664" s="62">
        <v>100</v>
      </c>
      <c r="E3664" s="62" t="s">
        <v>76</v>
      </c>
    </row>
    <row r="3665" spans="1:5">
      <c r="A3665" s="67">
        <v>8007</v>
      </c>
      <c r="B3665" s="67">
        <v>18</v>
      </c>
      <c r="C3665" s="62">
        <v>1590</v>
      </c>
      <c r="D3665" s="62">
        <v>100</v>
      </c>
      <c r="E3665" s="62" t="s">
        <v>76</v>
      </c>
    </row>
    <row r="3666" spans="1:5">
      <c r="A3666" s="67">
        <v>8008</v>
      </c>
      <c r="B3666" s="67">
        <v>18</v>
      </c>
      <c r="C3666" s="62">
        <v>1590</v>
      </c>
      <c r="D3666" s="62">
        <v>100</v>
      </c>
      <c r="E3666" s="62" t="s">
        <v>76</v>
      </c>
    </row>
    <row r="3667" spans="1:5">
      <c r="A3667" s="67">
        <v>8009</v>
      </c>
      <c r="B3667" s="67">
        <v>18</v>
      </c>
      <c r="C3667" s="62">
        <v>1590</v>
      </c>
      <c r="D3667" s="62">
        <v>100</v>
      </c>
      <c r="E3667" s="62" t="s">
        <v>76</v>
      </c>
    </row>
    <row r="3668" spans="1:5">
      <c r="A3668" s="67">
        <v>8010</v>
      </c>
      <c r="B3668" s="67">
        <v>18</v>
      </c>
      <c r="C3668" s="62">
        <v>1590</v>
      </c>
      <c r="D3668" s="62">
        <v>100</v>
      </c>
      <c r="E3668" s="62" t="s">
        <v>76</v>
      </c>
    </row>
    <row r="3669" spans="1:5">
      <c r="A3669" s="67">
        <v>8045</v>
      </c>
      <c r="B3669" s="67">
        <v>18</v>
      </c>
      <c r="C3669" s="62">
        <v>1590</v>
      </c>
      <c r="D3669" s="62">
        <v>100</v>
      </c>
      <c r="E3669" s="62" t="s">
        <v>76</v>
      </c>
    </row>
    <row r="3670" spans="1:5">
      <c r="A3670" s="67">
        <v>8051</v>
      </c>
      <c r="B3670" s="67">
        <v>18</v>
      </c>
      <c r="C3670" s="62">
        <v>1590</v>
      </c>
      <c r="D3670" s="62">
        <v>100</v>
      </c>
      <c r="E3670" s="62" t="s">
        <v>76</v>
      </c>
    </row>
    <row r="3671" spans="1:5">
      <c r="A3671" s="67">
        <v>8060</v>
      </c>
      <c r="B3671" s="67">
        <v>18</v>
      </c>
      <c r="C3671" s="62">
        <v>1590</v>
      </c>
      <c r="D3671" s="62">
        <v>100</v>
      </c>
      <c r="E3671" s="62" t="s">
        <v>76</v>
      </c>
    </row>
    <row r="3672" spans="1:5">
      <c r="A3672" s="67">
        <v>8061</v>
      </c>
      <c r="B3672" s="67">
        <v>18</v>
      </c>
      <c r="C3672" s="62">
        <v>1590</v>
      </c>
      <c r="D3672" s="62">
        <v>100</v>
      </c>
      <c r="E3672" s="62" t="s">
        <v>76</v>
      </c>
    </row>
    <row r="3673" spans="1:5">
      <c r="A3673" s="67">
        <v>8066</v>
      </c>
      <c r="B3673" s="67">
        <v>18</v>
      </c>
      <c r="C3673" s="62">
        <v>1590</v>
      </c>
      <c r="D3673" s="62">
        <v>100</v>
      </c>
      <c r="E3673" s="62" t="s">
        <v>76</v>
      </c>
    </row>
    <row r="3674" spans="1:5">
      <c r="A3674" s="67">
        <v>8069</v>
      </c>
      <c r="B3674" s="67">
        <v>18</v>
      </c>
      <c r="C3674" s="62">
        <v>1590</v>
      </c>
      <c r="D3674" s="62">
        <v>100</v>
      </c>
      <c r="E3674" s="62" t="s">
        <v>76</v>
      </c>
    </row>
    <row r="3675" spans="1:5">
      <c r="A3675" s="67">
        <v>8070</v>
      </c>
      <c r="B3675" s="67">
        <v>18</v>
      </c>
      <c r="C3675" s="62">
        <v>1590</v>
      </c>
      <c r="D3675" s="62">
        <v>100</v>
      </c>
      <c r="E3675" s="62" t="s">
        <v>76</v>
      </c>
    </row>
    <row r="3676" spans="1:5">
      <c r="A3676" s="67">
        <v>8071</v>
      </c>
      <c r="B3676" s="67">
        <v>18</v>
      </c>
      <c r="C3676" s="62">
        <v>1590</v>
      </c>
      <c r="D3676" s="62">
        <v>100</v>
      </c>
      <c r="E3676" s="62" t="s">
        <v>76</v>
      </c>
    </row>
    <row r="3677" spans="1:5">
      <c r="A3677" s="67">
        <v>8100</v>
      </c>
      <c r="B3677" s="67">
        <v>18</v>
      </c>
      <c r="C3677" s="62">
        <v>1590</v>
      </c>
      <c r="D3677" s="62">
        <v>100</v>
      </c>
      <c r="E3677" s="62" t="s">
        <v>76</v>
      </c>
    </row>
    <row r="3678" spans="1:5">
      <c r="A3678" s="67">
        <v>8101</v>
      </c>
      <c r="B3678" s="67">
        <v>18</v>
      </c>
      <c r="C3678" s="62">
        <v>1590</v>
      </c>
      <c r="D3678" s="62">
        <v>100</v>
      </c>
      <c r="E3678" s="62" t="s">
        <v>76</v>
      </c>
    </row>
    <row r="3679" spans="1:5">
      <c r="A3679" s="67">
        <v>8102</v>
      </c>
      <c r="B3679" s="67">
        <v>18</v>
      </c>
      <c r="C3679" s="62">
        <v>1590</v>
      </c>
      <c r="D3679" s="62">
        <v>100</v>
      </c>
      <c r="E3679" s="62" t="s">
        <v>76</v>
      </c>
    </row>
    <row r="3680" spans="1:5">
      <c r="A3680" s="67">
        <v>8103</v>
      </c>
      <c r="B3680" s="67">
        <v>18</v>
      </c>
      <c r="C3680" s="62">
        <v>1590</v>
      </c>
      <c r="D3680" s="62">
        <v>100</v>
      </c>
      <c r="E3680" s="62" t="s">
        <v>76</v>
      </c>
    </row>
    <row r="3681" spans="1:5">
      <c r="A3681" s="67">
        <v>8107</v>
      </c>
      <c r="B3681" s="67">
        <v>18</v>
      </c>
      <c r="C3681" s="62">
        <v>1590</v>
      </c>
      <c r="D3681" s="62">
        <v>100</v>
      </c>
      <c r="E3681" s="62" t="s">
        <v>76</v>
      </c>
    </row>
    <row r="3682" spans="1:5">
      <c r="A3682" s="67">
        <v>8108</v>
      </c>
      <c r="B3682" s="67">
        <v>18</v>
      </c>
      <c r="C3682" s="62">
        <v>1590</v>
      </c>
      <c r="D3682" s="62">
        <v>100</v>
      </c>
      <c r="E3682" s="62" t="s">
        <v>76</v>
      </c>
    </row>
    <row r="3683" spans="1:5">
      <c r="A3683" s="67">
        <v>8111</v>
      </c>
      <c r="B3683" s="67">
        <v>18</v>
      </c>
      <c r="C3683" s="62">
        <v>1590</v>
      </c>
      <c r="D3683" s="62">
        <v>100</v>
      </c>
      <c r="E3683" s="62" t="s">
        <v>76</v>
      </c>
    </row>
    <row r="3684" spans="1:5">
      <c r="A3684" s="67">
        <v>8120</v>
      </c>
      <c r="B3684" s="67">
        <v>18</v>
      </c>
      <c r="C3684" s="62">
        <v>1590</v>
      </c>
      <c r="D3684" s="62">
        <v>100</v>
      </c>
      <c r="E3684" s="62" t="s">
        <v>76</v>
      </c>
    </row>
    <row r="3685" spans="1:5">
      <c r="A3685" s="67">
        <v>8205</v>
      </c>
      <c r="B3685" s="67">
        <v>18</v>
      </c>
      <c r="C3685" s="62">
        <v>1590</v>
      </c>
      <c r="D3685" s="62">
        <v>100</v>
      </c>
      <c r="E3685" s="62" t="s">
        <v>76</v>
      </c>
    </row>
    <row r="3686" spans="1:5">
      <c r="A3686" s="67">
        <v>8383</v>
      </c>
      <c r="B3686" s="67">
        <v>18</v>
      </c>
      <c r="C3686" s="62">
        <v>1590</v>
      </c>
      <c r="D3686" s="62">
        <v>100</v>
      </c>
      <c r="E3686" s="62" t="s">
        <v>76</v>
      </c>
    </row>
    <row r="3687" spans="1:5">
      <c r="A3687" s="67">
        <v>8386</v>
      </c>
      <c r="B3687" s="67">
        <v>18</v>
      </c>
      <c r="C3687" s="62">
        <v>1590</v>
      </c>
      <c r="D3687" s="62">
        <v>100</v>
      </c>
      <c r="E3687" s="62" t="s">
        <v>76</v>
      </c>
    </row>
    <row r="3688" spans="1:5">
      <c r="A3688" s="67">
        <v>8388</v>
      </c>
      <c r="B3688" s="67">
        <v>18</v>
      </c>
      <c r="C3688" s="62">
        <v>1590</v>
      </c>
      <c r="D3688" s="62">
        <v>100</v>
      </c>
      <c r="E3688" s="62" t="s">
        <v>76</v>
      </c>
    </row>
    <row r="3689" spans="1:5">
      <c r="A3689" s="67">
        <v>8390</v>
      </c>
      <c r="B3689" s="67">
        <v>18</v>
      </c>
      <c r="C3689" s="62">
        <v>1590</v>
      </c>
      <c r="D3689" s="62">
        <v>100</v>
      </c>
      <c r="E3689" s="62" t="s">
        <v>76</v>
      </c>
    </row>
    <row r="3690" spans="1:5">
      <c r="A3690" s="67">
        <v>8393</v>
      </c>
      <c r="B3690" s="67">
        <v>18</v>
      </c>
      <c r="C3690" s="62">
        <v>1590</v>
      </c>
      <c r="D3690" s="62">
        <v>100</v>
      </c>
      <c r="E3690" s="62" t="s">
        <v>76</v>
      </c>
    </row>
    <row r="3691" spans="1:5">
      <c r="A3691" s="67">
        <v>8394</v>
      </c>
      <c r="B3691" s="67">
        <v>18</v>
      </c>
      <c r="C3691" s="62">
        <v>1590</v>
      </c>
      <c r="D3691" s="62">
        <v>100</v>
      </c>
      <c r="E3691" s="62" t="s">
        <v>76</v>
      </c>
    </row>
    <row r="3692" spans="1:5">
      <c r="A3692" s="67">
        <v>8396</v>
      </c>
      <c r="B3692" s="67">
        <v>18</v>
      </c>
      <c r="C3692" s="62">
        <v>1590</v>
      </c>
      <c r="D3692" s="62">
        <v>100</v>
      </c>
      <c r="E3692" s="62" t="s">
        <v>76</v>
      </c>
    </row>
    <row r="3693" spans="1:5">
      <c r="A3693" s="67">
        <v>8399</v>
      </c>
      <c r="B3693" s="67">
        <v>18</v>
      </c>
      <c r="C3693" s="62">
        <v>1590</v>
      </c>
      <c r="D3693" s="62">
        <v>100</v>
      </c>
      <c r="E3693" s="62" t="s">
        <v>76</v>
      </c>
    </row>
    <row r="3694" spans="1:5">
      <c r="A3694" s="67">
        <v>8500</v>
      </c>
      <c r="B3694" s="67">
        <v>18</v>
      </c>
      <c r="C3694" s="62">
        <v>1590</v>
      </c>
      <c r="D3694" s="62">
        <v>100</v>
      </c>
      <c r="E3694" s="62" t="s">
        <v>76</v>
      </c>
    </row>
    <row r="3695" spans="1:5">
      <c r="A3695" s="67">
        <v>8507</v>
      </c>
      <c r="B3695" s="67">
        <v>18</v>
      </c>
      <c r="C3695" s="62">
        <v>1590</v>
      </c>
      <c r="D3695" s="62">
        <v>100</v>
      </c>
      <c r="E3695" s="62" t="s">
        <v>76</v>
      </c>
    </row>
    <row r="3696" spans="1:5">
      <c r="A3696" s="67">
        <v>8538</v>
      </c>
      <c r="B3696" s="67">
        <v>18</v>
      </c>
      <c r="C3696" s="62">
        <v>1590</v>
      </c>
      <c r="D3696" s="62">
        <v>100</v>
      </c>
      <c r="E3696" s="62" t="s">
        <v>76</v>
      </c>
    </row>
    <row r="3697" spans="1:5">
      <c r="A3697" s="67">
        <v>8557</v>
      </c>
      <c r="B3697" s="67">
        <v>18</v>
      </c>
      <c r="C3697" s="62">
        <v>1590</v>
      </c>
      <c r="D3697" s="62">
        <v>100</v>
      </c>
      <c r="E3697" s="62" t="s">
        <v>76</v>
      </c>
    </row>
    <row r="3698" spans="1:5">
      <c r="A3698" s="67">
        <v>8576</v>
      </c>
      <c r="B3698" s="67">
        <v>18</v>
      </c>
      <c r="C3698" s="62">
        <v>1590</v>
      </c>
      <c r="D3698" s="62">
        <v>100</v>
      </c>
      <c r="E3698" s="62" t="s">
        <v>76</v>
      </c>
    </row>
    <row r="3699" spans="1:5">
      <c r="A3699" s="67">
        <v>8622</v>
      </c>
      <c r="B3699" s="67">
        <v>18</v>
      </c>
      <c r="C3699" s="62">
        <v>1590</v>
      </c>
      <c r="D3699" s="62">
        <v>100</v>
      </c>
      <c r="E3699" s="62" t="s">
        <v>76</v>
      </c>
    </row>
    <row r="3700" spans="1:5">
      <c r="A3700" s="67">
        <v>8626</v>
      </c>
      <c r="B3700" s="67">
        <v>18</v>
      </c>
      <c r="C3700" s="62">
        <v>1590</v>
      </c>
      <c r="D3700" s="62">
        <v>100</v>
      </c>
      <c r="E3700" s="62" t="s">
        <v>76</v>
      </c>
    </row>
    <row r="3701" spans="1:5">
      <c r="A3701" s="67">
        <v>8627</v>
      </c>
      <c r="B3701" s="67">
        <v>18</v>
      </c>
      <c r="C3701" s="62">
        <v>1590</v>
      </c>
      <c r="D3701" s="62">
        <v>100</v>
      </c>
      <c r="E3701" s="62" t="s">
        <v>76</v>
      </c>
    </row>
    <row r="3702" spans="1:5">
      <c r="A3702" s="67">
        <v>8659</v>
      </c>
      <c r="B3702" s="67">
        <v>18</v>
      </c>
      <c r="C3702" s="62">
        <v>1590</v>
      </c>
      <c r="D3702" s="62">
        <v>100</v>
      </c>
      <c r="E3702" s="62" t="s">
        <v>76</v>
      </c>
    </row>
    <row r="3703" spans="1:5">
      <c r="A3703" s="67">
        <v>8785</v>
      </c>
      <c r="B3703" s="67">
        <v>18</v>
      </c>
      <c r="C3703" s="62">
        <v>1590</v>
      </c>
      <c r="D3703" s="62">
        <v>100</v>
      </c>
      <c r="E3703" s="62" t="s">
        <v>76</v>
      </c>
    </row>
    <row r="3704" spans="1:5">
      <c r="A3704" s="67">
        <v>8865</v>
      </c>
      <c r="B3704" s="67">
        <v>18</v>
      </c>
      <c r="C3704" s="62">
        <v>1590</v>
      </c>
      <c r="D3704" s="62">
        <v>100</v>
      </c>
      <c r="E3704" s="62" t="s">
        <v>76</v>
      </c>
    </row>
    <row r="3705" spans="1:5">
      <c r="A3705" s="67">
        <v>8873</v>
      </c>
      <c r="B3705" s="67">
        <v>18</v>
      </c>
      <c r="C3705" s="62">
        <v>1590</v>
      </c>
      <c r="D3705" s="62">
        <v>100</v>
      </c>
      <c r="E3705" s="62" t="s">
        <v>76</v>
      </c>
    </row>
    <row r="3706" spans="1:5">
      <c r="A3706" s="67">
        <v>9000</v>
      </c>
      <c r="B3706" s="67">
        <v>51</v>
      </c>
      <c r="C3706" s="62">
        <v>325</v>
      </c>
      <c r="D3706" s="62">
        <v>1043</v>
      </c>
      <c r="E3706" s="62" t="s">
        <v>77</v>
      </c>
    </row>
    <row r="3707" spans="1:5">
      <c r="A3707" s="67">
        <v>9001</v>
      </c>
      <c r="B3707" s="67">
        <v>51</v>
      </c>
      <c r="C3707" s="62">
        <v>325</v>
      </c>
      <c r="D3707" s="62">
        <v>1043</v>
      </c>
      <c r="E3707" s="62" t="s">
        <v>77</v>
      </c>
    </row>
    <row r="3708" spans="1:5">
      <c r="A3708" s="67">
        <v>9002</v>
      </c>
      <c r="B3708" s="67">
        <v>51</v>
      </c>
      <c r="C3708" s="62">
        <v>325</v>
      </c>
      <c r="D3708" s="62">
        <v>1043</v>
      </c>
      <c r="E3708" s="62" t="s">
        <v>77</v>
      </c>
    </row>
    <row r="3709" spans="1:5">
      <c r="A3709" s="67">
        <v>9003</v>
      </c>
      <c r="B3709" s="67">
        <v>51</v>
      </c>
      <c r="C3709" s="62">
        <v>325</v>
      </c>
      <c r="D3709" s="62">
        <v>1043</v>
      </c>
      <c r="E3709" s="62" t="s">
        <v>77</v>
      </c>
    </row>
    <row r="3710" spans="1:5">
      <c r="A3710" s="67">
        <v>9005</v>
      </c>
      <c r="B3710" s="67">
        <v>51</v>
      </c>
      <c r="C3710" s="62">
        <v>325</v>
      </c>
      <c r="D3710" s="62">
        <v>1043</v>
      </c>
      <c r="E3710" s="62" t="s">
        <v>77</v>
      </c>
    </row>
    <row r="3711" spans="1:5">
      <c r="A3711" s="67">
        <v>9007</v>
      </c>
      <c r="B3711" s="67">
        <v>51</v>
      </c>
      <c r="C3711" s="62">
        <v>325</v>
      </c>
      <c r="D3711" s="62">
        <v>1043</v>
      </c>
      <c r="E3711" s="62" t="s">
        <v>77</v>
      </c>
    </row>
    <row r="3712" spans="1:5">
      <c r="A3712" s="67">
        <v>9008</v>
      </c>
      <c r="B3712" s="67">
        <v>51</v>
      </c>
      <c r="C3712" s="62">
        <v>325</v>
      </c>
      <c r="D3712" s="62">
        <v>1043</v>
      </c>
      <c r="E3712" s="62" t="s">
        <v>77</v>
      </c>
    </row>
    <row r="3713" spans="1:5">
      <c r="A3713" s="67">
        <v>9009</v>
      </c>
      <c r="B3713" s="67">
        <v>51</v>
      </c>
      <c r="C3713" s="62">
        <v>325</v>
      </c>
      <c r="D3713" s="62">
        <v>1043</v>
      </c>
      <c r="E3713" s="62" t="s">
        <v>77</v>
      </c>
    </row>
    <row r="3714" spans="1:5">
      <c r="A3714" s="67">
        <v>9010</v>
      </c>
      <c r="B3714" s="67">
        <v>51</v>
      </c>
      <c r="C3714" s="62">
        <v>325</v>
      </c>
      <c r="D3714" s="62">
        <v>1043</v>
      </c>
      <c r="E3714" s="62" t="s">
        <v>77</v>
      </c>
    </row>
    <row r="3715" spans="1:5">
      <c r="A3715" s="67">
        <v>9013</v>
      </c>
      <c r="B3715" s="67">
        <v>51</v>
      </c>
      <c r="C3715" s="62">
        <v>325</v>
      </c>
      <c r="D3715" s="62">
        <v>1043</v>
      </c>
      <c r="E3715" s="62" t="s">
        <v>77</v>
      </c>
    </row>
    <row r="3716" spans="1:5">
      <c r="A3716" s="67">
        <v>9015</v>
      </c>
      <c r="B3716" s="67">
        <v>51</v>
      </c>
      <c r="C3716" s="62">
        <v>325</v>
      </c>
      <c r="D3716" s="62">
        <v>1043</v>
      </c>
      <c r="E3716" s="62" t="s">
        <v>77</v>
      </c>
    </row>
    <row r="3717" spans="1:5">
      <c r="A3717" s="67">
        <v>9016</v>
      </c>
      <c r="B3717" s="67">
        <v>51</v>
      </c>
      <c r="C3717" s="62">
        <v>325</v>
      </c>
      <c r="D3717" s="62">
        <v>1043</v>
      </c>
      <c r="E3717" s="62" t="s">
        <v>77</v>
      </c>
    </row>
    <row r="3718" spans="1:5">
      <c r="A3718" s="67">
        <v>9017</v>
      </c>
      <c r="B3718" s="67">
        <v>51</v>
      </c>
      <c r="C3718" s="62">
        <v>325</v>
      </c>
      <c r="D3718" s="62">
        <v>1043</v>
      </c>
      <c r="E3718" s="62" t="s">
        <v>77</v>
      </c>
    </row>
    <row r="3719" spans="1:5">
      <c r="A3719" s="67">
        <v>9018</v>
      </c>
      <c r="B3719" s="67">
        <v>51</v>
      </c>
      <c r="C3719" s="62">
        <v>325</v>
      </c>
      <c r="D3719" s="62">
        <v>1043</v>
      </c>
      <c r="E3719" s="62" t="s">
        <v>77</v>
      </c>
    </row>
    <row r="3720" spans="1:5">
      <c r="A3720" s="67">
        <v>9019</v>
      </c>
      <c r="B3720" s="67">
        <v>51</v>
      </c>
      <c r="C3720" s="62">
        <v>325</v>
      </c>
      <c r="D3720" s="62">
        <v>1043</v>
      </c>
      <c r="E3720" s="62" t="s">
        <v>77</v>
      </c>
    </row>
    <row r="3721" spans="1:5">
      <c r="A3721" s="67">
        <v>9020</v>
      </c>
      <c r="B3721" s="67">
        <v>51</v>
      </c>
      <c r="C3721" s="62">
        <v>325</v>
      </c>
      <c r="D3721" s="62">
        <v>1043</v>
      </c>
      <c r="E3721" s="62" t="s">
        <v>77</v>
      </c>
    </row>
    <row r="3722" spans="1:5">
      <c r="A3722" s="67">
        <v>9021</v>
      </c>
      <c r="B3722" s="67">
        <v>51</v>
      </c>
      <c r="C3722" s="62">
        <v>325</v>
      </c>
      <c r="D3722" s="62">
        <v>1043</v>
      </c>
      <c r="E3722" s="62" t="s">
        <v>77</v>
      </c>
    </row>
    <row r="3723" spans="1:5">
      <c r="A3723" s="67">
        <v>9022</v>
      </c>
      <c r="B3723" s="67">
        <v>51</v>
      </c>
      <c r="C3723" s="62">
        <v>325</v>
      </c>
      <c r="D3723" s="62">
        <v>1043</v>
      </c>
      <c r="E3723" s="62" t="s">
        <v>77</v>
      </c>
    </row>
    <row r="3724" spans="1:5">
      <c r="A3724" s="67">
        <v>9023</v>
      </c>
      <c r="B3724" s="67">
        <v>51</v>
      </c>
      <c r="C3724" s="62">
        <v>325</v>
      </c>
      <c r="D3724" s="62">
        <v>1043</v>
      </c>
      <c r="E3724" s="62" t="s">
        <v>77</v>
      </c>
    </row>
    <row r="3725" spans="1:5">
      <c r="A3725" s="67">
        <v>9464</v>
      </c>
      <c r="B3725" s="67">
        <v>51</v>
      </c>
      <c r="C3725" s="62">
        <v>325</v>
      </c>
      <c r="D3725" s="62">
        <v>1043</v>
      </c>
      <c r="E3725" s="62" t="s">
        <v>77</v>
      </c>
    </row>
    <row r="3726" spans="1:5">
      <c r="A3726" s="67">
        <v>9466</v>
      </c>
      <c r="B3726" s="67">
        <v>51</v>
      </c>
      <c r="C3726" s="62">
        <v>325</v>
      </c>
      <c r="D3726" s="62">
        <v>1043</v>
      </c>
      <c r="E3726" s="62" t="s">
        <v>77</v>
      </c>
    </row>
    <row r="3727" spans="1:5">
      <c r="A3727" s="67">
        <v>9726</v>
      </c>
      <c r="B3727" s="67">
        <v>51</v>
      </c>
      <c r="C3727" s="62">
        <v>325</v>
      </c>
      <c r="D3727" s="62">
        <v>1043</v>
      </c>
      <c r="E3727" s="62" t="s">
        <v>77</v>
      </c>
    </row>
    <row r="3728" spans="1:5">
      <c r="A3728" s="67">
        <v>9727</v>
      </c>
      <c r="B3728" s="67">
        <v>51</v>
      </c>
      <c r="C3728" s="62">
        <v>325</v>
      </c>
      <c r="D3728" s="62">
        <v>1043</v>
      </c>
      <c r="E3728" s="62" t="s">
        <v>77</v>
      </c>
    </row>
    <row r="3729" spans="1:5">
      <c r="A3729" s="67">
        <v>9728</v>
      </c>
      <c r="B3729" s="67">
        <v>51</v>
      </c>
      <c r="C3729" s="62">
        <v>325</v>
      </c>
      <c r="D3729" s="62">
        <v>1043</v>
      </c>
      <c r="E3729" s="62" t="s">
        <v>77</v>
      </c>
    </row>
    <row r="3730" spans="1:5">
      <c r="A3730" s="67">
        <v>9729</v>
      </c>
      <c r="B3730" s="67">
        <v>51</v>
      </c>
      <c r="C3730" s="62">
        <v>325</v>
      </c>
      <c r="D3730" s="62">
        <v>1043</v>
      </c>
      <c r="E3730" s="62" t="s">
        <v>77</v>
      </c>
    </row>
  </sheetData>
  <autoFilter ref="A3:D3730" xr:uid="{3D47FEED-9F6C-4221-99BE-A3D6CD7F15E0}"/>
  <phoneticPr fontId="7" type="noConversion"/>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1EA5D-569B-4440-AF3B-A367E6329CAF}">
  <dimension ref="A1:K109"/>
  <sheetViews>
    <sheetView topLeftCell="A9" zoomScale="70" zoomScaleNormal="70" workbookViewId="0">
      <selection activeCell="D10" sqref="D10:D11"/>
    </sheetView>
  </sheetViews>
  <sheetFormatPr defaultColWidth="9.109375" defaultRowHeight="13.2"/>
  <cols>
    <col min="1" max="1" width="3.33203125" style="15" customWidth="1"/>
    <col min="2" max="2" width="19" style="15" customWidth="1"/>
    <col min="3" max="3" width="10.109375" style="15" customWidth="1"/>
    <col min="4" max="4" width="14.88671875" style="15" customWidth="1"/>
    <col min="5" max="5" width="15.5546875" style="15" customWidth="1"/>
    <col min="6" max="6" width="15.109375" style="15" customWidth="1"/>
    <col min="7" max="7" width="1" style="15" customWidth="1"/>
    <col min="8" max="8" width="10" style="15" customWidth="1"/>
    <col min="9" max="9" width="10.33203125" style="15" customWidth="1"/>
    <col min="10" max="10" width="14.33203125" style="15" customWidth="1"/>
    <col min="11" max="11" width="32.6640625" style="15" customWidth="1"/>
    <col min="12" max="256" width="9.109375" style="15"/>
    <col min="257" max="257" width="3.33203125" style="15" customWidth="1"/>
    <col min="258" max="258" width="19" style="15" customWidth="1"/>
    <col min="259" max="259" width="10.109375" style="15" customWidth="1"/>
    <col min="260" max="260" width="14.88671875" style="15" customWidth="1"/>
    <col min="261" max="261" width="15.5546875" style="15" customWidth="1"/>
    <col min="262" max="262" width="15.109375" style="15" customWidth="1"/>
    <col min="263" max="263" width="1" style="15" customWidth="1"/>
    <col min="264" max="264" width="10" style="15" customWidth="1"/>
    <col min="265" max="265" width="10.33203125" style="15" customWidth="1"/>
    <col min="266" max="266" width="14.33203125" style="15" customWidth="1"/>
    <col min="267" max="267" width="32.6640625" style="15" customWidth="1"/>
    <col min="268" max="512" width="9.109375" style="15"/>
    <col min="513" max="513" width="3.33203125" style="15" customWidth="1"/>
    <col min="514" max="514" width="19" style="15" customWidth="1"/>
    <col min="515" max="515" width="10.109375" style="15" customWidth="1"/>
    <col min="516" max="516" width="14.88671875" style="15" customWidth="1"/>
    <col min="517" max="517" width="15.5546875" style="15" customWidth="1"/>
    <col min="518" max="518" width="15.109375" style="15" customWidth="1"/>
    <col min="519" max="519" width="1" style="15" customWidth="1"/>
    <col min="520" max="520" width="10" style="15" customWidth="1"/>
    <col min="521" max="521" width="10.33203125" style="15" customWidth="1"/>
    <col min="522" max="522" width="14.33203125" style="15" customWidth="1"/>
    <col min="523" max="523" width="32.6640625" style="15" customWidth="1"/>
    <col min="524" max="768" width="9.109375" style="15"/>
    <col min="769" max="769" width="3.33203125" style="15" customWidth="1"/>
    <col min="770" max="770" width="19" style="15" customWidth="1"/>
    <col min="771" max="771" width="10.109375" style="15" customWidth="1"/>
    <col min="772" max="772" width="14.88671875" style="15" customWidth="1"/>
    <col min="773" max="773" width="15.5546875" style="15" customWidth="1"/>
    <col min="774" max="774" width="15.109375" style="15" customWidth="1"/>
    <col min="775" max="775" width="1" style="15" customWidth="1"/>
    <col min="776" max="776" width="10" style="15" customWidth="1"/>
    <col min="777" max="777" width="10.33203125" style="15" customWidth="1"/>
    <col min="778" max="778" width="14.33203125" style="15" customWidth="1"/>
    <col min="779" max="779" width="32.6640625" style="15" customWidth="1"/>
    <col min="780" max="1024" width="9.109375" style="15"/>
    <col min="1025" max="1025" width="3.33203125" style="15" customWidth="1"/>
    <col min="1026" max="1026" width="19" style="15" customWidth="1"/>
    <col min="1027" max="1027" width="10.109375" style="15" customWidth="1"/>
    <col min="1028" max="1028" width="14.88671875" style="15" customWidth="1"/>
    <col min="1029" max="1029" width="15.5546875" style="15" customWidth="1"/>
    <col min="1030" max="1030" width="15.109375" style="15" customWidth="1"/>
    <col min="1031" max="1031" width="1" style="15" customWidth="1"/>
    <col min="1032" max="1032" width="10" style="15" customWidth="1"/>
    <col min="1033" max="1033" width="10.33203125" style="15" customWidth="1"/>
    <col min="1034" max="1034" width="14.33203125" style="15" customWidth="1"/>
    <col min="1035" max="1035" width="32.6640625" style="15" customWidth="1"/>
    <col min="1036" max="1280" width="9.109375" style="15"/>
    <col min="1281" max="1281" width="3.33203125" style="15" customWidth="1"/>
    <col min="1282" max="1282" width="19" style="15" customWidth="1"/>
    <col min="1283" max="1283" width="10.109375" style="15" customWidth="1"/>
    <col min="1284" max="1284" width="14.88671875" style="15" customWidth="1"/>
    <col min="1285" max="1285" width="15.5546875" style="15" customWidth="1"/>
    <col min="1286" max="1286" width="15.109375" style="15" customWidth="1"/>
    <col min="1287" max="1287" width="1" style="15" customWidth="1"/>
    <col min="1288" max="1288" width="10" style="15" customWidth="1"/>
    <col min="1289" max="1289" width="10.33203125" style="15" customWidth="1"/>
    <col min="1290" max="1290" width="14.33203125" style="15" customWidth="1"/>
    <col min="1291" max="1291" width="32.6640625" style="15" customWidth="1"/>
    <col min="1292" max="1536" width="9.109375" style="15"/>
    <col min="1537" max="1537" width="3.33203125" style="15" customWidth="1"/>
    <col min="1538" max="1538" width="19" style="15" customWidth="1"/>
    <col min="1539" max="1539" width="10.109375" style="15" customWidth="1"/>
    <col min="1540" max="1540" width="14.88671875" style="15" customWidth="1"/>
    <col min="1541" max="1541" width="15.5546875" style="15" customWidth="1"/>
    <col min="1542" max="1542" width="15.109375" style="15" customWidth="1"/>
    <col min="1543" max="1543" width="1" style="15" customWidth="1"/>
    <col min="1544" max="1544" width="10" style="15" customWidth="1"/>
    <col min="1545" max="1545" width="10.33203125" style="15" customWidth="1"/>
    <col min="1546" max="1546" width="14.33203125" style="15" customWidth="1"/>
    <col min="1547" max="1547" width="32.6640625" style="15" customWidth="1"/>
    <col min="1548" max="1792" width="9.109375" style="15"/>
    <col min="1793" max="1793" width="3.33203125" style="15" customWidth="1"/>
    <col min="1794" max="1794" width="19" style="15" customWidth="1"/>
    <col min="1795" max="1795" width="10.109375" style="15" customWidth="1"/>
    <col min="1796" max="1796" width="14.88671875" style="15" customWidth="1"/>
    <col min="1797" max="1797" width="15.5546875" style="15" customWidth="1"/>
    <col min="1798" max="1798" width="15.109375" style="15" customWidth="1"/>
    <col min="1799" max="1799" width="1" style="15" customWidth="1"/>
    <col min="1800" max="1800" width="10" style="15" customWidth="1"/>
    <col min="1801" max="1801" width="10.33203125" style="15" customWidth="1"/>
    <col min="1802" max="1802" width="14.33203125" style="15" customWidth="1"/>
    <col min="1803" max="1803" width="32.6640625" style="15" customWidth="1"/>
    <col min="1804" max="2048" width="9.109375" style="15"/>
    <col min="2049" max="2049" width="3.33203125" style="15" customWidth="1"/>
    <col min="2050" max="2050" width="19" style="15" customWidth="1"/>
    <col min="2051" max="2051" width="10.109375" style="15" customWidth="1"/>
    <col min="2052" max="2052" width="14.88671875" style="15" customWidth="1"/>
    <col min="2053" max="2053" width="15.5546875" style="15" customWidth="1"/>
    <col min="2054" max="2054" width="15.109375" style="15" customWidth="1"/>
    <col min="2055" max="2055" width="1" style="15" customWidth="1"/>
    <col min="2056" max="2056" width="10" style="15" customWidth="1"/>
    <col min="2057" max="2057" width="10.33203125" style="15" customWidth="1"/>
    <col min="2058" max="2058" width="14.33203125" style="15" customWidth="1"/>
    <col min="2059" max="2059" width="32.6640625" style="15" customWidth="1"/>
    <col min="2060" max="2304" width="9.109375" style="15"/>
    <col min="2305" max="2305" width="3.33203125" style="15" customWidth="1"/>
    <col min="2306" max="2306" width="19" style="15" customWidth="1"/>
    <col min="2307" max="2307" width="10.109375" style="15" customWidth="1"/>
    <col min="2308" max="2308" width="14.88671875" style="15" customWidth="1"/>
    <col min="2309" max="2309" width="15.5546875" style="15" customWidth="1"/>
    <col min="2310" max="2310" width="15.109375" style="15" customWidth="1"/>
    <col min="2311" max="2311" width="1" style="15" customWidth="1"/>
    <col min="2312" max="2312" width="10" style="15" customWidth="1"/>
    <col min="2313" max="2313" width="10.33203125" style="15" customWidth="1"/>
    <col min="2314" max="2314" width="14.33203125" style="15" customWidth="1"/>
    <col min="2315" max="2315" width="32.6640625" style="15" customWidth="1"/>
    <col min="2316" max="2560" width="9.109375" style="15"/>
    <col min="2561" max="2561" width="3.33203125" style="15" customWidth="1"/>
    <col min="2562" max="2562" width="19" style="15" customWidth="1"/>
    <col min="2563" max="2563" width="10.109375" style="15" customWidth="1"/>
    <col min="2564" max="2564" width="14.88671875" style="15" customWidth="1"/>
    <col min="2565" max="2565" width="15.5546875" style="15" customWidth="1"/>
    <col min="2566" max="2566" width="15.109375" style="15" customWidth="1"/>
    <col min="2567" max="2567" width="1" style="15" customWidth="1"/>
    <col min="2568" max="2568" width="10" style="15" customWidth="1"/>
    <col min="2569" max="2569" width="10.33203125" style="15" customWidth="1"/>
    <col min="2570" max="2570" width="14.33203125" style="15" customWidth="1"/>
    <col min="2571" max="2571" width="32.6640625" style="15" customWidth="1"/>
    <col min="2572" max="2816" width="9.109375" style="15"/>
    <col min="2817" max="2817" width="3.33203125" style="15" customWidth="1"/>
    <col min="2818" max="2818" width="19" style="15" customWidth="1"/>
    <col min="2819" max="2819" width="10.109375" style="15" customWidth="1"/>
    <col min="2820" max="2820" width="14.88671875" style="15" customWidth="1"/>
    <col min="2821" max="2821" width="15.5546875" style="15" customWidth="1"/>
    <col min="2822" max="2822" width="15.109375" style="15" customWidth="1"/>
    <col min="2823" max="2823" width="1" style="15" customWidth="1"/>
    <col min="2824" max="2824" width="10" style="15" customWidth="1"/>
    <col min="2825" max="2825" width="10.33203125" style="15" customWidth="1"/>
    <col min="2826" max="2826" width="14.33203125" style="15" customWidth="1"/>
    <col min="2827" max="2827" width="32.6640625" style="15" customWidth="1"/>
    <col min="2828" max="3072" width="9.109375" style="15"/>
    <col min="3073" max="3073" width="3.33203125" style="15" customWidth="1"/>
    <col min="3074" max="3074" width="19" style="15" customWidth="1"/>
    <col min="3075" max="3075" width="10.109375" style="15" customWidth="1"/>
    <col min="3076" max="3076" width="14.88671875" style="15" customWidth="1"/>
    <col min="3077" max="3077" width="15.5546875" style="15" customWidth="1"/>
    <col min="3078" max="3078" width="15.109375" style="15" customWidth="1"/>
    <col min="3079" max="3079" width="1" style="15" customWidth="1"/>
    <col min="3080" max="3080" width="10" style="15" customWidth="1"/>
    <col min="3081" max="3081" width="10.33203125" style="15" customWidth="1"/>
    <col min="3082" max="3082" width="14.33203125" style="15" customWidth="1"/>
    <col min="3083" max="3083" width="32.6640625" style="15" customWidth="1"/>
    <col min="3084" max="3328" width="9.109375" style="15"/>
    <col min="3329" max="3329" width="3.33203125" style="15" customWidth="1"/>
    <col min="3330" max="3330" width="19" style="15" customWidth="1"/>
    <col min="3331" max="3331" width="10.109375" style="15" customWidth="1"/>
    <col min="3332" max="3332" width="14.88671875" style="15" customWidth="1"/>
    <col min="3333" max="3333" width="15.5546875" style="15" customWidth="1"/>
    <col min="3334" max="3334" width="15.109375" style="15" customWidth="1"/>
    <col min="3335" max="3335" width="1" style="15" customWidth="1"/>
    <col min="3336" max="3336" width="10" style="15" customWidth="1"/>
    <col min="3337" max="3337" width="10.33203125" style="15" customWidth="1"/>
    <col min="3338" max="3338" width="14.33203125" style="15" customWidth="1"/>
    <col min="3339" max="3339" width="32.6640625" style="15" customWidth="1"/>
    <col min="3340" max="3584" width="9.109375" style="15"/>
    <col min="3585" max="3585" width="3.33203125" style="15" customWidth="1"/>
    <col min="3586" max="3586" width="19" style="15" customWidth="1"/>
    <col min="3587" max="3587" width="10.109375" style="15" customWidth="1"/>
    <col min="3588" max="3588" width="14.88671875" style="15" customWidth="1"/>
    <col min="3589" max="3589" width="15.5546875" style="15" customWidth="1"/>
    <col min="3590" max="3590" width="15.109375" style="15" customWidth="1"/>
    <col min="3591" max="3591" width="1" style="15" customWidth="1"/>
    <col min="3592" max="3592" width="10" style="15" customWidth="1"/>
    <col min="3593" max="3593" width="10.33203125" style="15" customWidth="1"/>
    <col min="3594" max="3594" width="14.33203125" style="15" customWidth="1"/>
    <col min="3595" max="3595" width="32.6640625" style="15" customWidth="1"/>
    <col min="3596" max="3840" width="9.109375" style="15"/>
    <col min="3841" max="3841" width="3.33203125" style="15" customWidth="1"/>
    <col min="3842" max="3842" width="19" style="15" customWidth="1"/>
    <col min="3843" max="3843" width="10.109375" style="15" customWidth="1"/>
    <col min="3844" max="3844" width="14.88671875" style="15" customWidth="1"/>
    <col min="3845" max="3845" width="15.5546875" style="15" customWidth="1"/>
    <col min="3846" max="3846" width="15.109375" style="15" customWidth="1"/>
    <col min="3847" max="3847" width="1" style="15" customWidth="1"/>
    <col min="3848" max="3848" width="10" style="15" customWidth="1"/>
    <col min="3849" max="3849" width="10.33203125" style="15" customWidth="1"/>
    <col min="3850" max="3850" width="14.33203125" style="15" customWidth="1"/>
    <col min="3851" max="3851" width="32.6640625" style="15" customWidth="1"/>
    <col min="3852" max="4096" width="9.109375" style="15"/>
    <col min="4097" max="4097" width="3.33203125" style="15" customWidth="1"/>
    <col min="4098" max="4098" width="19" style="15" customWidth="1"/>
    <col min="4099" max="4099" width="10.109375" style="15" customWidth="1"/>
    <col min="4100" max="4100" width="14.88671875" style="15" customWidth="1"/>
    <col min="4101" max="4101" width="15.5546875" style="15" customWidth="1"/>
    <col min="4102" max="4102" width="15.109375" style="15" customWidth="1"/>
    <col min="4103" max="4103" width="1" style="15" customWidth="1"/>
    <col min="4104" max="4104" width="10" style="15" customWidth="1"/>
    <col min="4105" max="4105" width="10.33203125" style="15" customWidth="1"/>
    <col min="4106" max="4106" width="14.33203125" style="15" customWidth="1"/>
    <col min="4107" max="4107" width="32.6640625" style="15" customWidth="1"/>
    <col min="4108" max="4352" width="9.109375" style="15"/>
    <col min="4353" max="4353" width="3.33203125" style="15" customWidth="1"/>
    <col min="4354" max="4354" width="19" style="15" customWidth="1"/>
    <col min="4355" max="4355" width="10.109375" style="15" customWidth="1"/>
    <col min="4356" max="4356" width="14.88671875" style="15" customWidth="1"/>
    <col min="4357" max="4357" width="15.5546875" style="15" customWidth="1"/>
    <col min="4358" max="4358" width="15.109375" style="15" customWidth="1"/>
    <col min="4359" max="4359" width="1" style="15" customWidth="1"/>
    <col min="4360" max="4360" width="10" style="15" customWidth="1"/>
    <col min="4361" max="4361" width="10.33203125" style="15" customWidth="1"/>
    <col min="4362" max="4362" width="14.33203125" style="15" customWidth="1"/>
    <col min="4363" max="4363" width="32.6640625" style="15" customWidth="1"/>
    <col min="4364" max="4608" width="9.109375" style="15"/>
    <col min="4609" max="4609" width="3.33203125" style="15" customWidth="1"/>
    <col min="4610" max="4610" width="19" style="15" customWidth="1"/>
    <col min="4611" max="4611" width="10.109375" style="15" customWidth="1"/>
    <col min="4612" max="4612" width="14.88671875" style="15" customWidth="1"/>
    <col min="4613" max="4613" width="15.5546875" style="15" customWidth="1"/>
    <col min="4614" max="4614" width="15.109375" style="15" customWidth="1"/>
    <col min="4615" max="4615" width="1" style="15" customWidth="1"/>
    <col min="4616" max="4616" width="10" style="15" customWidth="1"/>
    <col min="4617" max="4617" width="10.33203125" style="15" customWidth="1"/>
    <col min="4618" max="4618" width="14.33203125" style="15" customWidth="1"/>
    <col min="4619" max="4619" width="32.6640625" style="15" customWidth="1"/>
    <col min="4620" max="4864" width="9.109375" style="15"/>
    <col min="4865" max="4865" width="3.33203125" style="15" customWidth="1"/>
    <col min="4866" max="4866" width="19" style="15" customWidth="1"/>
    <col min="4867" max="4867" width="10.109375" style="15" customWidth="1"/>
    <col min="4868" max="4868" width="14.88671875" style="15" customWidth="1"/>
    <col min="4869" max="4869" width="15.5546875" style="15" customWidth="1"/>
    <col min="4870" max="4870" width="15.109375" style="15" customWidth="1"/>
    <col min="4871" max="4871" width="1" style="15" customWidth="1"/>
    <col min="4872" max="4872" width="10" style="15" customWidth="1"/>
    <col min="4873" max="4873" width="10.33203125" style="15" customWidth="1"/>
    <col min="4874" max="4874" width="14.33203125" style="15" customWidth="1"/>
    <col min="4875" max="4875" width="32.6640625" style="15" customWidth="1"/>
    <col min="4876" max="5120" width="9.109375" style="15"/>
    <col min="5121" max="5121" width="3.33203125" style="15" customWidth="1"/>
    <col min="5122" max="5122" width="19" style="15" customWidth="1"/>
    <col min="5123" max="5123" width="10.109375" style="15" customWidth="1"/>
    <col min="5124" max="5124" width="14.88671875" style="15" customWidth="1"/>
    <col min="5125" max="5125" width="15.5546875" style="15" customWidth="1"/>
    <col min="5126" max="5126" width="15.109375" style="15" customWidth="1"/>
    <col min="5127" max="5127" width="1" style="15" customWidth="1"/>
    <col min="5128" max="5128" width="10" style="15" customWidth="1"/>
    <col min="5129" max="5129" width="10.33203125" style="15" customWidth="1"/>
    <col min="5130" max="5130" width="14.33203125" style="15" customWidth="1"/>
    <col min="5131" max="5131" width="32.6640625" style="15" customWidth="1"/>
    <col min="5132" max="5376" width="9.109375" style="15"/>
    <col min="5377" max="5377" width="3.33203125" style="15" customWidth="1"/>
    <col min="5378" max="5378" width="19" style="15" customWidth="1"/>
    <col min="5379" max="5379" width="10.109375" style="15" customWidth="1"/>
    <col min="5380" max="5380" width="14.88671875" style="15" customWidth="1"/>
    <col min="5381" max="5381" width="15.5546875" style="15" customWidth="1"/>
    <col min="5382" max="5382" width="15.109375" style="15" customWidth="1"/>
    <col min="5383" max="5383" width="1" style="15" customWidth="1"/>
    <col min="5384" max="5384" width="10" style="15" customWidth="1"/>
    <col min="5385" max="5385" width="10.33203125" style="15" customWidth="1"/>
    <col min="5386" max="5386" width="14.33203125" style="15" customWidth="1"/>
    <col min="5387" max="5387" width="32.6640625" style="15" customWidth="1"/>
    <col min="5388" max="5632" width="9.109375" style="15"/>
    <col min="5633" max="5633" width="3.33203125" style="15" customWidth="1"/>
    <col min="5634" max="5634" width="19" style="15" customWidth="1"/>
    <col min="5635" max="5635" width="10.109375" style="15" customWidth="1"/>
    <col min="5636" max="5636" width="14.88671875" style="15" customWidth="1"/>
    <col min="5637" max="5637" width="15.5546875" style="15" customWidth="1"/>
    <col min="5638" max="5638" width="15.109375" style="15" customWidth="1"/>
    <col min="5639" max="5639" width="1" style="15" customWidth="1"/>
    <col min="5640" max="5640" width="10" style="15" customWidth="1"/>
    <col min="5641" max="5641" width="10.33203125" style="15" customWidth="1"/>
    <col min="5642" max="5642" width="14.33203125" style="15" customWidth="1"/>
    <col min="5643" max="5643" width="32.6640625" style="15" customWidth="1"/>
    <col min="5644" max="5888" width="9.109375" style="15"/>
    <col min="5889" max="5889" width="3.33203125" style="15" customWidth="1"/>
    <col min="5890" max="5890" width="19" style="15" customWidth="1"/>
    <col min="5891" max="5891" width="10.109375" style="15" customWidth="1"/>
    <col min="5892" max="5892" width="14.88671875" style="15" customWidth="1"/>
    <col min="5893" max="5893" width="15.5546875" style="15" customWidth="1"/>
    <col min="5894" max="5894" width="15.109375" style="15" customWidth="1"/>
    <col min="5895" max="5895" width="1" style="15" customWidth="1"/>
    <col min="5896" max="5896" width="10" style="15" customWidth="1"/>
    <col min="5897" max="5897" width="10.33203125" style="15" customWidth="1"/>
    <col min="5898" max="5898" width="14.33203125" style="15" customWidth="1"/>
    <col min="5899" max="5899" width="32.6640625" style="15" customWidth="1"/>
    <col min="5900" max="6144" width="9.109375" style="15"/>
    <col min="6145" max="6145" width="3.33203125" style="15" customWidth="1"/>
    <col min="6146" max="6146" width="19" style="15" customWidth="1"/>
    <col min="6147" max="6147" width="10.109375" style="15" customWidth="1"/>
    <col min="6148" max="6148" width="14.88671875" style="15" customWidth="1"/>
    <col min="6149" max="6149" width="15.5546875" style="15" customWidth="1"/>
    <col min="6150" max="6150" width="15.109375" style="15" customWidth="1"/>
    <col min="6151" max="6151" width="1" style="15" customWidth="1"/>
    <col min="6152" max="6152" width="10" style="15" customWidth="1"/>
    <col min="6153" max="6153" width="10.33203125" style="15" customWidth="1"/>
    <col min="6154" max="6154" width="14.33203125" style="15" customWidth="1"/>
    <col min="6155" max="6155" width="32.6640625" style="15" customWidth="1"/>
    <col min="6156" max="6400" width="9.109375" style="15"/>
    <col min="6401" max="6401" width="3.33203125" style="15" customWidth="1"/>
    <col min="6402" max="6402" width="19" style="15" customWidth="1"/>
    <col min="6403" max="6403" width="10.109375" style="15" customWidth="1"/>
    <col min="6404" max="6404" width="14.88671875" style="15" customWidth="1"/>
    <col min="6405" max="6405" width="15.5546875" style="15" customWidth="1"/>
    <col min="6406" max="6406" width="15.109375" style="15" customWidth="1"/>
    <col min="6407" max="6407" width="1" style="15" customWidth="1"/>
    <col min="6408" max="6408" width="10" style="15" customWidth="1"/>
    <col min="6409" max="6409" width="10.33203125" style="15" customWidth="1"/>
    <col min="6410" max="6410" width="14.33203125" style="15" customWidth="1"/>
    <col min="6411" max="6411" width="32.6640625" style="15" customWidth="1"/>
    <col min="6412" max="6656" width="9.109375" style="15"/>
    <col min="6657" max="6657" width="3.33203125" style="15" customWidth="1"/>
    <col min="6658" max="6658" width="19" style="15" customWidth="1"/>
    <col min="6659" max="6659" width="10.109375" style="15" customWidth="1"/>
    <col min="6660" max="6660" width="14.88671875" style="15" customWidth="1"/>
    <col min="6661" max="6661" width="15.5546875" style="15" customWidth="1"/>
    <col min="6662" max="6662" width="15.109375" style="15" customWidth="1"/>
    <col min="6663" max="6663" width="1" style="15" customWidth="1"/>
    <col min="6664" max="6664" width="10" style="15" customWidth="1"/>
    <col min="6665" max="6665" width="10.33203125" style="15" customWidth="1"/>
    <col min="6666" max="6666" width="14.33203125" style="15" customWidth="1"/>
    <col min="6667" max="6667" width="32.6640625" style="15" customWidth="1"/>
    <col min="6668" max="6912" width="9.109375" style="15"/>
    <col min="6913" max="6913" width="3.33203125" style="15" customWidth="1"/>
    <col min="6914" max="6914" width="19" style="15" customWidth="1"/>
    <col min="6915" max="6915" width="10.109375" style="15" customWidth="1"/>
    <col min="6916" max="6916" width="14.88671875" style="15" customWidth="1"/>
    <col min="6917" max="6917" width="15.5546875" style="15" customWidth="1"/>
    <col min="6918" max="6918" width="15.109375" style="15" customWidth="1"/>
    <col min="6919" max="6919" width="1" style="15" customWidth="1"/>
    <col min="6920" max="6920" width="10" style="15" customWidth="1"/>
    <col min="6921" max="6921" width="10.33203125" style="15" customWidth="1"/>
    <col min="6922" max="6922" width="14.33203125" style="15" customWidth="1"/>
    <col min="6923" max="6923" width="32.6640625" style="15" customWidth="1"/>
    <col min="6924" max="7168" width="9.109375" style="15"/>
    <col min="7169" max="7169" width="3.33203125" style="15" customWidth="1"/>
    <col min="7170" max="7170" width="19" style="15" customWidth="1"/>
    <col min="7171" max="7171" width="10.109375" style="15" customWidth="1"/>
    <col min="7172" max="7172" width="14.88671875" style="15" customWidth="1"/>
    <col min="7173" max="7173" width="15.5546875" style="15" customWidth="1"/>
    <col min="7174" max="7174" width="15.109375" style="15" customWidth="1"/>
    <col min="7175" max="7175" width="1" style="15" customWidth="1"/>
    <col min="7176" max="7176" width="10" style="15" customWidth="1"/>
    <col min="7177" max="7177" width="10.33203125" style="15" customWidth="1"/>
    <col min="7178" max="7178" width="14.33203125" style="15" customWidth="1"/>
    <col min="7179" max="7179" width="32.6640625" style="15" customWidth="1"/>
    <col min="7180" max="7424" width="9.109375" style="15"/>
    <col min="7425" max="7425" width="3.33203125" style="15" customWidth="1"/>
    <col min="7426" max="7426" width="19" style="15" customWidth="1"/>
    <col min="7427" max="7427" width="10.109375" style="15" customWidth="1"/>
    <col min="7428" max="7428" width="14.88671875" style="15" customWidth="1"/>
    <col min="7429" max="7429" width="15.5546875" style="15" customWidth="1"/>
    <col min="7430" max="7430" width="15.109375" style="15" customWidth="1"/>
    <col min="7431" max="7431" width="1" style="15" customWidth="1"/>
    <col min="7432" max="7432" width="10" style="15" customWidth="1"/>
    <col min="7433" max="7433" width="10.33203125" style="15" customWidth="1"/>
    <col min="7434" max="7434" width="14.33203125" style="15" customWidth="1"/>
    <col min="7435" max="7435" width="32.6640625" style="15" customWidth="1"/>
    <col min="7436" max="7680" width="9.109375" style="15"/>
    <col min="7681" max="7681" width="3.33203125" style="15" customWidth="1"/>
    <col min="7682" max="7682" width="19" style="15" customWidth="1"/>
    <col min="7683" max="7683" width="10.109375" style="15" customWidth="1"/>
    <col min="7684" max="7684" width="14.88671875" style="15" customWidth="1"/>
    <col min="7685" max="7685" width="15.5546875" style="15" customWidth="1"/>
    <col min="7686" max="7686" width="15.109375" style="15" customWidth="1"/>
    <col min="7687" max="7687" width="1" style="15" customWidth="1"/>
    <col min="7688" max="7688" width="10" style="15" customWidth="1"/>
    <col min="7689" max="7689" width="10.33203125" style="15" customWidth="1"/>
    <col min="7690" max="7690" width="14.33203125" style="15" customWidth="1"/>
    <col min="7691" max="7691" width="32.6640625" style="15" customWidth="1"/>
    <col min="7692" max="7936" width="9.109375" style="15"/>
    <col min="7937" max="7937" width="3.33203125" style="15" customWidth="1"/>
    <col min="7938" max="7938" width="19" style="15" customWidth="1"/>
    <col min="7939" max="7939" width="10.109375" style="15" customWidth="1"/>
    <col min="7940" max="7940" width="14.88671875" style="15" customWidth="1"/>
    <col min="7941" max="7941" width="15.5546875" style="15" customWidth="1"/>
    <col min="7942" max="7942" width="15.109375" style="15" customWidth="1"/>
    <col min="7943" max="7943" width="1" style="15" customWidth="1"/>
    <col min="7944" max="7944" width="10" style="15" customWidth="1"/>
    <col min="7945" max="7945" width="10.33203125" style="15" customWidth="1"/>
    <col min="7946" max="7946" width="14.33203125" style="15" customWidth="1"/>
    <col min="7947" max="7947" width="32.6640625" style="15" customWidth="1"/>
    <col min="7948" max="8192" width="9.109375" style="15"/>
    <col min="8193" max="8193" width="3.33203125" style="15" customWidth="1"/>
    <col min="8194" max="8194" width="19" style="15" customWidth="1"/>
    <col min="8195" max="8195" width="10.109375" style="15" customWidth="1"/>
    <col min="8196" max="8196" width="14.88671875" style="15" customWidth="1"/>
    <col min="8197" max="8197" width="15.5546875" style="15" customWidth="1"/>
    <col min="8198" max="8198" width="15.109375" style="15" customWidth="1"/>
    <col min="8199" max="8199" width="1" style="15" customWidth="1"/>
    <col min="8200" max="8200" width="10" style="15" customWidth="1"/>
    <col min="8201" max="8201" width="10.33203125" style="15" customWidth="1"/>
    <col min="8202" max="8202" width="14.33203125" style="15" customWidth="1"/>
    <col min="8203" max="8203" width="32.6640625" style="15" customWidth="1"/>
    <col min="8204" max="8448" width="9.109375" style="15"/>
    <col min="8449" max="8449" width="3.33203125" style="15" customWidth="1"/>
    <col min="8450" max="8450" width="19" style="15" customWidth="1"/>
    <col min="8451" max="8451" width="10.109375" style="15" customWidth="1"/>
    <col min="8452" max="8452" width="14.88671875" style="15" customWidth="1"/>
    <col min="8453" max="8453" width="15.5546875" style="15" customWidth="1"/>
    <col min="8454" max="8454" width="15.109375" style="15" customWidth="1"/>
    <col min="8455" max="8455" width="1" style="15" customWidth="1"/>
    <col min="8456" max="8456" width="10" style="15" customWidth="1"/>
    <col min="8457" max="8457" width="10.33203125" style="15" customWidth="1"/>
    <col min="8458" max="8458" width="14.33203125" style="15" customWidth="1"/>
    <col min="8459" max="8459" width="32.6640625" style="15" customWidth="1"/>
    <col min="8460" max="8704" width="9.109375" style="15"/>
    <col min="8705" max="8705" width="3.33203125" style="15" customWidth="1"/>
    <col min="8706" max="8706" width="19" style="15" customWidth="1"/>
    <col min="8707" max="8707" width="10.109375" style="15" customWidth="1"/>
    <col min="8708" max="8708" width="14.88671875" style="15" customWidth="1"/>
    <col min="8709" max="8709" width="15.5546875" style="15" customWidth="1"/>
    <col min="8710" max="8710" width="15.109375" style="15" customWidth="1"/>
    <col min="8711" max="8711" width="1" style="15" customWidth="1"/>
    <col min="8712" max="8712" width="10" style="15" customWidth="1"/>
    <col min="8713" max="8713" width="10.33203125" style="15" customWidth="1"/>
    <col min="8714" max="8714" width="14.33203125" style="15" customWidth="1"/>
    <col min="8715" max="8715" width="32.6640625" style="15" customWidth="1"/>
    <col min="8716" max="8960" width="9.109375" style="15"/>
    <col min="8961" max="8961" width="3.33203125" style="15" customWidth="1"/>
    <col min="8962" max="8962" width="19" style="15" customWidth="1"/>
    <col min="8963" max="8963" width="10.109375" style="15" customWidth="1"/>
    <col min="8964" max="8964" width="14.88671875" style="15" customWidth="1"/>
    <col min="8965" max="8965" width="15.5546875" style="15" customWidth="1"/>
    <col min="8966" max="8966" width="15.109375" style="15" customWidth="1"/>
    <col min="8967" max="8967" width="1" style="15" customWidth="1"/>
    <col min="8968" max="8968" width="10" style="15" customWidth="1"/>
    <col min="8969" max="8969" width="10.33203125" style="15" customWidth="1"/>
    <col min="8970" max="8970" width="14.33203125" style="15" customWidth="1"/>
    <col min="8971" max="8971" width="32.6640625" style="15" customWidth="1"/>
    <col min="8972" max="9216" width="9.109375" style="15"/>
    <col min="9217" max="9217" width="3.33203125" style="15" customWidth="1"/>
    <col min="9218" max="9218" width="19" style="15" customWidth="1"/>
    <col min="9219" max="9219" width="10.109375" style="15" customWidth="1"/>
    <col min="9220" max="9220" width="14.88671875" style="15" customWidth="1"/>
    <col min="9221" max="9221" width="15.5546875" style="15" customWidth="1"/>
    <col min="9222" max="9222" width="15.109375" style="15" customWidth="1"/>
    <col min="9223" max="9223" width="1" style="15" customWidth="1"/>
    <col min="9224" max="9224" width="10" style="15" customWidth="1"/>
    <col min="9225" max="9225" width="10.33203125" style="15" customWidth="1"/>
    <col min="9226" max="9226" width="14.33203125" style="15" customWidth="1"/>
    <col min="9227" max="9227" width="32.6640625" style="15" customWidth="1"/>
    <col min="9228" max="9472" width="9.109375" style="15"/>
    <col min="9473" max="9473" width="3.33203125" style="15" customWidth="1"/>
    <col min="9474" max="9474" width="19" style="15" customWidth="1"/>
    <col min="9475" max="9475" width="10.109375" style="15" customWidth="1"/>
    <col min="9476" max="9476" width="14.88671875" style="15" customWidth="1"/>
    <col min="9477" max="9477" width="15.5546875" style="15" customWidth="1"/>
    <col min="9478" max="9478" width="15.109375" style="15" customWidth="1"/>
    <col min="9479" max="9479" width="1" style="15" customWidth="1"/>
    <col min="9480" max="9480" width="10" style="15" customWidth="1"/>
    <col min="9481" max="9481" width="10.33203125" style="15" customWidth="1"/>
    <col min="9482" max="9482" width="14.33203125" style="15" customWidth="1"/>
    <col min="9483" max="9483" width="32.6640625" style="15" customWidth="1"/>
    <col min="9484" max="9728" width="9.109375" style="15"/>
    <col min="9729" max="9729" width="3.33203125" style="15" customWidth="1"/>
    <col min="9730" max="9730" width="19" style="15" customWidth="1"/>
    <col min="9731" max="9731" width="10.109375" style="15" customWidth="1"/>
    <col min="9732" max="9732" width="14.88671875" style="15" customWidth="1"/>
    <col min="9733" max="9733" width="15.5546875" style="15" customWidth="1"/>
    <col min="9734" max="9734" width="15.109375" style="15" customWidth="1"/>
    <col min="9735" max="9735" width="1" style="15" customWidth="1"/>
    <col min="9736" max="9736" width="10" style="15" customWidth="1"/>
    <col min="9737" max="9737" width="10.33203125" style="15" customWidth="1"/>
    <col min="9738" max="9738" width="14.33203125" style="15" customWidth="1"/>
    <col min="9739" max="9739" width="32.6640625" style="15" customWidth="1"/>
    <col min="9740" max="9984" width="9.109375" style="15"/>
    <col min="9985" max="9985" width="3.33203125" style="15" customWidth="1"/>
    <col min="9986" max="9986" width="19" style="15" customWidth="1"/>
    <col min="9987" max="9987" width="10.109375" style="15" customWidth="1"/>
    <col min="9988" max="9988" width="14.88671875" style="15" customWidth="1"/>
    <col min="9989" max="9989" width="15.5546875" style="15" customWidth="1"/>
    <col min="9990" max="9990" width="15.109375" style="15" customWidth="1"/>
    <col min="9991" max="9991" width="1" style="15" customWidth="1"/>
    <col min="9992" max="9992" width="10" style="15" customWidth="1"/>
    <col min="9993" max="9993" width="10.33203125" style="15" customWidth="1"/>
    <col min="9994" max="9994" width="14.33203125" style="15" customWidth="1"/>
    <col min="9995" max="9995" width="32.6640625" style="15" customWidth="1"/>
    <col min="9996" max="10240" width="9.109375" style="15"/>
    <col min="10241" max="10241" width="3.33203125" style="15" customWidth="1"/>
    <col min="10242" max="10242" width="19" style="15" customWidth="1"/>
    <col min="10243" max="10243" width="10.109375" style="15" customWidth="1"/>
    <col min="10244" max="10244" width="14.88671875" style="15" customWidth="1"/>
    <col min="10245" max="10245" width="15.5546875" style="15" customWidth="1"/>
    <col min="10246" max="10246" width="15.109375" style="15" customWidth="1"/>
    <col min="10247" max="10247" width="1" style="15" customWidth="1"/>
    <col min="10248" max="10248" width="10" style="15" customWidth="1"/>
    <col min="10249" max="10249" width="10.33203125" style="15" customWidth="1"/>
    <col min="10250" max="10250" width="14.33203125" style="15" customWidth="1"/>
    <col min="10251" max="10251" width="32.6640625" style="15" customWidth="1"/>
    <col min="10252" max="10496" width="9.109375" style="15"/>
    <col min="10497" max="10497" width="3.33203125" style="15" customWidth="1"/>
    <col min="10498" max="10498" width="19" style="15" customWidth="1"/>
    <col min="10499" max="10499" width="10.109375" style="15" customWidth="1"/>
    <col min="10500" max="10500" width="14.88671875" style="15" customWidth="1"/>
    <col min="10501" max="10501" width="15.5546875" style="15" customWidth="1"/>
    <col min="10502" max="10502" width="15.109375" style="15" customWidth="1"/>
    <col min="10503" max="10503" width="1" style="15" customWidth="1"/>
    <col min="10504" max="10504" width="10" style="15" customWidth="1"/>
    <col min="10505" max="10505" width="10.33203125" style="15" customWidth="1"/>
    <col min="10506" max="10506" width="14.33203125" style="15" customWidth="1"/>
    <col min="10507" max="10507" width="32.6640625" style="15" customWidth="1"/>
    <col min="10508" max="10752" width="9.109375" style="15"/>
    <col min="10753" max="10753" width="3.33203125" style="15" customWidth="1"/>
    <col min="10754" max="10754" width="19" style="15" customWidth="1"/>
    <col min="10755" max="10755" width="10.109375" style="15" customWidth="1"/>
    <col min="10756" max="10756" width="14.88671875" style="15" customWidth="1"/>
    <col min="10757" max="10757" width="15.5546875" style="15" customWidth="1"/>
    <col min="10758" max="10758" width="15.109375" style="15" customWidth="1"/>
    <col min="10759" max="10759" width="1" style="15" customWidth="1"/>
    <col min="10760" max="10760" width="10" style="15" customWidth="1"/>
    <col min="10761" max="10761" width="10.33203125" style="15" customWidth="1"/>
    <col min="10762" max="10762" width="14.33203125" style="15" customWidth="1"/>
    <col min="10763" max="10763" width="32.6640625" style="15" customWidth="1"/>
    <col min="10764" max="11008" width="9.109375" style="15"/>
    <col min="11009" max="11009" width="3.33203125" style="15" customWidth="1"/>
    <col min="11010" max="11010" width="19" style="15" customWidth="1"/>
    <col min="11011" max="11011" width="10.109375" style="15" customWidth="1"/>
    <col min="11012" max="11012" width="14.88671875" style="15" customWidth="1"/>
    <col min="11013" max="11013" width="15.5546875" style="15" customWidth="1"/>
    <col min="11014" max="11014" width="15.109375" style="15" customWidth="1"/>
    <col min="11015" max="11015" width="1" style="15" customWidth="1"/>
    <col min="11016" max="11016" width="10" style="15" customWidth="1"/>
    <col min="11017" max="11017" width="10.33203125" style="15" customWidth="1"/>
    <col min="11018" max="11018" width="14.33203125" style="15" customWidth="1"/>
    <col min="11019" max="11019" width="32.6640625" style="15" customWidth="1"/>
    <col min="11020" max="11264" width="9.109375" style="15"/>
    <col min="11265" max="11265" width="3.33203125" style="15" customWidth="1"/>
    <col min="11266" max="11266" width="19" style="15" customWidth="1"/>
    <col min="11267" max="11267" width="10.109375" style="15" customWidth="1"/>
    <col min="11268" max="11268" width="14.88671875" style="15" customWidth="1"/>
    <col min="11269" max="11269" width="15.5546875" style="15" customWidth="1"/>
    <col min="11270" max="11270" width="15.109375" style="15" customWidth="1"/>
    <col min="11271" max="11271" width="1" style="15" customWidth="1"/>
    <col min="11272" max="11272" width="10" style="15" customWidth="1"/>
    <col min="11273" max="11273" width="10.33203125" style="15" customWidth="1"/>
    <col min="11274" max="11274" width="14.33203125" style="15" customWidth="1"/>
    <col min="11275" max="11275" width="32.6640625" style="15" customWidth="1"/>
    <col min="11276" max="11520" width="9.109375" style="15"/>
    <col min="11521" max="11521" width="3.33203125" style="15" customWidth="1"/>
    <col min="11522" max="11522" width="19" style="15" customWidth="1"/>
    <col min="11523" max="11523" width="10.109375" style="15" customWidth="1"/>
    <col min="11524" max="11524" width="14.88671875" style="15" customWidth="1"/>
    <col min="11525" max="11525" width="15.5546875" style="15" customWidth="1"/>
    <col min="11526" max="11526" width="15.109375" style="15" customWidth="1"/>
    <col min="11527" max="11527" width="1" style="15" customWidth="1"/>
    <col min="11528" max="11528" width="10" style="15" customWidth="1"/>
    <col min="11529" max="11529" width="10.33203125" style="15" customWidth="1"/>
    <col min="11530" max="11530" width="14.33203125" style="15" customWidth="1"/>
    <col min="11531" max="11531" width="32.6640625" style="15" customWidth="1"/>
    <col min="11532" max="11776" width="9.109375" style="15"/>
    <col min="11777" max="11777" width="3.33203125" style="15" customWidth="1"/>
    <col min="11778" max="11778" width="19" style="15" customWidth="1"/>
    <col min="11779" max="11779" width="10.109375" style="15" customWidth="1"/>
    <col min="11780" max="11780" width="14.88671875" style="15" customWidth="1"/>
    <col min="11781" max="11781" width="15.5546875" style="15" customWidth="1"/>
    <col min="11782" max="11782" width="15.109375" style="15" customWidth="1"/>
    <col min="11783" max="11783" width="1" style="15" customWidth="1"/>
    <col min="11784" max="11784" width="10" style="15" customWidth="1"/>
    <col min="11785" max="11785" width="10.33203125" style="15" customWidth="1"/>
    <col min="11786" max="11786" width="14.33203125" style="15" customWidth="1"/>
    <col min="11787" max="11787" width="32.6640625" style="15" customWidth="1"/>
    <col min="11788" max="12032" width="9.109375" style="15"/>
    <col min="12033" max="12033" width="3.33203125" style="15" customWidth="1"/>
    <col min="12034" max="12034" width="19" style="15" customWidth="1"/>
    <col min="12035" max="12035" width="10.109375" style="15" customWidth="1"/>
    <col min="12036" max="12036" width="14.88671875" style="15" customWidth="1"/>
    <col min="12037" max="12037" width="15.5546875" style="15" customWidth="1"/>
    <col min="12038" max="12038" width="15.109375" style="15" customWidth="1"/>
    <col min="12039" max="12039" width="1" style="15" customWidth="1"/>
    <col min="12040" max="12040" width="10" style="15" customWidth="1"/>
    <col min="12041" max="12041" width="10.33203125" style="15" customWidth="1"/>
    <col min="12042" max="12042" width="14.33203125" style="15" customWidth="1"/>
    <col min="12043" max="12043" width="32.6640625" style="15" customWidth="1"/>
    <col min="12044" max="12288" width="9.109375" style="15"/>
    <col min="12289" max="12289" width="3.33203125" style="15" customWidth="1"/>
    <col min="12290" max="12290" width="19" style="15" customWidth="1"/>
    <col min="12291" max="12291" width="10.109375" style="15" customWidth="1"/>
    <col min="12292" max="12292" width="14.88671875" style="15" customWidth="1"/>
    <col min="12293" max="12293" width="15.5546875" style="15" customWidth="1"/>
    <col min="12294" max="12294" width="15.109375" style="15" customWidth="1"/>
    <col min="12295" max="12295" width="1" style="15" customWidth="1"/>
    <col min="12296" max="12296" width="10" style="15" customWidth="1"/>
    <col min="12297" max="12297" width="10.33203125" style="15" customWidth="1"/>
    <col min="12298" max="12298" width="14.33203125" style="15" customWidth="1"/>
    <col min="12299" max="12299" width="32.6640625" style="15" customWidth="1"/>
    <col min="12300" max="12544" width="9.109375" style="15"/>
    <col min="12545" max="12545" width="3.33203125" style="15" customWidth="1"/>
    <col min="12546" max="12546" width="19" style="15" customWidth="1"/>
    <col min="12547" max="12547" width="10.109375" style="15" customWidth="1"/>
    <col min="12548" max="12548" width="14.88671875" style="15" customWidth="1"/>
    <col min="12549" max="12549" width="15.5546875" style="15" customWidth="1"/>
    <col min="12550" max="12550" width="15.109375" style="15" customWidth="1"/>
    <col min="12551" max="12551" width="1" style="15" customWidth="1"/>
    <col min="12552" max="12552" width="10" style="15" customWidth="1"/>
    <col min="12553" max="12553" width="10.33203125" style="15" customWidth="1"/>
    <col min="12554" max="12554" width="14.33203125" style="15" customWidth="1"/>
    <col min="12555" max="12555" width="32.6640625" style="15" customWidth="1"/>
    <col min="12556" max="12800" width="9.109375" style="15"/>
    <col min="12801" max="12801" width="3.33203125" style="15" customWidth="1"/>
    <col min="12802" max="12802" width="19" style="15" customWidth="1"/>
    <col min="12803" max="12803" width="10.109375" style="15" customWidth="1"/>
    <col min="12804" max="12804" width="14.88671875" style="15" customWidth="1"/>
    <col min="12805" max="12805" width="15.5546875" style="15" customWidth="1"/>
    <col min="12806" max="12806" width="15.109375" style="15" customWidth="1"/>
    <col min="12807" max="12807" width="1" style="15" customWidth="1"/>
    <col min="12808" max="12808" width="10" style="15" customWidth="1"/>
    <col min="12809" max="12809" width="10.33203125" style="15" customWidth="1"/>
    <col min="12810" max="12810" width="14.33203125" style="15" customWidth="1"/>
    <col min="12811" max="12811" width="32.6640625" style="15" customWidth="1"/>
    <col min="12812" max="13056" width="9.109375" style="15"/>
    <col min="13057" max="13057" width="3.33203125" style="15" customWidth="1"/>
    <col min="13058" max="13058" width="19" style="15" customWidth="1"/>
    <col min="13059" max="13059" width="10.109375" style="15" customWidth="1"/>
    <col min="13060" max="13060" width="14.88671875" style="15" customWidth="1"/>
    <col min="13061" max="13061" width="15.5546875" style="15" customWidth="1"/>
    <col min="13062" max="13062" width="15.109375" style="15" customWidth="1"/>
    <col min="13063" max="13063" width="1" style="15" customWidth="1"/>
    <col min="13064" max="13064" width="10" style="15" customWidth="1"/>
    <col min="13065" max="13065" width="10.33203125" style="15" customWidth="1"/>
    <col min="13066" max="13066" width="14.33203125" style="15" customWidth="1"/>
    <col min="13067" max="13067" width="32.6640625" style="15" customWidth="1"/>
    <col min="13068" max="13312" width="9.109375" style="15"/>
    <col min="13313" max="13313" width="3.33203125" style="15" customWidth="1"/>
    <col min="13314" max="13314" width="19" style="15" customWidth="1"/>
    <col min="13315" max="13315" width="10.109375" style="15" customWidth="1"/>
    <col min="13316" max="13316" width="14.88671875" style="15" customWidth="1"/>
    <col min="13317" max="13317" width="15.5546875" style="15" customWidth="1"/>
    <col min="13318" max="13318" width="15.109375" style="15" customWidth="1"/>
    <col min="13319" max="13319" width="1" style="15" customWidth="1"/>
    <col min="13320" max="13320" width="10" style="15" customWidth="1"/>
    <col min="13321" max="13321" width="10.33203125" style="15" customWidth="1"/>
    <col min="13322" max="13322" width="14.33203125" style="15" customWidth="1"/>
    <col min="13323" max="13323" width="32.6640625" style="15" customWidth="1"/>
    <col min="13324" max="13568" width="9.109375" style="15"/>
    <col min="13569" max="13569" width="3.33203125" style="15" customWidth="1"/>
    <col min="13570" max="13570" width="19" style="15" customWidth="1"/>
    <col min="13571" max="13571" width="10.109375" style="15" customWidth="1"/>
    <col min="13572" max="13572" width="14.88671875" style="15" customWidth="1"/>
    <col min="13573" max="13573" width="15.5546875" style="15" customWidth="1"/>
    <col min="13574" max="13574" width="15.109375" style="15" customWidth="1"/>
    <col min="13575" max="13575" width="1" style="15" customWidth="1"/>
    <col min="13576" max="13576" width="10" style="15" customWidth="1"/>
    <col min="13577" max="13577" width="10.33203125" style="15" customWidth="1"/>
    <col min="13578" max="13578" width="14.33203125" style="15" customWidth="1"/>
    <col min="13579" max="13579" width="32.6640625" style="15" customWidth="1"/>
    <col min="13580" max="13824" width="9.109375" style="15"/>
    <col min="13825" max="13825" width="3.33203125" style="15" customWidth="1"/>
    <col min="13826" max="13826" width="19" style="15" customWidth="1"/>
    <col min="13827" max="13827" width="10.109375" style="15" customWidth="1"/>
    <col min="13828" max="13828" width="14.88671875" style="15" customWidth="1"/>
    <col min="13829" max="13829" width="15.5546875" style="15" customWidth="1"/>
    <col min="13830" max="13830" width="15.109375" style="15" customWidth="1"/>
    <col min="13831" max="13831" width="1" style="15" customWidth="1"/>
    <col min="13832" max="13832" width="10" style="15" customWidth="1"/>
    <col min="13833" max="13833" width="10.33203125" style="15" customWidth="1"/>
    <col min="13834" max="13834" width="14.33203125" style="15" customWidth="1"/>
    <col min="13835" max="13835" width="32.6640625" style="15" customWidth="1"/>
    <col min="13836" max="14080" width="9.109375" style="15"/>
    <col min="14081" max="14081" width="3.33203125" style="15" customWidth="1"/>
    <col min="14082" max="14082" width="19" style="15" customWidth="1"/>
    <col min="14083" max="14083" width="10.109375" style="15" customWidth="1"/>
    <col min="14084" max="14084" width="14.88671875" style="15" customWidth="1"/>
    <col min="14085" max="14085" width="15.5546875" style="15" customWidth="1"/>
    <col min="14086" max="14086" width="15.109375" style="15" customWidth="1"/>
    <col min="14087" max="14087" width="1" style="15" customWidth="1"/>
    <col min="14088" max="14088" width="10" style="15" customWidth="1"/>
    <col min="14089" max="14089" width="10.33203125" style="15" customWidth="1"/>
    <col min="14090" max="14090" width="14.33203125" style="15" customWidth="1"/>
    <col min="14091" max="14091" width="32.6640625" style="15" customWidth="1"/>
    <col min="14092" max="14336" width="9.109375" style="15"/>
    <col min="14337" max="14337" width="3.33203125" style="15" customWidth="1"/>
    <col min="14338" max="14338" width="19" style="15" customWidth="1"/>
    <col min="14339" max="14339" width="10.109375" style="15" customWidth="1"/>
    <col min="14340" max="14340" width="14.88671875" style="15" customWidth="1"/>
    <col min="14341" max="14341" width="15.5546875" style="15" customWidth="1"/>
    <col min="14342" max="14342" width="15.109375" style="15" customWidth="1"/>
    <col min="14343" max="14343" width="1" style="15" customWidth="1"/>
    <col min="14344" max="14344" width="10" style="15" customWidth="1"/>
    <col min="14345" max="14345" width="10.33203125" style="15" customWidth="1"/>
    <col min="14346" max="14346" width="14.33203125" style="15" customWidth="1"/>
    <col min="14347" max="14347" width="32.6640625" style="15" customWidth="1"/>
    <col min="14348" max="14592" width="9.109375" style="15"/>
    <col min="14593" max="14593" width="3.33203125" style="15" customWidth="1"/>
    <col min="14594" max="14594" width="19" style="15" customWidth="1"/>
    <col min="14595" max="14595" width="10.109375" style="15" customWidth="1"/>
    <col min="14596" max="14596" width="14.88671875" style="15" customWidth="1"/>
    <col min="14597" max="14597" width="15.5546875" style="15" customWidth="1"/>
    <col min="14598" max="14598" width="15.109375" style="15" customWidth="1"/>
    <col min="14599" max="14599" width="1" style="15" customWidth="1"/>
    <col min="14600" max="14600" width="10" style="15" customWidth="1"/>
    <col min="14601" max="14601" width="10.33203125" style="15" customWidth="1"/>
    <col min="14602" max="14602" width="14.33203125" style="15" customWidth="1"/>
    <col min="14603" max="14603" width="32.6640625" style="15" customWidth="1"/>
    <col min="14604" max="14848" width="9.109375" style="15"/>
    <col min="14849" max="14849" width="3.33203125" style="15" customWidth="1"/>
    <col min="14850" max="14850" width="19" style="15" customWidth="1"/>
    <col min="14851" max="14851" width="10.109375" style="15" customWidth="1"/>
    <col min="14852" max="14852" width="14.88671875" style="15" customWidth="1"/>
    <col min="14853" max="14853" width="15.5546875" style="15" customWidth="1"/>
    <col min="14854" max="14854" width="15.109375" style="15" customWidth="1"/>
    <col min="14855" max="14855" width="1" style="15" customWidth="1"/>
    <col min="14856" max="14856" width="10" style="15" customWidth="1"/>
    <col min="14857" max="14857" width="10.33203125" style="15" customWidth="1"/>
    <col min="14858" max="14858" width="14.33203125" style="15" customWidth="1"/>
    <col min="14859" max="14859" width="32.6640625" style="15" customWidth="1"/>
    <col min="14860" max="15104" width="9.109375" style="15"/>
    <col min="15105" max="15105" width="3.33203125" style="15" customWidth="1"/>
    <col min="15106" max="15106" width="19" style="15" customWidth="1"/>
    <col min="15107" max="15107" width="10.109375" style="15" customWidth="1"/>
    <col min="15108" max="15108" width="14.88671875" style="15" customWidth="1"/>
    <col min="15109" max="15109" width="15.5546875" style="15" customWidth="1"/>
    <col min="15110" max="15110" width="15.109375" style="15" customWidth="1"/>
    <col min="15111" max="15111" width="1" style="15" customWidth="1"/>
    <col min="15112" max="15112" width="10" style="15" customWidth="1"/>
    <col min="15113" max="15113" width="10.33203125" style="15" customWidth="1"/>
    <col min="15114" max="15114" width="14.33203125" style="15" customWidth="1"/>
    <col min="15115" max="15115" width="32.6640625" style="15" customWidth="1"/>
    <col min="15116" max="15360" width="9.109375" style="15"/>
    <col min="15361" max="15361" width="3.33203125" style="15" customWidth="1"/>
    <col min="15362" max="15362" width="19" style="15" customWidth="1"/>
    <col min="15363" max="15363" width="10.109375" style="15" customWidth="1"/>
    <col min="15364" max="15364" width="14.88671875" style="15" customWidth="1"/>
    <col min="15365" max="15365" width="15.5546875" style="15" customWidth="1"/>
    <col min="15366" max="15366" width="15.109375" style="15" customWidth="1"/>
    <col min="15367" max="15367" width="1" style="15" customWidth="1"/>
    <col min="15368" max="15368" width="10" style="15" customWidth="1"/>
    <col min="15369" max="15369" width="10.33203125" style="15" customWidth="1"/>
    <col min="15370" max="15370" width="14.33203125" style="15" customWidth="1"/>
    <col min="15371" max="15371" width="32.6640625" style="15" customWidth="1"/>
    <col min="15372" max="15616" width="9.109375" style="15"/>
    <col min="15617" max="15617" width="3.33203125" style="15" customWidth="1"/>
    <col min="15618" max="15618" width="19" style="15" customWidth="1"/>
    <col min="15619" max="15619" width="10.109375" style="15" customWidth="1"/>
    <col min="15620" max="15620" width="14.88671875" style="15" customWidth="1"/>
    <col min="15621" max="15621" width="15.5546875" style="15" customWidth="1"/>
    <col min="15622" max="15622" width="15.109375" style="15" customWidth="1"/>
    <col min="15623" max="15623" width="1" style="15" customWidth="1"/>
    <col min="15624" max="15624" width="10" style="15" customWidth="1"/>
    <col min="15625" max="15625" width="10.33203125" style="15" customWidth="1"/>
    <col min="15626" max="15626" width="14.33203125" style="15" customWidth="1"/>
    <col min="15627" max="15627" width="32.6640625" style="15" customWidth="1"/>
    <col min="15628" max="15872" width="9.109375" style="15"/>
    <col min="15873" max="15873" width="3.33203125" style="15" customWidth="1"/>
    <col min="15874" max="15874" width="19" style="15" customWidth="1"/>
    <col min="15875" max="15875" width="10.109375" style="15" customWidth="1"/>
    <col min="15876" max="15876" width="14.88671875" style="15" customWidth="1"/>
    <col min="15877" max="15877" width="15.5546875" style="15" customWidth="1"/>
    <col min="15878" max="15878" width="15.109375" style="15" customWidth="1"/>
    <col min="15879" max="15879" width="1" style="15" customWidth="1"/>
    <col min="15880" max="15880" width="10" style="15" customWidth="1"/>
    <col min="15881" max="15881" width="10.33203125" style="15" customWidth="1"/>
    <col min="15882" max="15882" width="14.33203125" style="15" customWidth="1"/>
    <col min="15883" max="15883" width="32.6640625" style="15" customWidth="1"/>
    <col min="15884" max="16128" width="9.109375" style="15"/>
    <col min="16129" max="16129" width="3.33203125" style="15" customWidth="1"/>
    <col min="16130" max="16130" width="19" style="15" customWidth="1"/>
    <col min="16131" max="16131" width="10.109375" style="15" customWidth="1"/>
    <col min="16132" max="16132" width="14.88671875" style="15" customWidth="1"/>
    <col min="16133" max="16133" width="15.5546875" style="15" customWidth="1"/>
    <col min="16134" max="16134" width="15.109375" style="15" customWidth="1"/>
    <col min="16135" max="16135" width="1" style="15" customWidth="1"/>
    <col min="16136" max="16136" width="10" style="15" customWidth="1"/>
    <col min="16137" max="16137" width="10.33203125" style="15" customWidth="1"/>
    <col min="16138" max="16138" width="14.33203125" style="15" customWidth="1"/>
    <col min="16139" max="16139" width="32.6640625" style="15" customWidth="1"/>
    <col min="16140" max="16384" width="9.109375" style="15"/>
  </cols>
  <sheetData>
    <row r="1" spans="1:11" s="1" customFormat="1" ht="63" customHeight="1"/>
    <row r="2" spans="1:11" s="1" customFormat="1" ht="15" customHeight="1">
      <c r="A2" s="2"/>
      <c r="B2" s="3"/>
      <c r="C2" s="3"/>
      <c r="D2" s="3"/>
      <c r="E2" s="3"/>
      <c r="F2" s="3"/>
      <c r="G2" s="3"/>
      <c r="H2" s="3"/>
      <c r="I2" s="161"/>
    </row>
    <row r="3" spans="1:11" s="1" customFormat="1" ht="58.95" customHeight="1">
      <c r="A3" s="2"/>
      <c r="B3" s="4"/>
      <c r="C3" s="5"/>
      <c r="D3" s="160"/>
      <c r="E3" s="160" t="s">
        <v>81</v>
      </c>
      <c r="F3" s="366" t="s">
        <v>82</v>
      </c>
      <c r="G3" s="366"/>
      <c r="H3" s="366"/>
      <c r="I3" s="161"/>
    </row>
    <row r="4" spans="1:11" s="1" customFormat="1" ht="81" customHeight="1">
      <c r="A4" s="2"/>
      <c r="B4" s="344" t="s">
        <v>83</v>
      </c>
      <c r="C4" s="344"/>
      <c r="D4" s="344"/>
      <c r="E4" s="344"/>
      <c r="F4" s="2"/>
    </row>
    <row r="5" spans="1:11" s="1" customFormat="1" ht="44.25" customHeight="1">
      <c r="A5" s="6"/>
      <c r="B5" s="162" t="s">
        <v>3</v>
      </c>
      <c r="C5" s="163">
        <v>3.1</v>
      </c>
      <c r="D5" s="162" t="s">
        <v>4</v>
      </c>
      <c r="E5" s="164">
        <v>44501</v>
      </c>
      <c r="F5" s="165"/>
      <c r="G5" s="2"/>
      <c r="I5" s="166"/>
      <c r="J5" s="7"/>
      <c r="K5" s="7"/>
    </row>
    <row r="6" spans="1:11" s="2" customFormat="1"/>
    <row r="7" spans="1:11" s="2" customFormat="1" ht="118.5" customHeight="1">
      <c r="B7" s="367" t="s">
        <v>84</v>
      </c>
      <c r="C7" s="367"/>
      <c r="D7" s="367"/>
      <c r="E7" s="367"/>
      <c r="F7" s="367"/>
      <c r="G7" s="367"/>
      <c r="H7" s="367"/>
      <c r="I7" s="18"/>
    </row>
    <row r="8" spans="1:11" ht="17.25" customHeight="1">
      <c r="B8" s="167" t="s">
        <v>85</v>
      </c>
      <c r="C8" s="168"/>
      <c r="D8" s="168"/>
      <c r="E8" s="168"/>
      <c r="F8" s="168"/>
      <c r="G8" s="168"/>
    </row>
    <row r="9" spans="1:11" ht="9.9" customHeight="1">
      <c r="B9" s="169"/>
      <c r="C9" s="168"/>
      <c r="D9" s="168"/>
      <c r="E9" s="168"/>
      <c r="F9" s="168"/>
      <c r="G9" s="168"/>
    </row>
    <row r="10" spans="1:11" ht="15.9" customHeight="1">
      <c r="B10" s="169"/>
      <c r="C10" s="168"/>
      <c r="D10" s="363"/>
      <c r="E10" s="365" t="s">
        <v>22</v>
      </c>
      <c r="F10" s="168"/>
      <c r="G10" s="168"/>
    </row>
    <row r="11" spans="1:11" ht="13.5" customHeight="1">
      <c r="C11" s="168"/>
      <c r="D11" s="364"/>
      <c r="E11" s="365"/>
      <c r="F11" s="170" t="str">
        <f>IF(MOD(D10,1)&lt;=0,"",IF(MOD(D10,1)=0.5,"","ERROR: Rating must be in 0.5 star increment"))</f>
        <v/>
      </c>
      <c r="G11" s="168"/>
    </row>
    <row r="12" spans="1:11" ht="3" customHeight="1">
      <c r="B12" s="171"/>
      <c r="C12" s="171"/>
      <c r="D12" s="172"/>
      <c r="E12" s="173"/>
      <c r="F12" s="171"/>
      <c r="G12" s="171"/>
    </row>
    <row r="13" spans="1:11" ht="15.9" customHeight="1">
      <c r="B13" s="169"/>
      <c r="C13" s="169"/>
      <c r="D13" s="363"/>
      <c r="E13" s="365" t="s">
        <v>22</v>
      </c>
      <c r="F13" s="169"/>
      <c r="G13" s="169"/>
    </row>
    <row r="14" spans="1:11" ht="13.5" customHeight="1">
      <c r="D14" s="364"/>
      <c r="E14" s="365"/>
      <c r="F14" s="170" t="str">
        <f>IF(MOD(D13,1)&lt;=0,"",IF(MOD(D13,1)=0.5,"stars","ERROR: Rating must be in 0.5 star increment"))</f>
        <v/>
      </c>
    </row>
    <row r="15" spans="1:11" ht="15" customHeight="1">
      <c r="B15" s="170"/>
      <c r="H15" s="174"/>
      <c r="I15" s="175"/>
    </row>
    <row r="16" spans="1:11" ht="17.399999999999999">
      <c r="B16" s="368" t="s">
        <v>86</v>
      </c>
      <c r="C16" s="368"/>
      <c r="D16" s="368"/>
      <c r="E16" s="368"/>
      <c r="F16" s="368"/>
      <c r="G16" s="368"/>
      <c r="H16" s="369"/>
      <c r="I16" s="369"/>
      <c r="J16" s="369"/>
    </row>
    <row r="17" spans="2:10" ht="9.9" customHeight="1">
      <c r="B17" s="176"/>
      <c r="C17" s="176"/>
      <c r="D17" s="176"/>
      <c r="E17" s="176"/>
      <c r="F17" s="176"/>
      <c r="G17" s="176"/>
      <c r="H17" s="19"/>
      <c r="I17" s="19"/>
      <c r="J17" s="19"/>
    </row>
    <row r="18" spans="2:10" s="177" customFormat="1" ht="20.100000000000001" customHeight="1">
      <c r="B18" s="178" t="s">
        <v>87</v>
      </c>
      <c r="C18" s="179"/>
      <c r="D18" s="179"/>
      <c r="E18" s="179"/>
      <c r="F18" s="180"/>
      <c r="G18" s="16"/>
      <c r="H18" s="370"/>
      <c r="I18" s="371"/>
    </row>
    <row r="19" spans="2:10" s="177" customFormat="1" ht="20.100000000000001" customHeight="1">
      <c r="B19" s="181" t="s">
        <v>88</v>
      </c>
      <c r="C19" s="182"/>
      <c r="D19" s="21" t="str">
        <f>IF(H19&gt;5,"ERROR: The highest Hotel Star Rating is 5","")</f>
        <v>ERROR: The highest Hotel Star Rating is 5</v>
      </c>
      <c r="E19" s="182"/>
      <c r="F19" s="183"/>
      <c r="G19" s="184"/>
      <c r="H19" s="372" t="s">
        <v>8</v>
      </c>
      <c r="I19" s="373"/>
    </row>
    <row r="20" spans="2:10" s="177" customFormat="1" ht="20.100000000000001" customHeight="1">
      <c r="B20" s="181" t="s">
        <v>89</v>
      </c>
      <c r="C20" s="185"/>
      <c r="D20" s="185"/>
      <c r="E20" s="185"/>
      <c r="F20" s="186"/>
      <c r="G20" s="16"/>
      <c r="H20" s="370"/>
      <c r="I20" s="371"/>
    </row>
    <row r="21" spans="2:10" s="177" customFormat="1" ht="20.100000000000001" customHeight="1">
      <c r="B21" s="187" t="s">
        <v>90</v>
      </c>
      <c r="C21" s="182"/>
      <c r="D21" s="182"/>
      <c r="E21" s="182"/>
      <c r="F21" s="183"/>
      <c r="G21" s="184"/>
      <c r="H21" s="370"/>
      <c r="I21" s="371"/>
    </row>
    <row r="22" spans="2:10" s="177" customFormat="1" ht="20.100000000000001" customHeight="1">
      <c r="B22" s="187" t="s">
        <v>91</v>
      </c>
      <c r="C22" s="182"/>
      <c r="D22" s="182"/>
      <c r="E22" s="182"/>
      <c r="F22" s="183"/>
      <c r="G22" s="184"/>
      <c r="H22" s="370"/>
      <c r="I22" s="371"/>
    </row>
    <row r="23" spans="2:10" s="177" customFormat="1" ht="20.100000000000001" customHeight="1">
      <c r="B23" s="188" t="s">
        <v>92</v>
      </c>
      <c r="C23" s="189"/>
      <c r="D23" s="189"/>
      <c r="E23" s="189"/>
      <c r="F23" s="190"/>
      <c r="G23" s="184"/>
      <c r="H23" s="370"/>
      <c r="I23" s="371"/>
    </row>
    <row r="24" spans="2:10" s="177" customFormat="1" ht="8.25" customHeight="1">
      <c r="B24" s="191"/>
      <c r="C24" s="182"/>
      <c r="D24" s="182"/>
      <c r="E24" s="182"/>
      <c r="F24" s="182"/>
      <c r="G24" s="184"/>
      <c r="H24" s="192"/>
      <c r="I24" s="16"/>
    </row>
    <row r="25" spans="2:10" s="177" customFormat="1" ht="20.100000000000001" customHeight="1">
      <c r="B25" s="178" t="s">
        <v>93</v>
      </c>
      <c r="C25" s="193"/>
      <c r="D25" s="193"/>
      <c r="E25" s="193"/>
      <c r="F25" s="194" t="s">
        <v>94</v>
      </c>
      <c r="G25" s="195"/>
      <c r="H25" s="374"/>
      <c r="I25" s="375"/>
    </row>
    <row r="26" spans="2:10" s="177" customFormat="1" ht="20.100000000000001" customHeight="1">
      <c r="B26" s="196" t="str">
        <f>IF(SUM(H25:H28)=1,"","ERROR: Percentage breakdown must total 100%")</f>
        <v>ERROR: Percentage breakdown must total 100%</v>
      </c>
      <c r="C26" s="197"/>
      <c r="D26" s="197"/>
      <c r="E26" s="197"/>
      <c r="F26" s="198" t="s">
        <v>95</v>
      </c>
      <c r="G26" s="199"/>
      <c r="H26" s="374"/>
      <c r="I26" s="375"/>
    </row>
    <row r="27" spans="2:10" s="177" customFormat="1" ht="20.100000000000001" customHeight="1">
      <c r="B27" s="181"/>
      <c r="C27" s="197"/>
      <c r="D27" s="197"/>
      <c r="E27" s="197"/>
      <c r="F27" s="198" t="s">
        <v>96</v>
      </c>
      <c r="G27" s="199"/>
      <c r="H27" s="374"/>
      <c r="I27" s="375"/>
    </row>
    <row r="28" spans="2:10" s="177" customFormat="1" ht="20.100000000000001" customHeight="1">
      <c r="B28" s="200"/>
      <c r="C28" s="201"/>
      <c r="D28" s="201"/>
      <c r="E28" s="201"/>
      <c r="F28" s="202" t="s">
        <v>97</v>
      </c>
      <c r="G28" s="199"/>
      <c r="H28" s="376"/>
      <c r="I28" s="377"/>
    </row>
    <row r="29" spans="2:10" s="177" customFormat="1" ht="15" customHeight="1">
      <c r="B29" s="203"/>
      <c r="C29" s="204"/>
      <c r="D29" s="204"/>
      <c r="E29" s="204"/>
      <c r="F29" s="204"/>
      <c r="G29" s="204"/>
      <c r="H29" s="205"/>
    </row>
    <row r="30" spans="2:10" s="177" customFormat="1" ht="1.5" customHeight="1">
      <c r="B30" s="206"/>
      <c r="C30" s="207"/>
      <c r="D30" s="207"/>
      <c r="E30" s="207"/>
      <c r="F30" s="207"/>
      <c r="G30" s="207"/>
      <c r="H30" s="208"/>
      <c r="I30" s="209"/>
    </row>
    <row r="31" spans="2:10" ht="17.399999999999999">
      <c r="B31" s="368" t="s">
        <v>19</v>
      </c>
      <c r="C31" s="368"/>
      <c r="D31" s="368"/>
      <c r="E31" s="368"/>
      <c r="F31" s="368"/>
      <c r="G31" s="368"/>
      <c r="H31" s="369"/>
      <c r="I31" s="369"/>
      <c r="J31" s="369"/>
    </row>
    <row r="32" spans="2:10" ht="1.5" customHeight="1">
      <c r="B32" s="210"/>
      <c r="C32" s="210"/>
      <c r="D32" s="210"/>
      <c r="E32" s="210"/>
      <c r="F32" s="210"/>
      <c r="G32" s="210"/>
      <c r="H32" s="211"/>
      <c r="I32" s="211"/>
      <c r="J32" s="19"/>
    </row>
    <row r="33" spans="2:10" ht="9.9" customHeight="1">
      <c r="B33" s="176"/>
      <c r="C33" s="176"/>
      <c r="D33" s="176"/>
      <c r="E33" s="176"/>
      <c r="F33" s="176"/>
      <c r="G33" s="176"/>
      <c r="H33" s="19"/>
      <c r="I33" s="19"/>
      <c r="J33" s="19"/>
    </row>
    <row r="34" spans="2:10" ht="18" hidden="1" customHeight="1">
      <c r="B34" s="212"/>
      <c r="C34" s="212"/>
      <c r="D34" s="213" t="s">
        <v>98</v>
      </c>
      <c r="E34" s="212"/>
      <c r="F34" s="212"/>
      <c r="G34" s="212"/>
      <c r="H34" s="214"/>
      <c r="J34" s="39"/>
    </row>
    <row r="35" spans="2:10" ht="18" hidden="1" customHeight="1">
      <c r="F35" s="215" t="e">
        <f>H76*H20</f>
        <v>#N/A</v>
      </c>
      <c r="G35" s="216"/>
      <c r="H35" s="216" t="s">
        <v>99</v>
      </c>
      <c r="I35" s="217"/>
      <c r="J35" s="39"/>
    </row>
    <row r="36" spans="2:10" ht="18" customHeight="1">
      <c r="D36" s="168" t="str">
        <f>CONCATENATE("Actual Emissions at ",D10, " Star NABERS Energy - Scope 1 &amp; 2")</f>
        <v>Actual Emissions at  Star NABERS Energy - Scope 1 &amp; 2</v>
      </c>
      <c r="E36" s="218"/>
      <c r="G36" s="218"/>
      <c r="J36" s="39"/>
    </row>
    <row r="37" spans="2:10" ht="18" customHeight="1">
      <c r="E37" s="219"/>
      <c r="F37" s="215" t="e">
        <f>SUMPRODUCT(F44:F47,I85:I88)</f>
        <v>#N/A</v>
      </c>
      <c r="G37" s="216"/>
      <c r="H37" s="216" t="s">
        <v>99</v>
      </c>
      <c r="I37" s="217"/>
      <c r="J37" s="220"/>
    </row>
    <row r="38" spans="2:10" ht="18" customHeight="1">
      <c r="E38" s="219"/>
      <c r="F38" s="215"/>
      <c r="G38" s="216"/>
      <c r="H38" s="216"/>
      <c r="I38" s="217"/>
      <c r="J38" s="220"/>
    </row>
    <row r="39" spans="2:10" ht="18" customHeight="1">
      <c r="D39" s="168" t="str">
        <f>CONCATENATE("Actual Emissions at ",D10, " Star NABERS Energy - Scope 1, 2 &amp; 3")</f>
        <v>Actual Emissions at  Star NABERS Energy - Scope 1, 2 &amp; 3</v>
      </c>
      <c r="E39" s="218"/>
      <c r="G39" s="218"/>
      <c r="J39" s="220"/>
    </row>
    <row r="40" spans="2:10" ht="18" customHeight="1">
      <c r="E40" s="219"/>
      <c r="F40" s="215" t="e">
        <f>SUMPRODUCT(F44:F47,H85:H88)</f>
        <v>#N/A</v>
      </c>
      <c r="G40" s="216"/>
      <c r="H40" s="216" t="s">
        <v>99</v>
      </c>
      <c r="I40" s="217"/>
      <c r="J40" s="220"/>
    </row>
    <row r="41" spans="2:10" ht="11.25" customHeight="1">
      <c r="J41" s="220"/>
    </row>
    <row r="42" spans="2:10" ht="18" customHeight="1">
      <c r="D42" s="176" t="s">
        <v>100</v>
      </c>
      <c r="J42" s="220"/>
    </row>
    <row r="43" spans="2:10" s="221" customFormat="1" ht="3" customHeight="1">
      <c r="B43" s="222"/>
      <c r="C43" s="222"/>
      <c r="D43" s="222"/>
      <c r="E43" s="222"/>
      <c r="F43" s="222"/>
      <c r="G43" s="222"/>
      <c r="H43" s="223"/>
      <c r="J43" s="224"/>
    </row>
    <row r="44" spans="2:10" s="221" customFormat="1" ht="12.75" customHeight="1">
      <c r="C44" s="176"/>
      <c r="D44" s="225"/>
      <c r="E44" s="226" t="s">
        <v>94</v>
      </c>
      <c r="F44" s="227" t="e">
        <f>H25*H82/H92</f>
        <v>#N/A</v>
      </c>
      <c r="G44" s="228"/>
      <c r="H44" s="216" t="s">
        <v>101</v>
      </c>
      <c r="I44" s="19"/>
      <c r="J44" s="19"/>
    </row>
    <row r="45" spans="2:10" s="221" customFormat="1" ht="12.75" customHeight="1">
      <c r="B45" s="222"/>
      <c r="C45" s="222"/>
      <c r="D45" s="229"/>
      <c r="E45" s="226" t="s">
        <v>95</v>
      </c>
      <c r="F45" s="227" t="e">
        <f>H26*H82</f>
        <v>#N/A</v>
      </c>
      <c r="G45" s="230"/>
      <c r="H45" s="216" t="s">
        <v>102</v>
      </c>
      <c r="J45" s="224"/>
    </row>
    <row r="46" spans="2:10" s="221" customFormat="1" ht="12.75" customHeight="1">
      <c r="B46" s="212"/>
      <c r="C46" s="218"/>
      <c r="D46" s="231"/>
      <c r="E46" s="226" t="s">
        <v>96</v>
      </c>
      <c r="F46" s="227" t="e">
        <f>H27*H82/H93</f>
        <v>#N/A</v>
      </c>
      <c r="G46" s="232"/>
      <c r="H46" s="216" t="s">
        <v>103</v>
      </c>
      <c r="J46" s="224"/>
    </row>
    <row r="47" spans="2:10" s="221" customFormat="1" ht="12.75" customHeight="1">
      <c r="B47" s="212"/>
      <c r="C47" s="218"/>
      <c r="D47" s="231"/>
      <c r="E47" s="226" t="s">
        <v>97</v>
      </c>
      <c r="F47" s="227" t="e">
        <f>H28*H82/H94</f>
        <v>#N/A</v>
      </c>
      <c r="G47" s="232"/>
      <c r="H47" s="216" t="s">
        <v>104</v>
      </c>
      <c r="J47" s="224"/>
    </row>
    <row r="48" spans="2:10" s="221" customFormat="1" ht="9.9" customHeight="1">
      <c r="B48" s="212"/>
      <c r="C48" s="218"/>
      <c r="D48" s="218"/>
      <c r="E48" s="233"/>
      <c r="F48" s="234"/>
      <c r="G48" s="235"/>
      <c r="H48" s="236"/>
      <c r="J48" s="224"/>
    </row>
    <row r="49" spans="2:10" s="221" customFormat="1" ht="1.5" customHeight="1">
      <c r="B49" s="237"/>
      <c r="C49" s="237"/>
      <c r="D49" s="237"/>
      <c r="E49" s="238"/>
      <c r="F49" s="238"/>
      <c r="G49" s="237"/>
      <c r="H49" s="238"/>
      <c r="I49" s="238"/>
      <c r="J49" s="224"/>
    </row>
    <row r="50" spans="2:10" s="221" customFormat="1" ht="9.9" customHeight="1">
      <c r="B50" s="218"/>
      <c r="C50" s="218"/>
      <c r="D50" s="218"/>
      <c r="G50" s="218"/>
      <c r="J50" s="224"/>
    </row>
    <row r="51" spans="2:10" s="221" customFormat="1" ht="18" customHeight="1">
      <c r="B51" s="222"/>
      <c r="C51" s="222"/>
      <c r="D51" s="213" t="s">
        <v>105</v>
      </c>
      <c r="E51" s="212"/>
      <c r="F51" s="212"/>
      <c r="G51" s="212"/>
      <c r="H51" s="214"/>
      <c r="I51" s="15"/>
      <c r="J51" s="224"/>
    </row>
    <row r="52" spans="2:10" s="221" customFormat="1" ht="18" customHeight="1">
      <c r="B52" s="222"/>
      <c r="C52" s="222"/>
      <c r="D52" s="15"/>
      <c r="E52" s="15"/>
      <c r="F52" s="239" t="e">
        <f>H104*H20</f>
        <v>#DIV/0!</v>
      </c>
      <c r="G52" s="240"/>
      <c r="H52" s="241" t="s">
        <v>106</v>
      </c>
      <c r="I52" s="242"/>
      <c r="J52" s="224"/>
    </row>
    <row r="53" spans="2:10" s="221" customFormat="1" ht="18" customHeight="1">
      <c r="B53" s="222"/>
      <c r="C53" s="222"/>
      <c r="D53" s="168" t="str">
        <f>CONCATENATE("Maximum Water Consumption at ",D13, " Star NABERS Energy")</f>
        <v>Maximum Water Consumption at  Star NABERS Energy</v>
      </c>
      <c r="E53" s="218"/>
      <c r="F53" s="15"/>
      <c r="G53" s="218"/>
      <c r="H53" s="15"/>
      <c r="I53" s="15"/>
      <c r="J53" s="224"/>
    </row>
    <row r="54" spans="2:10" ht="18" customHeight="1">
      <c r="B54" s="212"/>
      <c r="C54" s="212"/>
      <c r="F54" s="239" t="e">
        <f>H107*H20</f>
        <v>#DIV/0!</v>
      </c>
      <c r="G54" s="240"/>
      <c r="H54" s="241" t="s">
        <v>106</v>
      </c>
      <c r="I54" s="242"/>
    </row>
    <row r="55" spans="2:10" ht="11.25" customHeight="1">
      <c r="B55" s="212"/>
      <c r="C55" s="212"/>
    </row>
    <row r="56" spans="2:10" ht="3" customHeight="1">
      <c r="B56" s="212"/>
      <c r="C56" s="212"/>
      <c r="D56" s="212"/>
      <c r="E56" s="212"/>
      <c r="F56" s="212"/>
      <c r="G56" s="212"/>
      <c r="H56" s="243"/>
      <c r="J56" s="244"/>
    </row>
    <row r="57" spans="2:10" ht="30" customHeight="1">
      <c r="B57" s="212"/>
      <c r="C57" s="212"/>
      <c r="D57" s="212"/>
      <c r="E57" s="212"/>
      <c r="F57" s="212"/>
      <c r="G57" s="212"/>
      <c r="H57" s="243"/>
      <c r="J57" s="244"/>
    </row>
    <row r="58" spans="2:10" ht="1.5" customHeight="1">
      <c r="B58" s="245"/>
      <c r="C58" s="245"/>
      <c r="D58" s="245"/>
      <c r="E58" s="245"/>
      <c r="F58" s="245"/>
      <c r="G58" s="245"/>
      <c r="H58" s="246"/>
      <c r="I58" s="247"/>
      <c r="J58" s="244"/>
    </row>
    <row r="59" spans="2:10" ht="12.75" customHeight="1">
      <c r="B59" s="212"/>
      <c r="C59" s="212"/>
      <c r="D59" s="212"/>
      <c r="E59" s="212"/>
      <c r="F59" s="212"/>
      <c r="G59" s="212"/>
      <c r="H59" s="243"/>
      <c r="J59" s="244"/>
    </row>
    <row r="60" spans="2:10" hidden="1">
      <c r="B60" s="248"/>
      <c r="C60" s="248"/>
      <c r="D60" s="248"/>
      <c r="E60" s="248"/>
      <c r="F60" s="248"/>
      <c r="G60" s="248"/>
    </row>
    <row r="61" spans="2:10" s="249" customFormat="1" ht="17.399999999999999" hidden="1">
      <c r="B61" s="250" t="s">
        <v>28</v>
      </c>
      <c r="C61" s="250"/>
      <c r="D61" s="250"/>
      <c r="E61" s="250"/>
      <c r="F61" s="250"/>
      <c r="G61" s="250"/>
    </row>
    <row r="62" spans="2:10" s="249" customFormat="1" hidden="1">
      <c r="B62" s="249" t="s">
        <v>107</v>
      </c>
      <c r="H62" s="249" t="e">
        <f>VLOOKUP($H$18,'Climate by postcode'!$A$3:$E$3730,5,FALSE)</f>
        <v>#N/A</v>
      </c>
      <c r="J62" s="249" t="s">
        <v>108</v>
      </c>
    </row>
    <row r="63" spans="2:10" s="249" customFormat="1" hidden="1">
      <c r="B63" s="249" t="s">
        <v>109</v>
      </c>
      <c r="H63" s="249" t="e">
        <f>VLOOKUP(H62,SGEx!$A$18:$E$26,3,FALSE)</f>
        <v>#N/A</v>
      </c>
      <c r="I63" s="249" t="s">
        <v>108</v>
      </c>
      <c r="J63" s="15" t="e">
        <f>H63</f>
        <v>#N/A</v>
      </c>
    </row>
    <row r="64" spans="2:10" s="249" customFormat="1" hidden="1">
      <c r="B64" s="249" t="s">
        <v>36</v>
      </c>
      <c r="H64" s="249" t="e">
        <f>VLOOKUP(H62,SGEx!$A$18:$E$26,2,FALSE)</f>
        <v>#N/A</v>
      </c>
      <c r="I64" s="249" t="s">
        <v>110</v>
      </c>
      <c r="J64" s="249" t="e">
        <f>H64/H92</f>
        <v>#N/A</v>
      </c>
    </row>
    <row r="65" spans="2:10" s="249" customFormat="1" hidden="1">
      <c r="B65" s="249" t="s">
        <v>111</v>
      </c>
      <c r="H65" s="249" t="e">
        <f>VLOOKUP(H62,SGEx!$A$18:$E$26,5,FALSE)</f>
        <v>#N/A</v>
      </c>
      <c r="I65" s="249" t="s">
        <v>112</v>
      </c>
      <c r="J65" s="249" t="e">
        <f>H65/H93</f>
        <v>#N/A</v>
      </c>
    </row>
    <row r="66" spans="2:10" s="249" customFormat="1" hidden="1">
      <c r="B66" s="249" t="s">
        <v>113</v>
      </c>
      <c r="H66" s="249" t="e">
        <f>VLOOKUP(H62,SGEx!$A$18:$E$26,4,FALSE)</f>
        <v>#N/A</v>
      </c>
      <c r="I66" s="249" t="s">
        <v>114</v>
      </c>
      <c r="J66" s="249" t="e">
        <f>H66/H94</f>
        <v>#N/A</v>
      </c>
    </row>
    <row r="67" spans="2:10" s="249" customFormat="1" hidden="1">
      <c r="B67" s="249" t="s">
        <v>115</v>
      </c>
      <c r="H67" s="249" t="e">
        <f>VLOOKUP($H$62,'SSC (A)'!$A$6:$E$13,2,FALSE)</f>
        <v>#N/A</v>
      </c>
    </row>
    <row r="68" spans="2:10" s="249" customFormat="1" hidden="1">
      <c r="B68" s="249" t="s">
        <v>116</v>
      </c>
      <c r="H68" s="249" t="e">
        <f>VLOOKUP(H62,SGEx!$A$6:$E$14,3,FALSE)</f>
        <v>#N/A</v>
      </c>
    </row>
    <row r="69" spans="2:10" s="249" customFormat="1" hidden="1">
      <c r="B69" s="249" t="s">
        <v>117</v>
      </c>
      <c r="H69" s="249" t="e">
        <f>VLOOKUP(H62,SGEx!$A$6:$E$14,2,FALSE)</f>
        <v>#N/A</v>
      </c>
    </row>
    <row r="70" spans="2:10" s="249" customFormat="1" hidden="1"/>
    <row r="71" spans="2:10" s="249" customFormat="1" hidden="1">
      <c r="B71" s="249" t="s">
        <v>118</v>
      </c>
      <c r="H71" s="249" t="e">
        <f>VLOOKUP($H$18,'Climate by postcode'!$A$4:$D$3730,2,0)</f>
        <v>#N/A</v>
      </c>
    </row>
    <row r="72" spans="2:10" s="249" customFormat="1" hidden="1">
      <c r="B72" s="249" t="s">
        <v>119</v>
      </c>
      <c r="H72" s="249" t="e">
        <f>VLOOKUP($H18,'Climate by postcode'!$A$4:$D$3730,3,0)</f>
        <v>#N/A</v>
      </c>
    </row>
    <row r="73" spans="2:10" s="249" customFormat="1" hidden="1">
      <c r="B73" s="249" t="s">
        <v>120</v>
      </c>
      <c r="H73" s="249" t="e">
        <f>VLOOKUP($H$18,'Climate by postcode'!$A$4:$D$3730,4,0)</f>
        <v>#N/A</v>
      </c>
    </row>
    <row r="74" spans="2:10" s="249" customFormat="1" hidden="1">
      <c r="B74" s="249" t="s">
        <v>121</v>
      </c>
      <c r="H74" s="249" t="e">
        <f>H72*9.8+23087*H21/H20+10692*H23/H20</f>
        <v>#N/A</v>
      </c>
      <c r="I74" s="249" t="s">
        <v>122</v>
      </c>
    </row>
    <row r="75" spans="2:10" s="249" customFormat="1" hidden="1">
      <c r="B75" s="249" t="s">
        <v>123</v>
      </c>
      <c r="H75" s="249" t="e">
        <f>H74*H68</f>
        <v>#N/A</v>
      </c>
      <c r="I75" s="249" t="s">
        <v>124</v>
      </c>
    </row>
    <row r="76" spans="2:10" s="249" customFormat="1" hidden="1">
      <c r="B76" s="249" t="s">
        <v>125</v>
      </c>
      <c r="H76" s="249" t="e">
        <f>(H75+(2.551*H73+4723*(H19-2)+1212*H22/H20+1176)*H69/1.06)*H67</f>
        <v>#N/A</v>
      </c>
      <c r="I76" s="249" t="s">
        <v>124</v>
      </c>
    </row>
    <row r="77" spans="2:10" s="249" customFormat="1" hidden="1">
      <c r="B77" s="251" t="s">
        <v>126</v>
      </c>
      <c r="C77" s="251"/>
      <c r="D77" s="251"/>
      <c r="E77" s="251"/>
      <c r="F77" s="251"/>
      <c r="G77" s="251"/>
      <c r="H77" s="251">
        <f>(D10-0.499999-2.25)/-3.859</f>
        <v>0.71261959056750446</v>
      </c>
    </row>
    <row r="78" spans="2:10" s="249" customFormat="1" hidden="1">
      <c r="B78" s="252"/>
      <c r="C78" s="252"/>
      <c r="D78" s="252"/>
      <c r="E78" s="252"/>
      <c r="F78" s="252"/>
      <c r="G78" s="252"/>
      <c r="H78" s="253"/>
      <c r="I78" s="252"/>
    </row>
    <row r="79" spans="2:10" s="249" customFormat="1" hidden="1">
      <c r="B79" s="249" t="s">
        <v>127</v>
      </c>
      <c r="H79" s="249" t="e">
        <f>IF(D10&lt;=5,H77*H76+H76,IF(D10=5.5,H101*0.75,IF(D10=6,H101*0.5)))</f>
        <v>#N/A</v>
      </c>
      <c r="I79" s="249" t="s">
        <v>124</v>
      </c>
    </row>
    <row r="80" spans="2:10" s="249" customFormat="1" hidden="1">
      <c r="B80" s="249" t="s">
        <v>127</v>
      </c>
      <c r="H80" s="249" t="e">
        <f>H79*H20</f>
        <v>#N/A</v>
      </c>
      <c r="I80" s="249" t="s">
        <v>128</v>
      </c>
    </row>
    <row r="81" spans="2:11" s="249" customFormat="1" hidden="1">
      <c r="B81" s="249" t="s">
        <v>129</v>
      </c>
      <c r="H81" s="249" t="e">
        <f>(H25*J64+H26*J63+H27*J65+H28*J66)</f>
        <v>#N/A</v>
      </c>
      <c r="I81" s="249" t="s">
        <v>108</v>
      </c>
    </row>
    <row r="82" spans="2:11" s="249" customFormat="1" hidden="1">
      <c r="B82" s="249" t="s">
        <v>130</v>
      </c>
      <c r="H82" s="249" t="e">
        <f>H80/H81</f>
        <v>#N/A</v>
      </c>
      <c r="I82" s="249" t="s">
        <v>102</v>
      </c>
    </row>
    <row r="83" spans="2:11" s="249" customFormat="1" hidden="1"/>
    <row r="84" spans="2:11" s="249" customFormat="1" hidden="1">
      <c r="B84" s="251" t="s">
        <v>131</v>
      </c>
      <c r="C84" s="251"/>
      <c r="D84" s="251"/>
      <c r="E84" s="251"/>
      <c r="F84" s="251"/>
      <c r="G84" s="251"/>
      <c r="H84" s="254" t="s">
        <v>132</v>
      </c>
      <c r="I84" s="254" t="s">
        <v>133</v>
      </c>
    </row>
    <row r="85" spans="2:11" s="249" customFormat="1" hidden="1">
      <c r="B85" s="249" t="s">
        <v>134</v>
      </c>
      <c r="H85" s="249" t="e">
        <f>VLOOKUP(K85,'NGA factors 2020'!$C$2:$L$20,9,FALSE)</f>
        <v>#N/A</v>
      </c>
      <c r="I85" s="249" t="e">
        <f>VLOOKUP(K85,'NGA factors 2020'!$C$2:$L$20,8,FALSE)</f>
        <v>#N/A</v>
      </c>
      <c r="J85" s="249" t="s">
        <v>110</v>
      </c>
      <c r="K85" s="249" t="e">
        <f>CONCATENATE($H$62,F25)</f>
        <v>#N/A</v>
      </c>
    </row>
    <row r="86" spans="2:11" s="249" customFormat="1" hidden="1">
      <c r="B86" s="249" t="s">
        <v>135</v>
      </c>
      <c r="H86" s="249" t="e">
        <f>VLOOKUP(K86,'NGA factors 2020'!$C$2:$L$20,9,FALSE)</f>
        <v>#N/A</v>
      </c>
      <c r="I86" s="249" t="e">
        <f>VLOOKUP(K86,'NGA factors 2020'!$C$2:$L$20,8,FALSE)</f>
        <v>#N/A</v>
      </c>
      <c r="J86" s="249" t="s">
        <v>108</v>
      </c>
      <c r="K86" s="249" t="e">
        <f>CONCATENATE($H$62,F26)</f>
        <v>#N/A</v>
      </c>
    </row>
    <row r="87" spans="2:11" s="249" customFormat="1" hidden="1">
      <c r="B87" s="249" t="s">
        <v>136</v>
      </c>
      <c r="H87" s="249">
        <f>'NGA factors 2020'!K18</f>
        <v>2.5174799999999999</v>
      </c>
      <c r="I87" s="249">
        <f>'NGA factors 2020'!J18</f>
        <v>2.43648</v>
      </c>
      <c r="J87" s="249" t="s">
        <v>112</v>
      </c>
    </row>
    <row r="88" spans="2:11" s="249" customFormat="1" hidden="1">
      <c r="B88" s="249" t="s">
        <v>137</v>
      </c>
      <c r="H88" s="249">
        <f>'NGA factors 2020'!K19</f>
        <v>2.8486799999999999</v>
      </c>
      <c r="I88" s="249">
        <f>'NGA factors 2020'!J19</f>
        <v>2.7097200000000004</v>
      </c>
      <c r="J88" s="249" t="s">
        <v>114</v>
      </c>
    </row>
    <row r="89" spans="2:11" s="249" customFormat="1" hidden="1"/>
    <row r="90" spans="2:11" s="249" customFormat="1" hidden="1"/>
    <row r="91" spans="2:11" s="249" customFormat="1" hidden="1">
      <c r="B91" s="251" t="s">
        <v>138</v>
      </c>
      <c r="C91" s="251"/>
      <c r="D91" s="251"/>
      <c r="E91" s="251"/>
      <c r="F91" s="251"/>
      <c r="G91" s="251"/>
    </row>
    <row r="92" spans="2:11" s="249" customFormat="1" hidden="1">
      <c r="B92" s="249" t="s">
        <v>94</v>
      </c>
      <c r="H92" s="249">
        <v>3.6</v>
      </c>
      <c r="I92" s="249" t="s">
        <v>139</v>
      </c>
    </row>
    <row r="93" spans="2:11" s="249" customFormat="1" hidden="1">
      <c r="B93" s="249" t="s">
        <v>96</v>
      </c>
      <c r="H93" s="249">
        <v>22.1</v>
      </c>
      <c r="I93" s="249" t="s">
        <v>140</v>
      </c>
    </row>
    <row r="94" spans="2:11" s="249" customFormat="1" hidden="1">
      <c r="B94" s="249" t="s">
        <v>97</v>
      </c>
      <c r="H94" s="249">
        <v>38.6</v>
      </c>
      <c r="I94" s="249" t="s">
        <v>141</v>
      </c>
    </row>
    <row r="95" spans="2:11" s="249" customFormat="1" hidden="1"/>
    <row r="96" spans="2:11" s="249" customFormat="1" hidden="1"/>
    <row r="97" spans="2:9" s="249" customFormat="1" hidden="1">
      <c r="B97" s="251" t="s">
        <v>142</v>
      </c>
      <c r="C97" s="251"/>
      <c r="D97" s="251"/>
      <c r="E97" s="251"/>
      <c r="F97" s="251"/>
      <c r="G97" s="251"/>
    </row>
    <row r="98" spans="2:9" s="249" customFormat="1" hidden="1">
      <c r="B98" s="249" t="s">
        <v>143</v>
      </c>
      <c r="D98" s="251"/>
      <c r="E98" s="251"/>
      <c r="F98" s="251"/>
      <c r="G98" s="251"/>
      <c r="H98" s="249">
        <v>2.25</v>
      </c>
    </row>
    <row r="99" spans="2:9" s="249" customFormat="1" hidden="1">
      <c r="B99" s="249" t="s">
        <v>144</v>
      </c>
      <c r="D99" s="251"/>
      <c r="E99" s="251"/>
      <c r="F99" s="251"/>
      <c r="G99" s="251"/>
      <c r="H99" s="249">
        <v>-3.859</v>
      </c>
    </row>
    <row r="100" spans="2:9" s="249" customFormat="1" hidden="1">
      <c r="B100" s="249" t="s">
        <v>145</v>
      </c>
      <c r="D100" s="251"/>
      <c r="E100" s="251"/>
      <c r="F100" s="251"/>
      <c r="G100" s="251"/>
      <c r="H100" s="249">
        <f>(5-0.499999-H98)/H99</f>
        <v>-0.58305286343612339</v>
      </c>
    </row>
    <row r="101" spans="2:9" s="249" customFormat="1" hidden="1">
      <c r="B101" s="249" t="s">
        <v>146</v>
      </c>
      <c r="H101" s="249" t="e">
        <f>H100*H76+H76</f>
        <v>#N/A</v>
      </c>
      <c r="I101" s="249" t="s">
        <v>124</v>
      </c>
    </row>
    <row r="102" spans="2:9" s="249" customFormat="1" hidden="1"/>
    <row r="103" spans="2:9" s="249" customFormat="1" hidden="1">
      <c r="B103" s="251" t="s">
        <v>147</v>
      </c>
      <c r="C103" s="251"/>
      <c r="D103" s="251"/>
      <c r="E103" s="251"/>
      <c r="F103" s="251"/>
      <c r="G103" s="251"/>
    </row>
    <row r="104" spans="2:9" s="249" customFormat="1" hidden="1">
      <c r="B104" s="249" t="s">
        <v>148</v>
      </c>
      <c r="H104" s="249" t="e">
        <f>55.59+61.28*H21/H20+19.24*(H19-2)+0.0338*H73+13.84*H22/H20</f>
        <v>#DIV/0!</v>
      </c>
      <c r="I104" s="249" t="s">
        <v>149</v>
      </c>
    </row>
    <row r="105" spans="2:9" s="249" customFormat="1" hidden="1">
      <c r="B105" s="249" t="s">
        <v>150</v>
      </c>
      <c r="H105" s="249" t="e">
        <f>55.59+61.28*H21/H20+19.24*(H19-2)+13.84*H22/H20</f>
        <v>#DIV/0!</v>
      </c>
      <c r="I105" s="249" t="s">
        <v>149</v>
      </c>
    </row>
    <row r="106" spans="2:9" s="249" customFormat="1" hidden="1">
      <c r="B106" s="249" t="s">
        <v>151</v>
      </c>
      <c r="H106" s="249" t="e">
        <f>H105*(1+(4.5-2.25)/-3.7009)</f>
        <v>#DIV/0!</v>
      </c>
      <c r="I106" s="249" t="s">
        <v>149</v>
      </c>
    </row>
    <row r="107" spans="2:9" s="249" customFormat="1" hidden="1">
      <c r="B107" s="249" t="s">
        <v>152</v>
      </c>
      <c r="H107" s="249" t="e">
        <f>IF(D13&lt;=5,((D13-0.499999-2.25)*(H106-H104)/2.25+H104),IF(D13=5.5,H106*0.75,IF(D13=6,H106*0.5)))</f>
        <v>#DIV/0!</v>
      </c>
      <c r="I107" s="249" t="s">
        <v>149</v>
      </c>
    </row>
    <row r="108" spans="2:9" s="249" customFormat="1" hidden="1">
      <c r="B108" s="249" t="s">
        <v>152</v>
      </c>
      <c r="H108" s="249" t="e">
        <f>ROUNDDOWN(H107*H20,0)</f>
        <v>#DIV/0!</v>
      </c>
      <c r="I108" s="249" t="s">
        <v>153</v>
      </c>
    </row>
    <row r="109" spans="2:9" hidden="1"/>
  </sheetData>
  <sheetProtection algorithmName="SHA-512" hashValue="d76jb+eBug/qpRupGCW8sj3FDzJIaSF0s04abf/XkmSJ2CdaUb5d9bNuSdA1d9MCl3kMyrOOOdR5JJ5CGVoFkA==" saltValue="niOW6h+U2xv8a4zhMD/Pmg==" spinCount="100000" sheet="1" objects="1" scenarios="1"/>
  <protectedRanges>
    <protectedRange sqref="D13" name="Range3"/>
    <protectedRange sqref="D10" name="Range2"/>
    <protectedRange sqref="H18:I28" name="Range1"/>
  </protectedRanges>
  <mergeCells count="19">
    <mergeCell ref="B31:J31"/>
    <mergeCell ref="B16:J16"/>
    <mergeCell ref="H18:I18"/>
    <mergeCell ref="H19:I19"/>
    <mergeCell ref="H20:I20"/>
    <mergeCell ref="H21:I21"/>
    <mergeCell ref="H22:I22"/>
    <mergeCell ref="H23:I23"/>
    <mergeCell ref="H25:I25"/>
    <mergeCell ref="H26:I26"/>
    <mergeCell ref="H27:I27"/>
    <mergeCell ref="H28:I28"/>
    <mergeCell ref="D13:D14"/>
    <mergeCell ref="E13:E14"/>
    <mergeCell ref="F3:H3"/>
    <mergeCell ref="B4:E4"/>
    <mergeCell ref="B7:H7"/>
    <mergeCell ref="D10:D11"/>
    <mergeCell ref="E10:E11"/>
  </mergeCells>
  <phoneticPr fontId="7" type="noConversion"/>
  <conditionalFormatting sqref="D10 D13 H15">
    <cfRule type="cellIs" dxfId="30" priority="12" stopIfTrue="1" operator="between">
      <formula>0</formula>
      <formula>5</formula>
    </cfRule>
  </conditionalFormatting>
  <conditionalFormatting sqref="F11 F14 B15 I15">
    <cfRule type="expression" dxfId="29" priority="14" stopIfTrue="1">
      <formula>$F$11="stars"</formula>
    </cfRule>
  </conditionalFormatting>
  <conditionalFormatting sqref="F35 F37:F38 F43:F47">
    <cfRule type="expression" dxfId="28" priority="4" stopIfTrue="1">
      <formula>($D$19="ERROR: The highest Hotel Star Rating is 5")</formula>
    </cfRule>
  </conditionalFormatting>
  <conditionalFormatting sqref="F35">
    <cfRule type="expression" dxfId="27" priority="6" stopIfTrue="1">
      <formula>($D$10="")</formula>
    </cfRule>
  </conditionalFormatting>
  <conditionalFormatting sqref="F37:F38 F44:F47">
    <cfRule type="expression" dxfId="26" priority="7" stopIfTrue="1">
      <formula>($D$10="")</formula>
    </cfRule>
  </conditionalFormatting>
  <conditionalFormatting sqref="F37:F38">
    <cfRule type="expression" dxfId="25" priority="10" stopIfTrue="1">
      <formula>($F$11="ERROR: Rating must be in 0.5 star increment")</formula>
    </cfRule>
  </conditionalFormatting>
  <conditionalFormatting sqref="F40">
    <cfRule type="expression" dxfId="24" priority="1" stopIfTrue="1">
      <formula>($D$19="ERROR: The highest Hotel Star Rating is 5")</formula>
    </cfRule>
    <cfRule type="expression" dxfId="23" priority="2" stopIfTrue="1">
      <formula>($D$10="")</formula>
    </cfRule>
    <cfRule type="expression" dxfId="22" priority="3" stopIfTrue="1">
      <formula>($F$11="ERROR: Rating must be in 0.5 star increment")</formula>
    </cfRule>
  </conditionalFormatting>
  <conditionalFormatting sqref="F44:F47">
    <cfRule type="expression" dxfId="21" priority="11" stopIfTrue="1">
      <formula>($F$11="ERROR: Rating must be in 0.5 star increment")</formula>
    </cfRule>
  </conditionalFormatting>
  <conditionalFormatting sqref="F52">
    <cfRule type="expression" dxfId="20" priority="5" stopIfTrue="1">
      <formula>($D$13="")</formula>
    </cfRule>
  </conditionalFormatting>
  <conditionalFormatting sqref="F54">
    <cfRule type="expression" dxfId="19" priority="8" stopIfTrue="1">
      <formula>OR($D$13="")</formula>
    </cfRule>
    <cfRule type="expression" dxfId="18" priority="9" stopIfTrue="1">
      <formula>OR($F$14="ERROR: Rating must be in 0.5 star increment")</formula>
    </cfRule>
  </conditionalFormatting>
  <conditionalFormatting sqref="H25:H28">
    <cfRule type="expression" dxfId="17" priority="13" stopIfTrue="1">
      <formula>NOT(SUM($H$25:$H$28)=1)</formula>
    </cfRule>
  </conditionalFormatting>
  <dataValidations count="3">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86B8A47A-20BB-4FBF-B31D-F7379CF801F9}"/>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9A83EF6E-6D3B-4468-B567-B34A9596722C}">
      <formula1>0</formula1>
      <formula2>6</formula2>
    </dataValidation>
    <dataValidation type="list" allowBlank="1" showInputMessage="1" showErrorMessage="1" sqref="H19:I19" xr:uid="{E64045BD-DC08-4464-A54D-95FF894A62D8}">
      <formula1>"&lt;select&gt;, 2, 2.5, 3, 3.5, 4, 4.5, 5"</formula1>
    </dataValidation>
  </dataValidations>
  <pageMargins left="0.75" right="0.75" top="1" bottom="1"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98D50-10AA-410C-B170-B28CDA75981E}">
  <dimension ref="A1:P110"/>
  <sheetViews>
    <sheetView zoomScale="70" zoomScaleNormal="70" workbookViewId="0">
      <selection activeCell="D10" sqref="D10:D11"/>
    </sheetView>
  </sheetViews>
  <sheetFormatPr defaultColWidth="9.109375" defaultRowHeight="13.2"/>
  <cols>
    <col min="1" max="1" width="3.33203125" style="15" customWidth="1"/>
    <col min="2" max="2" width="19" style="15" customWidth="1"/>
    <col min="3" max="3" width="10.109375" style="15" customWidth="1"/>
    <col min="4" max="4" width="14.88671875" style="15" customWidth="1"/>
    <col min="5" max="5" width="15.5546875" style="15" customWidth="1"/>
    <col min="6" max="6" width="15.109375" style="15" customWidth="1"/>
    <col min="7" max="7" width="1" style="15" customWidth="1"/>
    <col min="8" max="8" width="9" style="15" customWidth="1"/>
    <col min="9" max="9" width="10.33203125" style="15" customWidth="1"/>
    <col min="10" max="10" width="14.33203125" style="15" customWidth="1"/>
    <col min="11" max="11" width="32.6640625" style="15" customWidth="1"/>
    <col min="12" max="256" width="9.109375" style="15"/>
    <col min="257" max="257" width="3.33203125" style="15" customWidth="1"/>
    <col min="258" max="258" width="19" style="15" customWidth="1"/>
    <col min="259" max="259" width="10.109375" style="15" customWidth="1"/>
    <col min="260" max="260" width="14.88671875" style="15" customWidth="1"/>
    <col min="261" max="261" width="15.5546875" style="15" customWidth="1"/>
    <col min="262" max="262" width="15.109375" style="15" customWidth="1"/>
    <col min="263" max="263" width="1" style="15" customWidth="1"/>
    <col min="264" max="264" width="9" style="15" customWidth="1"/>
    <col min="265" max="265" width="10.33203125" style="15" customWidth="1"/>
    <col min="266" max="266" width="14.33203125" style="15" customWidth="1"/>
    <col min="267" max="267" width="32.6640625" style="15" customWidth="1"/>
    <col min="268" max="512" width="9.109375" style="15"/>
    <col min="513" max="513" width="3.33203125" style="15" customWidth="1"/>
    <col min="514" max="514" width="19" style="15" customWidth="1"/>
    <col min="515" max="515" width="10.109375" style="15" customWidth="1"/>
    <col min="516" max="516" width="14.88671875" style="15" customWidth="1"/>
    <col min="517" max="517" width="15.5546875" style="15" customWidth="1"/>
    <col min="518" max="518" width="15.109375" style="15" customWidth="1"/>
    <col min="519" max="519" width="1" style="15" customWidth="1"/>
    <col min="520" max="520" width="9" style="15" customWidth="1"/>
    <col min="521" max="521" width="10.33203125" style="15" customWidth="1"/>
    <col min="522" max="522" width="14.33203125" style="15" customWidth="1"/>
    <col min="523" max="523" width="32.6640625" style="15" customWidth="1"/>
    <col min="524" max="768" width="9.109375" style="15"/>
    <col min="769" max="769" width="3.33203125" style="15" customWidth="1"/>
    <col min="770" max="770" width="19" style="15" customWidth="1"/>
    <col min="771" max="771" width="10.109375" style="15" customWidth="1"/>
    <col min="772" max="772" width="14.88671875" style="15" customWidth="1"/>
    <col min="773" max="773" width="15.5546875" style="15" customWidth="1"/>
    <col min="774" max="774" width="15.109375" style="15" customWidth="1"/>
    <col min="775" max="775" width="1" style="15" customWidth="1"/>
    <col min="776" max="776" width="9" style="15" customWidth="1"/>
    <col min="777" max="777" width="10.33203125" style="15" customWidth="1"/>
    <col min="778" max="778" width="14.33203125" style="15" customWidth="1"/>
    <col min="779" max="779" width="32.6640625" style="15" customWidth="1"/>
    <col min="780" max="1024" width="9.109375" style="15"/>
    <col min="1025" max="1025" width="3.33203125" style="15" customWidth="1"/>
    <col min="1026" max="1026" width="19" style="15" customWidth="1"/>
    <col min="1027" max="1027" width="10.109375" style="15" customWidth="1"/>
    <col min="1028" max="1028" width="14.88671875" style="15" customWidth="1"/>
    <col min="1029" max="1029" width="15.5546875" style="15" customWidth="1"/>
    <col min="1030" max="1030" width="15.109375" style="15" customWidth="1"/>
    <col min="1031" max="1031" width="1" style="15" customWidth="1"/>
    <col min="1032" max="1032" width="9" style="15" customWidth="1"/>
    <col min="1033" max="1033" width="10.33203125" style="15" customWidth="1"/>
    <col min="1034" max="1034" width="14.33203125" style="15" customWidth="1"/>
    <col min="1035" max="1035" width="32.6640625" style="15" customWidth="1"/>
    <col min="1036" max="1280" width="9.109375" style="15"/>
    <col min="1281" max="1281" width="3.33203125" style="15" customWidth="1"/>
    <col min="1282" max="1282" width="19" style="15" customWidth="1"/>
    <col min="1283" max="1283" width="10.109375" style="15" customWidth="1"/>
    <col min="1284" max="1284" width="14.88671875" style="15" customWidth="1"/>
    <col min="1285" max="1285" width="15.5546875" style="15" customWidth="1"/>
    <col min="1286" max="1286" width="15.109375" style="15" customWidth="1"/>
    <col min="1287" max="1287" width="1" style="15" customWidth="1"/>
    <col min="1288" max="1288" width="9" style="15" customWidth="1"/>
    <col min="1289" max="1289" width="10.33203125" style="15" customWidth="1"/>
    <col min="1290" max="1290" width="14.33203125" style="15" customWidth="1"/>
    <col min="1291" max="1291" width="32.6640625" style="15" customWidth="1"/>
    <col min="1292" max="1536" width="9.109375" style="15"/>
    <col min="1537" max="1537" width="3.33203125" style="15" customWidth="1"/>
    <col min="1538" max="1538" width="19" style="15" customWidth="1"/>
    <col min="1539" max="1539" width="10.109375" style="15" customWidth="1"/>
    <col min="1540" max="1540" width="14.88671875" style="15" customWidth="1"/>
    <col min="1541" max="1541" width="15.5546875" style="15" customWidth="1"/>
    <col min="1542" max="1542" width="15.109375" style="15" customWidth="1"/>
    <col min="1543" max="1543" width="1" style="15" customWidth="1"/>
    <col min="1544" max="1544" width="9" style="15" customWidth="1"/>
    <col min="1545" max="1545" width="10.33203125" style="15" customWidth="1"/>
    <col min="1546" max="1546" width="14.33203125" style="15" customWidth="1"/>
    <col min="1547" max="1547" width="32.6640625" style="15" customWidth="1"/>
    <col min="1548" max="1792" width="9.109375" style="15"/>
    <col min="1793" max="1793" width="3.33203125" style="15" customWidth="1"/>
    <col min="1794" max="1794" width="19" style="15" customWidth="1"/>
    <col min="1795" max="1795" width="10.109375" style="15" customWidth="1"/>
    <col min="1796" max="1796" width="14.88671875" style="15" customWidth="1"/>
    <col min="1797" max="1797" width="15.5546875" style="15" customWidth="1"/>
    <col min="1798" max="1798" width="15.109375" style="15" customWidth="1"/>
    <col min="1799" max="1799" width="1" style="15" customWidth="1"/>
    <col min="1800" max="1800" width="9" style="15" customWidth="1"/>
    <col min="1801" max="1801" width="10.33203125" style="15" customWidth="1"/>
    <col min="1802" max="1802" width="14.33203125" style="15" customWidth="1"/>
    <col min="1803" max="1803" width="32.6640625" style="15" customWidth="1"/>
    <col min="1804" max="2048" width="9.109375" style="15"/>
    <col min="2049" max="2049" width="3.33203125" style="15" customWidth="1"/>
    <col min="2050" max="2050" width="19" style="15" customWidth="1"/>
    <col min="2051" max="2051" width="10.109375" style="15" customWidth="1"/>
    <col min="2052" max="2052" width="14.88671875" style="15" customWidth="1"/>
    <col min="2053" max="2053" width="15.5546875" style="15" customWidth="1"/>
    <col min="2054" max="2054" width="15.109375" style="15" customWidth="1"/>
    <col min="2055" max="2055" width="1" style="15" customWidth="1"/>
    <col min="2056" max="2056" width="9" style="15" customWidth="1"/>
    <col min="2057" max="2057" width="10.33203125" style="15" customWidth="1"/>
    <col min="2058" max="2058" width="14.33203125" style="15" customWidth="1"/>
    <col min="2059" max="2059" width="32.6640625" style="15" customWidth="1"/>
    <col min="2060" max="2304" width="9.109375" style="15"/>
    <col min="2305" max="2305" width="3.33203125" style="15" customWidth="1"/>
    <col min="2306" max="2306" width="19" style="15" customWidth="1"/>
    <col min="2307" max="2307" width="10.109375" style="15" customWidth="1"/>
    <col min="2308" max="2308" width="14.88671875" style="15" customWidth="1"/>
    <col min="2309" max="2309" width="15.5546875" style="15" customWidth="1"/>
    <col min="2310" max="2310" width="15.109375" style="15" customWidth="1"/>
    <col min="2311" max="2311" width="1" style="15" customWidth="1"/>
    <col min="2312" max="2312" width="9" style="15" customWidth="1"/>
    <col min="2313" max="2313" width="10.33203125" style="15" customWidth="1"/>
    <col min="2314" max="2314" width="14.33203125" style="15" customWidth="1"/>
    <col min="2315" max="2315" width="32.6640625" style="15" customWidth="1"/>
    <col min="2316" max="2560" width="9.109375" style="15"/>
    <col min="2561" max="2561" width="3.33203125" style="15" customWidth="1"/>
    <col min="2562" max="2562" width="19" style="15" customWidth="1"/>
    <col min="2563" max="2563" width="10.109375" style="15" customWidth="1"/>
    <col min="2564" max="2564" width="14.88671875" style="15" customWidth="1"/>
    <col min="2565" max="2565" width="15.5546875" style="15" customWidth="1"/>
    <col min="2566" max="2566" width="15.109375" style="15" customWidth="1"/>
    <col min="2567" max="2567" width="1" style="15" customWidth="1"/>
    <col min="2568" max="2568" width="9" style="15" customWidth="1"/>
    <col min="2569" max="2569" width="10.33203125" style="15" customWidth="1"/>
    <col min="2570" max="2570" width="14.33203125" style="15" customWidth="1"/>
    <col min="2571" max="2571" width="32.6640625" style="15" customWidth="1"/>
    <col min="2572" max="2816" width="9.109375" style="15"/>
    <col min="2817" max="2817" width="3.33203125" style="15" customWidth="1"/>
    <col min="2818" max="2818" width="19" style="15" customWidth="1"/>
    <col min="2819" max="2819" width="10.109375" style="15" customWidth="1"/>
    <col min="2820" max="2820" width="14.88671875" style="15" customWidth="1"/>
    <col min="2821" max="2821" width="15.5546875" style="15" customWidth="1"/>
    <col min="2822" max="2822" width="15.109375" style="15" customWidth="1"/>
    <col min="2823" max="2823" width="1" style="15" customWidth="1"/>
    <col min="2824" max="2824" width="9" style="15" customWidth="1"/>
    <col min="2825" max="2825" width="10.33203125" style="15" customWidth="1"/>
    <col min="2826" max="2826" width="14.33203125" style="15" customWidth="1"/>
    <col min="2827" max="2827" width="32.6640625" style="15" customWidth="1"/>
    <col min="2828" max="3072" width="9.109375" style="15"/>
    <col min="3073" max="3073" width="3.33203125" style="15" customWidth="1"/>
    <col min="3074" max="3074" width="19" style="15" customWidth="1"/>
    <col min="3075" max="3075" width="10.109375" style="15" customWidth="1"/>
    <col min="3076" max="3076" width="14.88671875" style="15" customWidth="1"/>
    <col min="3077" max="3077" width="15.5546875" style="15" customWidth="1"/>
    <col min="3078" max="3078" width="15.109375" style="15" customWidth="1"/>
    <col min="3079" max="3079" width="1" style="15" customWidth="1"/>
    <col min="3080" max="3080" width="9" style="15" customWidth="1"/>
    <col min="3081" max="3081" width="10.33203125" style="15" customWidth="1"/>
    <col min="3082" max="3082" width="14.33203125" style="15" customWidth="1"/>
    <col min="3083" max="3083" width="32.6640625" style="15" customWidth="1"/>
    <col min="3084" max="3328" width="9.109375" style="15"/>
    <col min="3329" max="3329" width="3.33203125" style="15" customWidth="1"/>
    <col min="3330" max="3330" width="19" style="15" customWidth="1"/>
    <col min="3331" max="3331" width="10.109375" style="15" customWidth="1"/>
    <col min="3332" max="3332" width="14.88671875" style="15" customWidth="1"/>
    <col min="3333" max="3333" width="15.5546875" style="15" customWidth="1"/>
    <col min="3334" max="3334" width="15.109375" style="15" customWidth="1"/>
    <col min="3335" max="3335" width="1" style="15" customWidth="1"/>
    <col min="3336" max="3336" width="9" style="15" customWidth="1"/>
    <col min="3337" max="3337" width="10.33203125" style="15" customWidth="1"/>
    <col min="3338" max="3338" width="14.33203125" style="15" customWidth="1"/>
    <col min="3339" max="3339" width="32.6640625" style="15" customWidth="1"/>
    <col min="3340" max="3584" width="9.109375" style="15"/>
    <col min="3585" max="3585" width="3.33203125" style="15" customWidth="1"/>
    <col min="3586" max="3586" width="19" style="15" customWidth="1"/>
    <col min="3587" max="3587" width="10.109375" style="15" customWidth="1"/>
    <col min="3588" max="3588" width="14.88671875" style="15" customWidth="1"/>
    <col min="3589" max="3589" width="15.5546875" style="15" customWidth="1"/>
    <col min="3590" max="3590" width="15.109375" style="15" customWidth="1"/>
    <col min="3591" max="3591" width="1" style="15" customWidth="1"/>
    <col min="3592" max="3592" width="9" style="15" customWidth="1"/>
    <col min="3593" max="3593" width="10.33203125" style="15" customWidth="1"/>
    <col min="3594" max="3594" width="14.33203125" style="15" customWidth="1"/>
    <col min="3595" max="3595" width="32.6640625" style="15" customWidth="1"/>
    <col min="3596" max="3840" width="9.109375" style="15"/>
    <col min="3841" max="3841" width="3.33203125" style="15" customWidth="1"/>
    <col min="3842" max="3842" width="19" style="15" customWidth="1"/>
    <col min="3843" max="3843" width="10.109375" style="15" customWidth="1"/>
    <col min="3844" max="3844" width="14.88671875" style="15" customWidth="1"/>
    <col min="3845" max="3845" width="15.5546875" style="15" customWidth="1"/>
    <col min="3846" max="3846" width="15.109375" style="15" customWidth="1"/>
    <col min="3847" max="3847" width="1" style="15" customWidth="1"/>
    <col min="3848" max="3848" width="9" style="15" customWidth="1"/>
    <col min="3849" max="3849" width="10.33203125" style="15" customWidth="1"/>
    <col min="3850" max="3850" width="14.33203125" style="15" customWidth="1"/>
    <col min="3851" max="3851" width="32.6640625" style="15" customWidth="1"/>
    <col min="3852" max="4096" width="9.109375" style="15"/>
    <col min="4097" max="4097" width="3.33203125" style="15" customWidth="1"/>
    <col min="4098" max="4098" width="19" style="15" customWidth="1"/>
    <col min="4099" max="4099" width="10.109375" style="15" customWidth="1"/>
    <col min="4100" max="4100" width="14.88671875" style="15" customWidth="1"/>
    <col min="4101" max="4101" width="15.5546875" style="15" customWidth="1"/>
    <col min="4102" max="4102" width="15.109375" style="15" customWidth="1"/>
    <col min="4103" max="4103" width="1" style="15" customWidth="1"/>
    <col min="4104" max="4104" width="9" style="15" customWidth="1"/>
    <col min="4105" max="4105" width="10.33203125" style="15" customWidth="1"/>
    <col min="4106" max="4106" width="14.33203125" style="15" customWidth="1"/>
    <col min="4107" max="4107" width="32.6640625" style="15" customWidth="1"/>
    <col min="4108" max="4352" width="9.109375" style="15"/>
    <col min="4353" max="4353" width="3.33203125" style="15" customWidth="1"/>
    <col min="4354" max="4354" width="19" style="15" customWidth="1"/>
    <col min="4355" max="4355" width="10.109375" style="15" customWidth="1"/>
    <col min="4356" max="4356" width="14.88671875" style="15" customWidth="1"/>
    <col min="4357" max="4357" width="15.5546875" style="15" customWidth="1"/>
    <col min="4358" max="4358" width="15.109375" style="15" customWidth="1"/>
    <col min="4359" max="4359" width="1" style="15" customWidth="1"/>
    <col min="4360" max="4360" width="9" style="15" customWidth="1"/>
    <col min="4361" max="4361" width="10.33203125" style="15" customWidth="1"/>
    <col min="4362" max="4362" width="14.33203125" style="15" customWidth="1"/>
    <col min="4363" max="4363" width="32.6640625" style="15" customWidth="1"/>
    <col min="4364" max="4608" width="9.109375" style="15"/>
    <col min="4609" max="4609" width="3.33203125" style="15" customWidth="1"/>
    <col min="4610" max="4610" width="19" style="15" customWidth="1"/>
    <col min="4611" max="4611" width="10.109375" style="15" customWidth="1"/>
    <col min="4612" max="4612" width="14.88671875" style="15" customWidth="1"/>
    <col min="4613" max="4613" width="15.5546875" style="15" customWidth="1"/>
    <col min="4614" max="4614" width="15.109375" style="15" customWidth="1"/>
    <col min="4615" max="4615" width="1" style="15" customWidth="1"/>
    <col min="4616" max="4616" width="9" style="15" customWidth="1"/>
    <col min="4617" max="4617" width="10.33203125" style="15" customWidth="1"/>
    <col min="4618" max="4618" width="14.33203125" style="15" customWidth="1"/>
    <col min="4619" max="4619" width="32.6640625" style="15" customWidth="1"/>
    <col min="4620" max="4864" width="9.109375" style="15"/>
    <col min="4865" max="4865" width="3.33203125" style="15" customWidth="1"/>
    <col min="4866" max="4866" width="19" style="15" customWidth="1"/>
    <col min="4867" max="4867" width="10.109375" style="15" customWidth="1"/>
    <col min="4868" max="4868" width="14.88671875" style="15" customWidth="1"/>
    <col min="4869" max="4869" width="15.5546875" style="15" customWidth="1"/>
    <col min="4870" max="4870" width="15.109375" style="15" customWidth="1"/>
    <col min="4871" max="4871" width="1" style="15" customWidth="1"/>
    <col min="4872" max="4872" width="9" style="15" customWidth="1"/>
    <col min="4873" max="4873" width="10.33203125" style="15" customWidth="1"/>
    <col min="4874" max="4874" width="14.33203125" style="15" customWidth="1"/>
    <col min="4875" max="4875" width="32.6640625" style="15" customWidth="1"/>
    <col min="4876" max="5120" width="9.109375" style="15"/>
    <col min="5121" max="5121" width="3.33203125" style="15" customWidth="1"/>
    <col min="5122" max="5122" width="19" style="15" customWidth="1"/>
    <col min="5123" max="5123" width="10.109375" style="15" customWidth="1"/>
    <col min="5124" max="5124" width="14.88671875" style="15" customWidth="1"/>
    <col min="5125" max="5125" width="15.5546875" style="15" customWidth="1"/>
    <col min="5126" max="5126" width="15.109375" style="15" customWidth="1"/>
    <col min="5127" max="5127" width="1" style="15" customWidth="1"/>
    <col min="5128" max="5128" width="9" style="15" customWidth="1"/>
    <col min="5129" max="5129" width="10.33203125" style="15" customWidth="1"/>
    <col min="5130" max="5130" width="14.33203125" style="15" customWidth="1"/>
    <col min="5131" max="5131" width="32.6640625" style="15" customWidth="1"/>
    <col min="5132" max="5376" width="9.109375" style="15"/>
    <col min="5377" max="5377" width="3.33203125" style="15" customWidth="1"/>
    <col min="5378" max="5378" width="19" style="15" customWidth="1"/>
    <col min="5379" max="5379" width="10.109375" style="15" customWidth="1"/>
    <col min="5380" max="5380" width="14.88671875" style="15" customWidth="1"/>
    <col min="5381" max="5381" width="15.5546875" style="15" customWidth="1"/>
    <col min="5382" max="5382" width="15.109375" style="15" customWidth="1"/>
    <col min="5383" max="5383" width="1" style="15" customWidth="1"/>
    <col min="5384" max="5384" width="9" style="15" customWidth="1"/>
    <col min="5385" max="5385" width="10.33203125" style="15" customWidth="1"/>
    <col min="5386" max="5386" width="14.33203125" style="15" customWidth="1"/>
    <col min="5387" max="5387" width="32.6640625" style="15" customWidth="1"/>
    <col min="5388" max="5632" width="9.109375" style="15"/>
    <col min="5633" max="5633" width="3.33203125" style="15" customWidth="1"/>
    <col min="5634" max="5634" width="19" style="15" customWidth="1"/>
    <col min="5635" max="5635" width="10.109375" style="15" customWidth="1"/>
    <col min="5636" max="5636" width="14.88671875" style="15" customWidth="1"/>
    <col min="5637" max="5637" width="15.5546875" style="15" customWidth="1"/>
    <col min="5638" max="5638" width="15.109375" style="15" customWidth="1"/>
    <col min="5639" max="5639" width="1" style="15" customWidth="1"/>
    <col min="5640" max="5640" width="9" style="15" customWidth="1"/>
    <col min="5641" max="5641" width="10.33203125" style="15" customWidth="1"/>
    <col min="5642" max="5642" width="14.33203125" style="15" customWidth="1"/>
    <col min="5643" max="5643" width="32.6640625" style="15" customWidth="1"/>
    <col min="5644" max="5888" width="9.109375" style="15"/>
    <col min="5889" max="5889" width="3.33203125" style="15" customWidth="1"/>
    <col min="5890" max="5890" width="19" style="15" customWidth="1"/>
    <col min="5891" max="5891" width="10.109375" style="15" customWidth="1"/>
    <col min="5892" max="5892" width="14.88671875" style="15" customWidth="1"/>
    <col min="5893" max="5893" width="15.5546875" style="15" customWidth="1"/>
    <col min="5894" max="5894" width="15.109375" style="15" customWidth="1"/>
    <col min="5895" max="5895" width="1" style="15" customWidth="1"/>
    <col min="5896" max="5896" width="9" style="15" customWidth="1"/>
    <col min="5897" max="5897" width="10.33203125" style="15" customWidth="1"/>
    <col min="5898" max="5898" width="14.33203125" style="15" customWidth="1"/>
    <col min="5899" max="5899" width="32.6640625" style="15" customWidth="1"/>
    <col min="5900" max="6144" width="9.109375" style="15"/>
    <col min="6145" max="6145" width="3.33203125" style="15" customWidth="1"/>
    <col min="6146" max="6146" width="19" style="15" customWidth="1"/>
    <col min="6147" max="6147" width="10.109375" style="15" customWidth="1"/>
    <col min="6148" max="6148" width="14.88671875" style="15" customWidth="1"/>
    <col min="6149" max="6149" width="15.5546875" style="15" customWidth="1"/>
    <col min="6150" max="6150" width="15.109375" style="15" customWidth="1"/>
    <col min="6151" max="6151" width="1" style="15" customWidth="1"/>
    <col min="6152" max="6152" width="9" style="15" customWidth="1"/>
    <col min="6153" max="6153" width="10.33203125" style="15" customWidth="1"/>
    <col min="6154" max="6154" width="14.33203125" style="15" customWidth="1"/>
    <col min="6155" max="6155" width="32.6640625" style="15" customWidth="1"/>
    <col min="6156" max="6400" width="9.109375" style="15"/>
    <col min="6401" max="6401" width="3.33203125" style="15" customWidth="1"/>
    <col min="6402" max="6402" width="19" style="15" customWidth="1"/>
    <col min="6403" max="6403" width="10.109375" style="15" customWidth="1"/>
    <col min="6404" max="6404" width="14.88671875" style="15" customWidth="1"/>
    <col min="6405" max="6405" width="15.5546875" style="15" customWidth="1"/>
    <col min="6406" max="6406" width="15.109375" style="15" customWidth="1"/>
    <col min="6407" max="6407" width="1" style="15" customWidth="1"/>
    <col min="6408" max="6408" width="9" style="15" customWidth="1"/>
    <col min="6409" max="6409" width="10.33203125" style="15" customWidth="1"/>
    <col min="6410" max="6410" width="14.33203125" style="15" customWidth="1"/>
    <col min="6411" max="6411" width="32.6640625" style="15" customWidth="1"/>
    <col min="6412" max="6656" width="9.109375" style="15"/>
    <col min="6657" max="6657" width="3.33203125" style="15" customWidth="1"/>
    <col min="6658" max="6658" width="19" style="15" customWidth="1"/>
    <col min="6659" max="6659" width="10.109375" style="15" customWidth="1"/>
    <col min="6660" max="6660" width="14.88671875" style="15" customWidth="1"/>
    <col min="6661" max="6661" width="15.5546875" style="15" customWidth="1"/>
    <col min="6662" max="6662" width="15.109375" style="15" customWidth="1"/>
    <col min="6663" max="6663" width="1" style="15" customWidth="1"/>
    <col min="6664" max="6664" width="9" style="15" customWidth="1"/>
    <col min="6665" max="6665" width="10.33203125" style="15" customWidth="1"/>
    <col min="6666" max="6666" width="14.33203125" style="15" customWidth="1"/>
    <col min="6667" max="6667" width="32.6640625" style="15" customWidth="1"/>
    <col min="6668" max="6912" width="9.109375" style="15"/>
    <col min="6913" max="6913" width="3.33203125" style="15" customWidth="1"/>
    <col min="6914" max="6914" width="19" style="15" customWidth="1"/>
    <col min="6915" max="6915" width="10.109375" style="15" customWidth="1"/>
    <col min="6916" max="6916" width="14.88671875" style="15" customWidth="1"/>
    <col min="6917" max="6917" width="15.5546875" style="15" customWidth="1"/>
    <col min="6918" max="6918" width="15.109375" style="15" customWidth="1"/>
    <col min="6919" max="6919" width="1" style="15" customWidth="1"/>
    <col min="6920" max="6920" width="9" style="15" customWidth="1"/>
    <col min="6921" max="6921" width="10.33203125" style="15" customWidth="1"/>
    <col min="6922" max="6922" width="14.33203125" style="15" customWidth="1"/>
    <col min="6923" max="6923" width="32.6640625" style="15" customWidth="1"/>
    <col min="6924" max="7168" width="9.109375" style="15"/>
    <col min="7169" max="7169" width="3.33203125" style="15" customWidth="1"/>
    <col min="7170" max="7170" width="19" style="15" customWidth="1"/>
    <col min="7171" max="7171" width="10.109375" style="15" customWidth="1"/>
    <col min="7172" max="7172" width="14.88671875" style="15" customWidth="1"/>
    <col min="7173" max="7173" width="15.5546875" style="15" customWidth="1"/>
    <col min="7174" max="7174" width="15.109375" style="15" customWidth="1"/>
    <col min="7175" max="7175" width="1" style="15" customWidth="1"/>
    <col min="7176" max="7176" width="9" style="15" customWidth="1"/>
    <col min="7177" max="7177" width="10.33203125" style="15" customWidth="1"/>
    <col min="7178" max="7178" width="14.33203125" style="15" customWidth="1"/>
    <col min="7179" max="7179" width="32.6640625" style="15" customWidth="1"/>
    <col min="7180" max="7424" width="9.109375" style="15"/>
    <col min="7425" max="7425" width="3.33203125" style="15" customWidth="1"/>
    <col min="7426" max="7426" width="19" style="15" customWidth="1"/>
    <col min="7427" max="7427" width="10.109375" style="15" customWidth="1"/>
    <col min="7428" max="7428" width="14.88671875" style="15" customWidth="1"/>
    <col min="7429" max="7429" width="15.5546875" style="15" customWidth="1"/>
    <col min="7430" max="7430" width="15.109375" style="15" customWidth="1"/>
    <col min="7431" max="7431" width="1" style="15" customWidth="1"/>
    <col min="7432" max="7432" width="9" style="15" customWidth="1"/>
    <col min="7433" max="7433" width="10.33203125" style="15" customWidth="1"/>
    <col min="7434" max="7434" width="14.33203125" style="15" customWidth="1"/>
    <col min="7435" max="7435" width="32.6640625" style="15" customWidth="1"/>
    <col min="7436" max="7680" width="9.109375" style="15"/>
    <col min="7681" max="7681" width="3.33203125" style="15" customWidth="1"/>
    <col min="7682" max="7682" width="19" style="15" customWidth="1"/>
    <col min="7683" max="7683" width="10.109375" style="15" customWidth="1"/>
    <col min="7684" max="7684" width="14.88671875" style="15" customWidth="1"/>
    <col min="7685" max="7685" width="15.5546875" style="15" customWidth="1"/>
    <col min="7686" max="7686" width="15.109375" style="15" customWidth="1"/>
    <col min="7687" max="7687" width="1" style="15" customWidth="1"/>
    <col min="7688" max="7688" width="9" style="15" customWidth="1"/>
    <col min="7689" max="7689" width="10.33203125" style="15" customWidth="1"/>
    <col min="7690" max="7690" width="14.33203125" style="15" customWidth="1"/>
    <col min="7691" max="7691" width="32.6640625" style="15" customWidth="1"/>
    <col min="7692" max="7936" width="9.109375" style="15"/>
    <col min="7937" max="7937" width="3.33203125" style="15" customWidth="1"/>
    <col min="7938" max="7938" width="19" style="15" customWidth="1"/>
    <col min="7939" max="7939" width="10.109375" style="15" customWidth="1"/>
    <col min="7940" max="7940" width="14.88671875" style="15" customWidth="1"/>
    <col min="7941" max="7941" width="15.5546875" style="15" customWidth="1"/>
    <col min="7942" max="7942" width="15.109375" style="15" customWidth="1"/>
    <col min="7943" max="7943" width="1" style="15" customWidth="1"/>
    <col min="7944" max="7944" width="9" style="15" customWidth="1"/>
    <col min="7945" max="7945" width="10.33203125" style="15" customWidth="1"/>
    <col min="7946" max="7946" width="14.33203125" style="15" customWidth="1"/>
    <col min="7947" max="7947" width="32.6640625" style="15" customWidth="1"/>
    <col min="7948" max="8192" width="9.109375" style="15"/>
    <col min="8193" max="8193" width="3.33203125" style="15" customWidth="1"/>
    <col min="8194" max="8194" width="19" style="15" customWidth="1"/>
    <col min="8195" max="8195" width="10.109375" style="15" customWidth="1"/>
    <col min="8196" max="8196" width="14.88671875" style="15" customWidth="1"/>
    <col min="8197" max="8197" width="15.5546875" style="15" customWidth="1"/>
    <col min="8198" max="8198" width="15.109375" style="15" customWidth="1"/>
    <col min="8199" max="8199" width="1" style="15" customWidth="1"/>
    <col min="8200" max="8200" width="9" style="15" customWidth="1"/>
    <col min="8201" max="8201" width="10.33203125" style="15" customWidth="1"/>
    <col min="8202" max="8202" width="14.33203125" style="15" customWidth="1"/>
    <col min="8203" max="8203" width="32.6640625" style="15" customWidth="1"/>
    <col min="8204" max="8448" width="9.109375" style="15"/>
    <col min="8449" max="8449" width="3.33203125" style="15" customWidth="1"/>
    <col min="8450" max="8450" width="19" style="15" customWidth="1"/>
    <col min="8451" max="8451" width="10.109375" style="15" customWidth="1"/>
    <col min="8452" max="8452" width="14.88671875" style="15" customWidth="1"/>
    <col min="8453" max="8453" width="15.5546875" style="15" customWidth="1"/>
    <col min="8454" max="8454" width="15.109375" style="15" customWidth="1"/>
    <col min="8455" max="8455" width="1" style="15" customWidth="1"/>
    <col min="8456" max="8456" width="9" style="15" customWidth="1"/>
    <col min="8457" max="8457" width="10.33203125" style="15" customWidth="1"/>
    <col min="8458" max="8458" width="14.33203125" style="15" customWidth="1"/>
    <col min="8459" max="8459" width="32.6640625" style="15" customWidth="1"/>
    <col min="8460" max="8704" width="9.109375" style="15"/>
    <col min="8705" max="8705" width="3.33203125" style="15" customWidth="1"/>
    <col min="8706" max="8706" width="19" style="15" customWidth="1"/>
    <col min="8707" max="8707" width="10.109375" style="15" customWidth="1"/>
    <col min="8708" max="8708" width="14.88671875" style="15" customWidth="1"/>
    <col min="8709" max="8709" width="15.5546875" style="15" customWidth="1"/>
    <col min="8710" max="8710" width="15.109375" style="15" customWidth="1"/>
    <col min="8711" max="8711" width="1" style="15" customWidth="1"/>
    <col min="8712" max="8712" width="9" style="15" customWidth="1"/>
    <col min="8713" max="8713" width="10.33203125" style="15" customWidth="1"/>
    <col min="8714" max="8714" width="14.33203125" style="15" customWidth="1"/>
    <col min="8715" max="8715" width="32.6640625" style="15" customWidth="1"/>
    <col min="8716" max="8960" width="9.109375" style="15"/>
    <col min="8961" max="8961" width="3.33203125" style="15" customWidth="1"/>
    <col min="8962" max="8962" width="19" style="15" customWidth="1"/>
    <col min="8963" max="8963" width="10.109375" style="15" customWidth="1"/>
    <col min="8964" max="8964" width="14.88671875" style="15" customWidth="1"/>
    <col min="8965" max="8965" width="15.5546875" style="15" customWidth="1"/>
    <col min="8966" max="8966" width="15.109375" style="15" customWidth="1"/>
    <col min="8967" max="8967" width="1" style="15" customWidth="1"/>
    <col min="8968" max="8968" width="9" style="15" customWidth="1"/>
    <col min="8969" max="8969" width="10.33203125" style="15" customWidth="1"/>
    <col min="8970" max="8970" width="14.33203125" style="15" customWidth="1"/>
    <col min="8971" max="8971" width="32.6640625" style="15" customWidth="1"/>
    <col min="8972" max="9216" width="9.109375" style="15"/>
    <col min="9217" max="9217" width="3.33203125" style="15" customWidth="1"/>
    <col min="9218" max="9218" width="19" style="15" customWidth="1"/>
    <col min="9219" max="9219" width="10.109375" style="15" customWidth="1"/>
    <col min="9220" max="9220" width="14.88671875" style="15" customWidth="1"/>
    <col min="9221" max="9221" width="15.5546875" style="15" customWidth="1"/>
    <col min="9222" max="9222" width="15.109375" style="15" customWidth="1"/>
    <col min="9223" max="9223" width="1" style="15" customWidth="1"/>
    <col min="9224" max="9224" width="9" style="15" customWidth="1"/>
    <col min="9225" max="9225" width="10.33203125" style="15" customWidth="1"/>
    <col min="9226" max="9226" width="14.33203125" style="15" customWidth="1"/>
    <col min="9227" max="9227" width="32.6640625" style="15" customWidth="1"/>
    <col min="9228" max="9472" width="9.109375" style="15"/>
    <col min="9473" max="9473" width="3.33203125" style="15" customWidth="1"/>
    <col min="9474" max="9474" width="19" style="15" customWidth="1"/>
    <col min="9475" max="9475" width="10.109375" style="15" customWidth="1"/>
    <col min="9476" max="9476" width="14.88671875" style="15" customWidth="1"/>
    <col min="9477" max="9477" width="15.5546875" style="15" customWidth="1"/>
    <col min="9478" max="9478" width="15.109375" style="15" customWidth="1"/>
    <col min="9479" max="9479" width="1" style="15" customWidth="1"/>
    <col min="9480" max="9480" width="9" style="15" customWidth="1"/>
    <col min="9481" max="9481" width="10.33203125" style="15" customWidth="1"/>
    <col min="9482" max="9482" width="14.33203125" style="15" customWidth="1"/>
    <col min="9483" max="9483" width="32.6640625" style="15" customWidth="1"/>
    <col min="9484" max="9728" width="9.109375" style="15"/>
    <col min="9729" max="9729" width="3.33203125" style="15" customWidth="1"/>
    <col min="9730" max="9730" width="19" style="15" customWidth="1"/>
    <col min="9731" max="9731" width="10.109375" style="15" customWidth="1"/>
    <col min="9732" max="9732" width="14.88671875" style="15" customWidth="1"/>
    <col min="9733" max="9733" width="15.5546875" style="15" customWidth="1"/>
    <col min="9734" max="9734" width="15.109375" style="15" customWidth="1"/>
    <col min="9735" max="9735" width="1" style="15" customWidth="1"/>
    <col min="9736" max="9736" width="9" style="15" customWidth="1"/>
    <col min="9737" max="9737" width="10.33203125" style="15" customWidth="1"/>
    <col min="9738" max="9738" width="14.33203125" style="15" customWidth="1"/>
    <col min="9739" max="9739" width="32.6640625" style="15" customWidth="1"/>
    <col min="9740" max="9984" width="9.109375" style="15"/>
    <col min="9985" max="9985" width="3.33203125" style="15" customWidth="1"/>
    <col min="9986" max="9986" width="19" style="15" customWidth="1"/>
    <col min="9987" max="9987" width="10.109375" style="15" customWidth="1"/>
    <col min="9988" max="9988" width="14.88671875" style="15" customWidth="1"/>
    <col min="9989" max="9989" width="15.5546875" style="15" customWidth="1"/>
    <col min="9990" max="9990" width="15.109375" style="15" customWidth="1"/>
    <col min="9991" max="9991" width="1" style="15" customWidth="1"/>
    <col min="9992" max="9992" width="9" style="15" customWidth="1"/>
    <col min="9993" max="9993" width="10.33203125" style="15" customWidth="1"/>
    <col min="9994" max="9994" width="14.33203125" style="15" customWidth="1"/>
    <col min="9995" max="9995" width="32.6640625" style="15" customWidth="1"/>
    <col min="9996" max="10240" width="9.109375" style="15"/>
    <col min="10241" max="10241" width="3.33203125" style="15" customWidth="1"/>
    <col min="10242" max="10242" width="19" style="15" customWidth="1"/>
    <col min="10243" max="10243" width="10.109375" style="15" customWidth="1"/>
    <col min="10244" max="10244" width="14.88671875" style="15" customWidth="1"/>
    <col min="10245" max="10245" width="15.5546875" style="15" customWidth="1"/>
    <col min="10246" max="10246" width="15.109375" style="15" customWidth="1"/>
    <col min="10247" max="10247" width="1" style="15" customWidth="1"/>
    <col min="10248" max="10248" width="9" style="15" customWidth="1"/>
    <col min="10249" max="10249" width="10.33203125" style="15" customWidth="1"/>
    <col min="10250" max="10250" width="14.33203125" style="15" customWidth="1"/>
    <col min="10251" max="10251" width="32.6640625" style="15" customWidth="1"/>
    <col min="10252" max="10496" width="9.109375" style="15"/>
    <col min="10497" max="10497" width="3.33203125" style="15" customWidth="1"/>
    <col min="10498" max="10498" width="19" style="15" customWidth="1"/>
    <col min="10499" max="10499" width="10.109375" style="15" customWidth="1"/>
    <col min="10500" max="10500" width="14.88671875" style="15" customWidth="1"/>
    <col min="10501" max="10501" width="15.5546875" style="15" customWidth="1"/>
    <col min="10502" max="10502" width="15.109375" style="15" customWidth="1"/>
    <col min="10503" max="10503" width="1" style="15" customWidth="1"/>
    <col min="10504" max="10504" width="9" style="15" customWidth="1"/>
    <col min="10505" max="10505" width="10.33203125" style="15" customWidth="1"/>
    <col min="10506" max="10506" width="14.33203125" style="15" customWidth="1"/>
    <col min="10507" max="10507" width="32.6640625" style="15" customWidth="1"/>
    <col min="10508" max="10752" width="9.109375" style="15"/>
    <col min="10753" max="10753" width="3.33203125" style="15" customWidth="1"/>
    <col min="10754" max="10754" width="19" style="15" customWidth="1"/>
    <col min="10755" max="10755" width="10.109375" style="15" customWidth="1"/>
    <col min="10756" max="10756" width="14.88671875" style="15" customWidth="1"/>
    <col min="10757" max="10757" width="15.5546875" style="15" customWidth="1"/>
    <col min="10758" max="10758" width="15.109375" style="15" customWidth="1"/>
    <col min="10759" max="10759" width="1" style="15" customWidth="1"/>
    <col min="10760" max="10760" width="9" style="15" customWidth="1"/>
    <col min="10761" max="10761" width="10.33203125" style="15" customWidth="1"/>
    <col min="10762" max="10762" width="14.33203125" style="15" customWidth="1"/>
    <col min="10763" max="10763" width="32.6640625" style="15" customWidth="1"/>
    <col min="10764" max="11008" width="9.109375" style="15"/>
    <col min="11009" max="11009" width="3.33203125" style="15" customWidth="1"/>
    <col min="11010" max="11010" width="19" style="15" customWidth="1"/>
    <col min="11011" max="11011" width="10.109375" style="15" customWidth="1"/>
    <col min="11012" max="11012" width="14.88671875" style="15" customWidth="1"/>
    <col min="11013" max="11013" width="15.5546875" style="15" customWidth="1"/>
    <col min="11014" max="11014" width="15.109375" style="15" customWidth="1"/>
    <col min="11015" max="11015" width="1" style="15" customWidth="1"/>
    <col min="11016" max="11016" width="9" style="15" customWidth="1"/>
    <col min="11017" max="11017" width="10.33203125" style="15" customWidth="1"/>
    <col min="11018" max="11018" width="14.33203125" style="15" customWidth="1"/>
    <col min="11019" max="11019" width="32.6640625" style="15" customWidth="1"/>
    <col min="11020" max="11264" width="9.109375" style="15"/>
    <col min="11265" max="11265" width="3.33203125" style="15" customWidth="1"/>
    <col min="11266" max="11266" width="19" style="15" customWidth="1"/>
    <col min="11267" max="11267" width="10.109375" style="15" customWidth="1"/>
    <col min="11268" max="11268" width="14.88671875" style="15" customWidth="1"/>
    <col min="11269" max="11269" width="15.5546875" style="15" customWidth="1"/>
    <col min="11270" max="11270" width="15.109375" style="15" customWidth="1"/>
    <col min="11271" max="11271" width="1" style="15" customWidth="1"/>
    <col min="11272" max="11272" width="9" style="15" customWidth="1"/>
    <col min="11273" max="11273" width="10.33203125" style="15" customWidth="1"/>
    <col min="11274" max="11274" width="14.33203125" style="15" customWidth="1"/>
    <col min="11275" max="11275" width="32.6640625" style="15" customWidth="1"/>
    <col min="11276" max="11520" width="9.109375" style="15"/>
    <col min="11521" max="11521" width="3.33203125" style="15" customWidth="1"/>
    <col min="11522" max="11522" width="19" style="15" customWidth="1"/>
    <col min="11523" max="11523" width="10.109375" style="15" customWidth="1"/>
    <col min="11524" max="11524" width="14.88671875" style="15" customWidth="1"/>
    <col min="11525" max="11525" width="15.5546875" style="15" customWidth="1"/>
    <col min="11526" max="11526" width="15.109375" style="15" customWidth="1"/>
    <col min="11527" max="11527" width="1" style="15" customWidth="1"/>
    <col min="11528" max="11528" width="9" style="15" customWidth="1"/>
    <col min="11529" max="11529" width="10.33203125" style="15" customWidth="1"/>
    <col min="11530" max="11530" width="14.33203125" style="15" customWidth="1"/>
    <col min="11531" max="11531" width="32.6640625" style="15" customWidth="1"/>
    <col min="11532" max="11776" width="9.109375" style="15"/>
    <col min="11777" max="11777" width="3.33203125" style="15" customWidth="1"/>
    <col min="11778" max="11778" width="19" style="15" customWidth="1"/>
    <col min="11779" max="11779" width="10.109375" style="15" customWidth="1"/>
    <col min="11780" max="11780" width="14.88671875" style="15" customWidth="1"/>
    <col min="11781" max="11781" width="15.5546875" style="15" customWidth="1"/>
    <col min="11782" max="11782" width="15.109375" style="15" customWidth="1"/>
    <col min="11783" max="11783" width="1" style="15" customWidth="1"/>
    <col min="11784" max="11784" width="9" style="15" customWidth="1"/>
    <col min="11785" max="11785" width="10.33203125" style="15" customWidth="1"/>
    <col min="11786" max="11786" width="14.33203125" style="15" customWidth="1"/>
    <col min="11787" max="11787" width="32.6640625" style="15" customWidth="1"/>
    <col min="11788" max="12032" width="9.109375" style="15"/>
    <col min="12033" max="12033" width="3.33203125" style="15" customWidth="1"/>
    <col min="12034" max="12034" width="19" style="15" customWidth="1"/>
    <col min="12035" max="12035" width="10.109375" style="15" customWidth="1"/>
    <col min="12036" max="12036" width="14.88671875" style="15" customWidth="1"/>
    <col min="12037" max="12037" width="15.5546875" style="15" customWidth="1"/>
    <col min="12038" max="12038" width="15.109375" style="15" customWidth="1"/>
    <col min="12039" max="12039" width="1" style="15" customWidth="1"/>
    <col min="12040" max="12040" width="9" style="15" customWidth="1"/>
    <col min="12041" max="12041" width="10.33203125" style="15" customWidth="1"/>
    <col min="12042" max="12042" width="14.33203125" style="15" customWidth="1"/>
    <col min="12043" max="12043" width="32.6640625" style="15" customWidth="1"/>
    <col min="12044" max="12288" width="9.109375" style="15"/>
    <col min="12289" max="12289" width="3.33203125" style="15" customWidth="1"/>
    <col min="12290" max="12290" width="19" style="15" customWidth="1"/>
    <col min="12291" max="12291" width="10.109375" style="15" customWidth="1"/>
    <col min="12292" max="12292" width="14.88671875" style="15" customWidth="1"/>
    <col min="12293" max="12293" width="15.5546875" style="15" customWidth="1"/>
    <col min="12294" max="12294" width="15.109375" style="15" customWidth="1"/>
    <col min="12295" max="12295" width="1" style="15" customWidth="1"/>
    <col min="12296" max="12296" width="9" style="15" customWidth="1"/>
    <col min="12297" max="12297" width="10.33203125" style="15" customWidth="1"/>
    <col min="12298" max="12298" width="14.33203125" style="15" customWidth="1"/>
    <col min="12299" max="12299" width="32.6640625" style="15" customWidth="1"/>
    <col min="12300" max="12544" width="9.109375" style="15"/>
    <col min="12545" max="12545" width="3.33203125" style="15" customWidth="1"/>
    <col min="12546" max="12546" width="19" style="15" customWidth="1"/>
    <col min="12547" max="12547" width="10.109375" style="15" customWidth="1"/>
    <col min="12548" max="12548" width="14.88671875" style="15" customWidth="1"/>
    <col min="12549" max="12549" width="15.5546875" style="15" customWidth="1"/>
    <col min="12550" max="12550" width="15.109375" style="15" customWidth="1"/>
    <col min="12551" max="12551" width="1" style="15" customWidth="1"/>
    <col min="12552" max="12552" width="9" style="15" customWidth="1"/>
    <col min="12553" max="12553" width="10.33203125" style="15" customWidth="1"/>
    <col min="12554" max="12554" width="14.33203125" style="15" customWidth="1"/>
    <col min="12555" max="12555" width="32.6640625" style="15" customWidth="1"/>
    <col min="12556" max="12800" width="9.109375" style="15"/>
    <col min="12801" max="12801" width="3.33203125" style="15" customWidth="1"/>
    <col min="12802" max="12802" width="19" style="15" customWidth="1"/>
    <col min="12803" max="12803" width="10.109375" style="15" customWidth="1"/>
    <col min="12804" max="12804" width="14.88671875" style="15" customWidth="1"/>
    <col min="12805" max="12805" width="15.5546875" style="15" customWidth="1"/>
    <col min="12806" max="12806" width="15.109375" style="15" customWidth="1"/>
    <col min="12807" max="12807" width="1" style="15" customWidth="1"/>
    <col min="12808" max="12808" width="9" style="15" customWidth="1"/>
    <col min="12809" max="12809" width="10.33203125" style="15" customWidth="1"/>
    <col min="12810" max="12810" width="14.33203125" style="15" customWidth="1"/>
    <col min="12811" max="12811" width="32.6640625" style="15" customWidth="1"/>
    <col min="12812" max="13056" width="9.109375" style="15"/>
    <col min="13057" max="13057" width="3.33203125" style="15" customWidth="1"/>
    <col min="13058" max="13058" width="19" style="15" customWidth="1"/>
    <col min="13059" max="13059" width="10.109375" style="15" customWidth="1"/>
    <col min="13060" max="13060" width="14.88671875" style="15" customWidth="1"/>
    <col min="13061" max="13061" width="15.5546875" style="15" customWidth="1"/>
    <col min="13062" max="13062" width="15.109375" style="15" customWidth="1"/>
    <col min="13063" max="13063" width="1" style="15" customWidth="1"/>
    <col min="13064" max="13064" width="9" style="15" customWidth="1"/>
    <col min="13065" max="13065" width="10.33203125" style="15" customWidth="1"/>
    <col min="13066" max="13066" width="14.33203125" style="15" customWidth="1"/>
    <col min="13067" max="13067" width="32.6640625" style="15" customWidth="1"/>
    <col min="13068" max="13312" width="9.109375" style="15"/>
    <col min="13313" max="13313" width="3.33203125" style="15" customWidth="1"/>
    <col min="13314" max="13314" width="19" style="15" customWidth="1"/>
    <col min="13315" max="13315" width="10.109375" style="15" customWidth="1"/>
    <col min="13316" max="13316" width="14.88671875" style="15" customWidth="1"/>
    <col min="13317" max="13317" width="15.5546875" style="15" customWidth="1"/>
    <col min="13318" max="13318" width="15.109375" style="15" customWidth="1"/>
    <col min="13319" max="13319" width="1" style="15" customWidth="1"/>
    <col min="13320" max="13320" width="9" style="15" customWidth="1"/>
    <col min="13321" max="13321" width="10.33203125" style="15" customWidth="1"/>
    <col min="13322" max="13322" width="14.33203125" style="15" customWidth="1"/>
    <col min="13323" max="13323" width="32.6640625" style="15" customWidth="1"/>
    <col min="13324" max="13568" width="9.109375" style="15"/>
    <col min="13569" max="13569" width="3.33203125" style="15" customWidth="1"/>
    <col min="13570" max="13570" width="19" style="15" customWidth="1"/>
    <col min="13571" max="13571" width="10.109375" style="15" customWidth="1"/>
    <col min="13572" max="13572" width="14.88671875" style="15" customWidth="1"/>
    <col min="13573" max="13573" width="15.5546875" style="15" customWidth="1"/>
    <col min="13574" max="13574" width="15.109375" style="15" customWidth="1"/>
    <col min="13575" max="13575" width="1" style="15" customWidth="1"/>
    <col min="13576" max="13576" width="9" style="15" customWidth="1"/>
    <col min="13577" max="13577" width="10.33203125" style="15" customWidth="1"/>
    <col min="13578" max="13578" width="14.33203125" style="15" customWidth="1"/>
    <col min="13579" max="13579" width="32.6640625" style="15" customWidth="1"/>
    <col min="13580" max="13824" width="9.109375" style="15"/>
    <col min="13825" max="13825" width="3.33203125" style="15" customWidth="1"/>
    <col min="13826" max="13826" width="19" style="15" customWidth="1"/>
    <col min="13827" max="13827" width="10.109375" style="15" customWidth="1"/>
    <col min="13828" max="13828" width="14.88671875" style="15" customWidth="1"/>
    <col min="13829" max="13829" width="15.5546875" style="15" customWidth="1"/>
    <col min="13830" max="13830" width="15.109375" style="15" customWidth="1"/>
    <col min="13831" max="13831" width="1" style="15" customWidth="1"/>
    <col min="13832" max="13832" width="9" style="15" customWidth="1"/>
    <col min="13833" max="13833" width="10.33203125" style="15" customWidth="1"/>
    <col min="13834" max="13834" width="14.33203125" style="15" customWidth="1"/>
    <col min="13835" max="13835" width="32.6640625" style="15" customWidth="1"/>
    <col min="13836" max="14080" width="9.109375" style="15"/>
    <col min="14081" max="14081" width="3.33203125" style="15" customWidth="1"/>
    <col min="14082" max="14082" width="19" style="15" customWidth="1"/>
    <col min="14083" max="14083" width="10.109375" style="15" customWidth="1"/>
    <col min="14084" max="14084" width="14.88671875" style="15" customWidth="1"/>
    <col min="14085" max="14085" width="15.5546875" style="15" customWidth="1"/>
    <col min="14086" max="14086" width="15.109375" style="15" customWidth="1"/>
    <col min="14087" max="14087" width="1" style="15" customWidth="1"/>
    <col min="14088" max="14088" width="9" style="15" customWidth="1"/>
    <col min="14089" max="14089" width="10.33203125" style="15" customWidth="1"/>
    <col min="14090" max="14090" width="14.33203125" style="15" customWidth="1"/>
    <col min="14091" max="14091" width="32.6640625" style="15" customWidth="1"/>
    <col min="14092" max="14336" width="9.109375" style="15"/>
    <col min="14337" max="14337" width="3.33203125" style="15" customWidth="1"/>
    <col min="14338" max="14338" width="19" style="15" customWidth="1"/>
    <col min="14339" max="14339" width="10.109375" style="15" customWidth="1"/>
    <col min="14340" max="14340" width="14.88671875" style="15" customWidth="1"/>
    <col min="14341" max="14341" width="15.5546875" style="15" customWidth="1"/>
    <col min="14342" max="14342" width="15.109375" style="15" customWidth="1"/>
    <col min="14343" max="14343" width="1" style="15" customWidth="1"/>
    <col min="14344" max="14344" width="9" style="15" customWidth="1"/>
    <col min="14345" max="14345" width="10.33203125" style="15" customWidth="1"/>
    <col min="14346" max="14346" width="14.33203125" style="15" customWidth="1"/>
    <col min="14347" max="14347" width="32.6640625" style="15" customWidth="1"/>
    <col min="14348" max="14592" width="9.109375" style="15"/>
    <col min="14593" max="14593" width="3.33203125" style="15" customWidth="1"/>
    <col min="14594" max="14594" width="19" style="15" customWidth="1"/>
    <col min="14595" max="14595" width="10.109375" style="15" customWidth="1"/>
    <col min="14596" max="14596" width="14.88671875" style="15" customWidth="1"/>
    <col min="14597" max="14597" width="15.5546875" style="15" customWidth="1"/>
    <col min="14598" max="14598" width="15.109375" style="15" customWidth="1"/>
    <col min="14599" max="14599" width="1" style="15" customWidth="1"/>
    <col min="14600" max="14600" width="9" style="15" customWidth="1"/>
    <col min="14601" max="14601" width="10.33203125" style="15" customWidth="1"/>
    <col min="14602" max="14602" width="14.33203125" style="15" customWidth="1"/>
    <col min="14603" max="14603" width="32.6640625" style="15" customWidth="1"/>
    <col min="14604" max="14848" width="9.109375" style="15"/>
    <col min="14849" max="14849" width="3.33203125" style="15" customWidth="1"/>
    <col min="14850" max="14850" width="19" style="15" customWidth="1"/>
    <col min="14851" max="14851" width="10.109375" style="15" customWidth="1"/>
    <col min="14852" max="14852" width="14.88671875" style="15" customWidth="1"/>
    <col min="14853" max="14853" width="15.5546875" style="15" customWidth="1"/>
    <col min="14854" max="14854" width="15.109375" style="15" customWidth="1"/>
    <col min="14855" max="14855" width="1" style="15" customWidth="1"/>
    <col min="14856" max="14856" width="9" style="15" customWidth="1"/>
    <col min="14857" max="14857" width="10.33203125" style="15" customWidth="1"/>
    <col min="14858" max="14858" width="14.33203125" style="15" customWidth="1"/>
    <col min="14859" max="14859" width="32.6640625" style="15" customWidth="1"/>
    <col min="14860" max="15104" width="9.109375" style="15"/>
    <col min="15105" max="15105" width="3.33203125" style="15" customWidth="1"/>
    <col min="15106" max="15106" width="19" style="15" customWidth="1"/>
    <col min="15107" max="15107" width="10.109375" style="15" customWidth="1"/>
    <col min="15108" max="15108" width="14.88671875" style="15" customWidth="1"/>
    <col min="15109" max="15109" width="15.5546875" style="15" customWidth="1"/>
    <col min="15110" max="15110" width="15.109375" style="15" customWidth="1"/>
    <col min="15111" max="15111" width="1" style="15" customWidth="1"/>
    <col min="15112" max="15112" width="9" style="15" customWidth="1"/>
    <col min="15113" max="15113" width="10.33203125" style="15" customWidth="1"/>
    <col min="15114" max="15114" width="14.33203125" style="15" customWidth="1"/>
    <col min="15115" max="15115" width="32.6640625" style="15" customWidth="1"/>
    <col min="15116" max="15360" width="9.109375" style="15"/>
    <col min="15361" max="15361" width="3.33203125" style="15" customWidth="1"/>
    <col min="15362" max="15362" width="19" style="15" customWidth="1"/>
    <col min="15363" max="15363" width="10.109375" style="15" customWidth="1"/>
    <col min="15364" max="15364" width="14.88671875" style="15" customWidth="1"/>
    <col min="15365" max="15365" width="15.5546875" style="15" customWidth="1"/>
    <col min="15366" max="15366" width="15.109375" style="15" customWidth="1"/>
    <col min="15367" max="15367" width="1" style="15" customWidth="1"/>
    <col min="15368" max="15368" width="9" style="15" customWidth="1"/>
    <col min="15369" max="15369" width="10.33203125" style="15" customWidth="1"/>
    <col min="15370" max="15370" width="14.33203125" style="15" customWidth="1"/>
    <col min="15371" max="15371" width="32.6640625" style="15" customWidth="1"/>
    <col min="15372" max="15616" width="9.109375" style="15"/>
    <col min="15617" max="15617" width="3.33203125" style="15" customWidth="1"/>
    <col min="15618" max="15618" width="19" style="15" customWidth="1"/>
    <col min="15619" max="15619" width="10.109375" style="15" customWidth="1"/>
    <col min="15620" max="15620" width="14.88671875" style="15" customWidth="1"/>
    <col min="15621" max="15621" width="15.5546875" style="15" customWidth="1"/>
    <col min="15622" max="15622" width="15.109375" style="15" customWidth="1"/>
    <col min="15623" max="15623" width="1" style="15" customWidth="1"/>
    <col min="15624" max="15624" width="9" style="15" customWidth="1"/>
    <col min="15625" max="15625" width="10.33203125" style="15" customWidth="1"/>
    <col min="15626" max="15626" width="14.33203125" style="15" customWidth="1"/>
    <col min="15627" max="15627" width="32.6640625" style="15" customWidth="1"/>
    <col min="15628" max="15872" width="9.109375" style="15"/>
    <col min="15873" max="15873" width="3.33203125" style="15" customWidth="1"/>
    <col min="15874" max="15874" width="19" style="15" customWidth="1"/>
    <col min="15875" max="15875" width="10.109375" style="15" customWidth="1"/>
    <col min="15876" max="15876" width="14.88671875" style="15" customWidth="1"/>
    <col min="15877" max="15877" width="15.5546875" style="15" customWidth="1"/>
    <col min="15878" max="15878" width="15.109375" style="15" customWidth="1"/>
    <col min="15879" max="15879" width="1" style="15" customWidth="1"/>
    <col min="15880" max="15880" width="9" style="15" customWidth="1"/>
    <col min="15881" max="15881" width="10.33203125" style="15" customWidth="1"/>
    <col min="15882" max="15882" width="14.33203125" style="15" customWidth="1"/>
    <col min="15883" max="15883" width="32.6640625" style="15" customWidth="1"/>
    <col min="15884" max="16128" width="9.109375" style="15"/>
    <col min="16129" max="16129" width="3.33203125" style="15" customWidth="1"/>
    <col min="16130" max="16130" width="19" style="15" customWidth="1"/>
    <col min="16131" max="16131" width="10.109375" style="15" customWidth="1"/>
    <col min="16132" max="16132" width="14.88671875" style="15" customWidth="1"/>
    <col min="16133" max="16133" width="15.5546875" style="15" customWidth="1"/>
    <col min="16134" max="16134" width="15.109375" style="15" customWidth="1"/>
    <col min="16135" max="16135" width="1" style="15" customWidth="1"/>
    <col min="16136" max="16136" width="9" style="15" customWidth="1"/>
    <col min="16137" max="16137" width="10.33203125" style="15" customWidth="1"/>
    <col min="16138" max="16138" width="14.33203125" style="15" customWidth="1"/>
    <col min="16139" max="16139" width="32.6640625" style="15" customWidth="1"/>
    <col min="16140" max="16384" width="9.109375" style="15"/>
  </cols>
  <sheetData>
    <row r="1" spans="1:11" s="1" customFormat="1" ht="63" customHeight="1"/>
    <row r="2" spans="1:11" s="1" customFormat="1" ht="15" customHeight="1">
      <c r="A2" s="2"/>
      <c r="B2" s="3"/>
      <c r="C2" s="3"/>
      <c r="D2" s="3"/>
      <c r="E2" s="3"/>
      <c r="F2" s="3"/>
      <c r="G2" s="3"/>
      <c r="H2" s="3"/>
      <c r="I2" s="161"/>
    </row>
    <row r="3" spans="1:11" s="1" customFormat="1" ht="58.95" customHeight="1">
      <c r="A3" s="2"/>
      <c r="B3" s="4"/>
      <c r="C3" s="5"/>
      <c r="D3" s="160"/>
      <c r="E3" s="160" t="s">
        <v>81</v>
      </c>
      <c r="F3" s="366" t="s">
        <v>82</v>
      </c>
      <c r="G3" s="366"/>
      <c r="H3" s="366"/>
      <c r="I3" s="161"/>
    </row>
    <row r="4" spans="1:11" s="1" customFormat="1" ht="81" customHeight="1">
      <c r="A4" s="2"/>
      <c r="B4" s="344" t="s">
        <v>83</v>
      </c>
      <c r="C4" s="344"/>
      <c r="D4" s="344"/>
      <c r="E4" s="344"/>
      <c r="F4" s="2"/>
    </row>
    <row r="5" spans="1:11" s="1" customFormat="1" ht="44.25" customHeight="1">
      <c r="A5" s="6"/>
      <c r="B5" s="162" t="s">
        <v>3</v>
      </c>
      <c r="C5" s="163">
        <v>3.1</v>
      </c>
      <c r="D5" s="162" t="s">
        <v>4</v>
      </c>
      <c r="E5" s="164">
        <v>44501</v>
      </c>
      <c r="F5" s="165"/>
      <c r="G5" s="2"/>
      <c r="I5" s="166"/>
      <c r="J5" s="7"/>
      <c r="K5" s="7"/>
    </row>
    <row r="6" spans="1:11" s="2" customFormat="1"/>
    <row r="7" spans="1:11" s="2" customFormat="1" ht="118.5" customHeight="1">
      <c r="B7" s="367" t="s">
        <v>84</v>
      </c>
      <c r="C7" s="367"/>
      <c r="D7" s="367"/>
      <c r="E7" s="367"/>
      <c r="F7" s="367"/>
      <c r="G7" s="367"/>
      <c r="H7" s="367"/>
      <c r="I7" s="18"/>
    </row>
    <row r="8" spans="1:11" ht="17.25" customHeight="1">
      <c r="B8" s="167" t="s">
        <v>85</v>
      </c>
      <c r="C8" s="168"/>
      <c r="D8" s="168"/>
      <c r="E8" s="168"/>
      <c r="F8" s="168"/>
      <c r="G8" s="168"/>
    </row>
    <row r="9" spans="1:11" ht="9.9" customHeight="1">
      <c r="B9" s="169"/>
      <c r="C9" s="168"/>
      <c r="D9" s="168"/>
      <c r="E9" s="168"/>
      <c r="F9" s="168"/>
      <c r="G9" s="168"/>
    </row>
    <row r="10" spans="1:11" ht="15.9" customHeight="1">
      <c r="B10" s="169"/>
      <c r="C10" s="168"/>
      <c r="D10" s="363"/>
      <c r="E10" s="365" t="s">
        <v>22</v>
      </c>
      <c r="F10" s="168"/>
      <c r="G10" s="168"/>
    </row>
    <row r="11" spans="1:11" ht="13.5" customHeight="1">
      <c r="C11" s="168"/>
      <c r="D11" s="364"/>
      <c r="E11" s="365"/>
      <c r="F11" s="170" t="str">
        <f>(IF((MOD(ROUND(D10*1000,2),10)&lt;&gt;0),"ERROR: Rating must be in 0.01 star increment",""))</f>
        <v/>
      </c>
      <c r="G11" s="168"/>
    </row>
    <row r="12" spans="1:11" ht="3" customHeight="1">
      <c r="B12" s="171"/>
      <c r="C12" s="171"/>
      <c r="D12" s="172"/>
      <c r="E12" s="173"/>
      <c r="F12" s="171"/>
      <c r="G12" s="171"/>
    </row>
    <row r="13" spans="1:11" ht="15.9" customHeight="1">
      <c r="B13" s="169"/>
      <c r="C13" s="169"/>
      <c r="D13" s="363"/>
      <c r="E13" s="365" t="s">
        <v>22</v>
      </c>
      <c r="F13" s="169"/>
      <c r="G13" s="169"/>
    </row>
    <row r="14" spans="1:11" ht="13.5" customHeight="1">
      <c r="D14" s="364"/>
      <c r="E14" s="365"/>
      <c r="F14" s="170" t="str">
        <f>(IF((MOD(ROUND(D13*1000,2),10)&lt;&gt;0),"ERROR: Rating must be in 0.01 star increment",""))</f>
        <v/>
      </c>
    </row>
    <row r="15" spans="1:11" ht="15" customHeight="1">
      <c r="B15" s="170"/>
      <c r="H15" s="174"/>
      <c r="I15" s="175"/>
    </row>
    <row r="16" spans="1:11" ht="17.399999999999999">
      <c r="B16" s="368" t="s">
        <v>86</v>
      </c>
      <c r="C16" s="368"/>
      <c r="D16" s="368"/>
      <c r="E16" s="368"/>
      <c r="F16" s="368"/>
      <c r="G16" s="368"/>
      <c r="H16" s="369"/>
      <c r="I16" s="369"/>
      <c r="J16" s="369"/>
    </row>
    <row r="17" spans="2:16" ht="9.9" customHeight="1">
      <c r="B17" s="176"/>
      <c r="C17" s="176"/>
      <c r="D17" s="176"/>
      <c r="E17" s="176"/>
      <c r="F17" s="176"/>
      <c r="G17" s="176"/>
      <c r="H17" s="19"/>
      <c r="I17" s="19"/>
      <c r="J17" s="19"/>
    </row>
    <row r="18" spans="2:16" s="177" customFormat="1" ht="20.100000000000001" customHeight="1">
      <c r="B18" s="178" t="s">
        <v>87</v>
      </c>
      <c r="C18" s="179"/>
      <c r="D18" s="179"/>
      <c r="E18" s="179"/>
      <c r="F18" s="180"/>
      <c r="G18" s="16"/>
      <c r="H18" s="370"/>
      <c r="I18" s="371"/>
      <c r="O18" s="15"/>
      <c r="P18" s="15"/>
    </row>
    <row r="19" spans="2:16" s="177" customFormat="1" ht="20.100000000000001" customHeight="1">
      <c r="B19" s="181" t="s">
        <v>88</v>
      </c>
      <c r="C19" s="182"/>
      <c r="D19" s="21" t="str">
        <f>IF(H19&gt;5,"ERROR: The highest Hotel Star Rating is 5","")</f>
        <v>ERROR: The highest Hotel Star Rating is 5</v>
      </c>
      <c r="E19" s="182"/>
      <c r="F19" s="183"/>
      <c r="G19" s="184"/>
      <c r="H19" s="370" t="s">
        <v>8</v>
      </c>
      <c r="I19" s="371"/>
      <c r="O19" s="15"/>
      <c r="P19" s="15"/>
    </row>
    <row r="20" spans="2:16" s="177" customFormat="1" ht="20.100000000000001" customHeight="1">
      <c r="B20" s="181" t="s">
        <v>89</v>
      </c>
      <c r="C20" s="185"/>
      <c r="D20" s="185"/>
      <c r="E20" s="185"/>
      <c r="F20" s="186"/>
      <c r="G20" s="16"/>
      <c r="H20" s="370"/>
      <c r="I20" s="371"/>
      <c r="O20" s="15"/>
      <c r="P20" s="15"/>
    </row>
    <row r="21" spans="2:16" s="177" customFormat="1" ht="20.100000000000001" customHeight="1">
      <c r="B21" s="187" t="s">
        <v>90</v>
      </c>
      <c r="C21" s="182"/>
      <c r="D21" s="182"/>
      <c r="E21" s="182"/>
      <c r="F21" s="183"/>
      <c r="G21" s="184"/>
      <c r="H21" s="370"/>
      <c r="I21" s="371"/>
      <c r="O21" s="15"/>
      <c r="P21" s="15"/>
    </row>
    <row r="22" spans="2:16" s="177" customFormat="1" ht="20.100000000000001" customHeight="1">
      <c r="B22" s="187" t="s">
        <v>91</v>
      </c>
      <c r="C22" s="182"/>
      <c r="D22" s="182"/>
      <c r="E22" s="182"/>
      <c r="F22" s="183"/>
      <c r="G22" s="184"/>
      <c r="H22" s="370"/>
      <c r="I22" s="371"/>
      <c r="O22" s="15"/>
      <c r="P22" s="15"/>
    </row>
    <row r="23" spans="2:16" s="177" customFormat="1" ht="20.100000000000001" customHeight="1">
      <c r="B23" s="188" t="s">
        <v>92</v>
      </c>
      <c r="C23" s="189"/>
      <c r="D23" s="189"/>
      <c r="E23" s="189"/>
      <c r="F23" s="190"/>
      <c r="G23" s="184"/>
      <c r="H23" s="370"/>
      <c r="I23" s="371"/>
      <c r="O23" s="15"/>
      <c r="P23" s="15"/>
    </row>
    <row r="24" spans="2:16" s="177" customFormat="1" ht="8.25" customHeight="1">
      <c r="B24" s="191"/>
      <c r="C24" s="182"/>
      <c r="D24" s="182"/>
      <c r="E24" s="182"/>
      <c r="F24" s="182"/>
      <c r="G24" s="184"/>
      <c r="H24" s="192"/>
      <c r="I24" s="16"/>
      <c r="O24" s="15"/>
      <c r="P24" s="15"/>
    </row>
    <row r="25" spans="2:16" s="177" customFormat="1" ht="20.100000000000001" customHeight="1">
      <c r="B25" s="178" t="s">
        <v>93</v>
      </c>
      <c r="C25" s="193"/>
      <c r="D25" s="193"/>
      <c r="E25" s="193"/>
      <c r="F25" s="194" t="s">
        <v>94</v>
      </c>
      <c r="G25" s="195"/>
      <c r="H25" s="374"/>
      <c r="I25" s="375"/>
      <c r="O25" s="15"/>
      <c r="P25" s="15"/>
    </row>
    <row r="26" spans="2:16" s="177" customFormat="1" ht="20.100000000000001" customHeight="1">
      <c r="B26" s="196" t="str">
        <f>IF(SUM(H25:H28)=1,"","ERROR: Percentage breakdown must total 100%")</f>
        <v>ERROR: Percentage breakdown must total 100%</v>
      </c>
      <c r="C26" s="197"/>
      <c r="D26" s="197"/>
      <c r="E26" s="197"/>
      <c r="F26" s="198" t="s">
        <v>95</v>
      </c>
      <c r="G26" s="199"/>
      <c r="H26" s="374"/>
      <c r="I26" s="375"/>
      <c r="O26" s="15"/>
      <c r="P26" s="15"/>
    </row>
    <row r="27" spans="2:16" s="177" customFormat="1" ht="20.100000000000001" customHeight="1">
      <c r="B27" s="181"/>
      <c r="C27" s="197"/>
      <c r="D27" s="197"/>
      <c r="E27" s="197"/>
      <c r="F27" s="198" t="s">
        <v>96</v>
      </c>
      <c r="G27" s="199"/>
      <c r="H27" s="374"/>
      <c r="I27" s="375"/>
      <c r="O27" s="15"/>
      <c r="P27" s="15"/>
    </row>
    <row r="28" spans="2:16" s="177" customFormat="1" ht="20.100000000000001" customHeight="1">
      <c r="B28" s="200"/>
      <c r="C28" s="201"/>
      <c r="D28" s="201"/>
      <c r="E28" s="201"/>
      <c r="F28" s="202" t="s">
        <v>97</v>
      </c>
      <c r="G28" s="199"/>
      <c r="H28" s="376"/>
      <c r="I28" s="377"/>
      <c r="O28" s="15"/>
      <c r="P28" s="15"/>
    </row>
    <row r="29" spans="2:16" s="177" customFormat="1" ht="15" customHeight="1">
      <c r="B29" s="203"/>
      <c r="C29" s="204"/>
      <c r="D29" s="204"/>
      <c r="E29" s="204"/>
      <c r="F29" s="204"/>
      <c r="G29" s="204"/>
      <c r="H29" s="205"/>
      <c r="O29" s="15"/>
      <c r="P29" s="15"/>
    </row>
    <row r="30" spans="2:16" s="177" customFormat="1" ht="1.5" customHeight="1">
      <c r="B30" s="206"/>
      <c r="C30" s="207"/>
      <c r="D30" s="207"/>
      <c r="E30" s="207"/>
      <c r="F30" s="207"/>
      <c r="G30" s="207"/>
      <c r="H30" s="208"/>
      <c r="I30" s="209"/>
      <c r="O30" s="15"/>
      <c r="P30" s="15"/>
    </row>
    <row r="31" spans="2:16" ht="17.399999999999999">
      <c r="B31" s="368" t="s">
        <v>19</v>
      </c>
      <c r="C31" s="368"/>
      <c r="D31" s="368"/>
      <c r="E31" s="368"/>
      <c r="F31" s="368"/>
      <c r="G31" s="368"/>
      <c r="H31" s="369"/>
      <c r="I31" s="369"/>
      <c r="J31" s="369"/>
    </row>
    <row r="32" spans="2:16" ht="1.5" customHeight="1">
      <c r="B32" s="210"/>
      <c r="C32" s="210"/>
      <c r="D32" s="210"/>
      <c r="E32" s="210"/>
      <c r="F32" s="210"/>
      <c r="G32" s="210"/>
      <c r="H32" s="211"/>
      <c r="I32" s="211"/>
      <c r="J32" s="19"/>
    </row>
    <row r="33" spans="2:16" ht="9.9" customHeight="1">
      <c r="B33" s="176"/>
      <c r="C33" s="176"/>
      <c r="D33" s="176"/>
      <c r="E33" s="176"/>
      <c r="F33" s="176"/>
      <c r="G33" s="176"/>
      <c r="H33" s="19"/>
      <c r="I33" s="19"/>
      <c r="J33" s="19"/>
    </row>
    <row r="34" spans="2:16" ht="18" hidden="1" customHeight="1">
      <c r="B34" s="212"/>
      <c r="C34" s="212"/>
      <c r="D34" s="213" t="s">
        <v>98</v>
      </c>
      <c r="E34" s="212"/>
      <c r="F34" s="212"/>
      <c r="G34" s="212"/>
      <c r="H34" s="214"/>
      <c r="J34" s="39"/>
    </row>
    <row r="35" spans="2:16" ht="18" hidden="1" customHeight="1">
      <c r="F35" s="215" t="e">
        <f>H76*H20</f>
        <v>#N/A</v>
      </c>
      <c r="G35" s="216"/>
      <c r="H35" s="216" t="s">
        <v>99</v>
      </c>
      <c r="I35" s="217"/>
      <c r="J35" s="39"/>
    </row>
    <row r="36" spans="2:16" ht="18" customHeight="1">
      <c r="D36" s="168" t="str">
        <f>CONCATENATE("Actual Emissions at ",D10, " Star NABERS Energy - Scope 1 &amp; 2")</f>
        <v>Actual Emissions at  Star NABERS Energy - Scope 1 &amp; 2</v>
      </c>
      <c r="E36" s="218"/>
      <c r="G36" s="218"/>
      <c r="J36" s="39"/>
    </row>
    <row r="37" spans="2:16" ht="18" customHeight="1">
      <c r="E37" s="219"/>
      <c r="F37" s="215" t="e">
        <f>SUMPRODUCT(F44:F47,I85:I88)</f>
        <v>#N/A</v>
      </c>
      <c r="G37" s="216"/>
      <c r="H37" s="216" t="s">
        <v>99</v>
      </c>
      <c r="I37" s="217"/>
      <c r="J37" s="220"/>
    </row>
    <row r="38" spans="2:16" ht="18" customHeight="1">
      <c r="E38" s="219"/>
      <c r="F38" s="215"/>
      <c r="G38" s="216"/>
      <c r="H38" s="216"/>
      <c r="I38" s="217"/>
      <c r="J38" s="220"/>
    </row>
    <row r="39" spans="2:16" ht="18" customHeight="1">
      <c r="D39" s="168" t="str">
        <f>CONCATENATE("Actual Emissions at ",D10, " Star NABERS Energy - Scope 1, 2 &amp; 3")</f>
        <v>Actual Emissions at  Star NABERS Energy - Scope 1, 2 &amp; 3</v>
      </c>
      <c r="E39" s="218"/>
      <c r="G39" s="218"/>
      <c r="J39" s="220"/>
    </row>
    <row r="40" spans="2:16" ht="18" customHeight="1">
      <c r="E40" s="219"/>
      <c r="F40" s="215" t="e">
        <f>SUMPRODUCT(F44:F47,H85:H88)</f>
        <v>#N/A</v>
      </c>
      <c r="G40" s="216"/>
      <c r="H40" s="216" t="s">
        <v>99</v>
      </c>
      <c r="I40" s="217"/>
      <c r="J40" s="220"/>
    </row>
    <row r="41" spans="2:16" ht="11.25" customHeight="1">
      <c r="J41" s="220"/>
    </row>
    <row r="42" spans="2:16" ht="18" customHeight="1">
      <c r="D42" s="176" t="s">
        <v>100</v>
      </c>
      <c r="J42" s="220"/>
    </row>
    <row r="43" spans="2:16" s="221" customFormat="1" ht="3" customHeight="1">
      <c r="B43" s="222"/>
      <c r="C43" s="222"/>
      <c r="D43" s="222"/>
      <c r="E43" s="222"/>
      <c r="F43" s="222"/>
      <c r="G43" s="222"/>
      <c r="H43" s="223"/>
      <c r="J43" s="224"/>
      <c r="O43" s="15"/>
      <c r="P43" s="15"/>
    </row>
    <row r="44" spans="2:16" s="221" customFormat="1" ht="12.75" customHeight="1">
      <c r="C44" s="176"/>
      <c r="D44" s="225"/>
      <c r="E44" s="226" t="s">
        <v>94</v>
      </c>
      <c r="F44" s="227" t="e">
        <f>H25*H82/H92</f>
        <v>#N/A</v>
      </c>
      <c r="G44" s="228"/>
      <c r="H44" s="216" t="s">
        <v>101</v>
      </c>
      <c r="I44" s="19"/>
      <c r="J44" s="19"/>
      <c r="O44" s="15"/>
      <c r="P44" s="15"/>
    </row>
    <row r="45" spans="2:16" s="221" customFormat="1" ht="12.75" customHeight="1">
      <c r="B45" s="222"/>
      <c r="C45" s="222"/>
      <c r="D45" s="229"/>
      <c r="E45" s="226" t="s">
        <v>95</v>
      </c>
      <c r="F45" s="227" t="e">
        <f>H26*H82</f>
        <v>#N/A</v>
      </c>
      <c r="G45" s="230"/>
      <c r="H45" s="216" t="s">
        <v>102</v>
      </c>
      <c r="J45" s="224"/>
      <c r="O45" s="15"/>
      <c r="P45" s="15"/>
    </row>
    <row r="46" spans="2:16" s="221" customFormat="1" ht="12.75" customHeight="1">
      <c r="B46" s="212"/>
      <c r="C46" s="218"/>
      <c r="D46" s="231"/>
      <c r="E46" s="226" t="s">
        <v>96</v>
      </c>
      <c r="F46" s="227" t="e">
        <f>H27*H82/H93</f>
        <v>#N/A</v>
      </c>
      <c r="G46" s="232"/>
      <c r="H46" s="216" t="s">
        <v>103</v>
      </c>
      <c r="J46" s="224"/>
      <c r="O46" s="15"/>
      <c r="P46" s="15"/>
    </row>
    <row r="47" spans="2:16" s="221" customFormat="1" ht="12.75" customHeight="1">
      <c r="B47" s="212"/>
      <c r="C47" s="218"/>
      <c r="D47" s="231"/>
      <c r="E47" s="226" t="s">
        <v>97</v>
      </c>
      <c r="F47" s="227" t="e">
        <f>H28*H82/H94</f>
        <v>#N/A</v>
      </c>
      <c r="G47" s="232"/>
      <c r="H47" s="216" t="s">
        <v>104</v>
      </c>
      <c r="J47" s="224"/>
      <c r="O47" s="15"/>
      <c r="P47" s="15"/>
    </row>
    <row r="48" spans="2:16" s="221" customFormat="1" ht="9.9" customHeight="1">
      <c r="B48" s="212"/>
      <c r="C48" s="218"/>
      <c r="D48" s="218"/>
      <c r="E48" s="233"/>
      <c r="F48" s="234"/>
      <c r="G48" s="235"/>
      <c r="H48" s="236"/>
      <c r="J48" s="224"/>
      <c r="O48" s="15"/>
      <c r="P48" s="15"/>
    </row>
    <row r="49" spans="2:16" s="221" customFormat="1" ht="1.5" customHeight="1">
      <c r="B49" s="237"/>
      <c r="C49" s="237"/>
      <c r="D49" s="237"/>
      <c r="E49" s="238"/>
      <c r="F49" s="238"/>
      <c r="G49" s="237"/>
      <c r="H49" s="238"/>
      <c r="I49" s="238"/>
      <c r="J49" s="224"/>
      <c r="O49" s="15"/>
      <c r="P49" s="15"/>
    </row>
    <row r="50" spans="2:16" s="221" customFormat="1" ht="9.9" customHeight="1">
      <c r="B50" s="218"/>
      <c r="C50" s="218"/>
      <c r="D50" s="218"/>
      <c r="G50" s="218"/>
      <c r="J50" s="224"/>
      <c r="O50" s="15"/>
      <c r="P50" s="15"/>
    </row>
    <row r="51" spans="2:16" s="221" customFormat="1" ht="18" customHeight="1">
      <c r="B51" s="222"/>
      <c r="C51" s="222"/>
      <c r="D51" s="213" t="s">
        <v>105</v>
      </c>
      <c r="E51" s="212"/>
      <c r="F51" s="212"/>
      <c r="G51" s="212"/>
      <c r="H51" s="214"/>
      <c r="I51" s="15"/>
      <c r="J51" s="224"/>
      <c r="O51" s="15"/>
      <c r="P51" s="15"/>
    </row>
    <row r="52" spans="2:16" s="221" customFormat="1" ht="18" customHeight="1">
      <c r="B52" s="222"/>
      <c r="C52" s="222"/>
      <c r="D52" s="15"/>
      <c r="E52" s="15"/>
      <c r="F52" s="239" t="e">
        <f>H104*H20</f>
        <v>#DIV/0!</v>
      </c>
      <c r="G52" s="240"/>
      <c r="H52" s="241" t="s">
        <v>106</v>
      </c>
      <c r="I52" s="242"/>
      <c r="J52" s="224"/>
      <c r="O52" s="15"/>
      <c r="P52" s="15"/>
    </row>
    <row r="53" spans="2:16" s="221" customFormat="1" ht="18" customHeight="1">
      <c r="B53" s="222"/>
      <c r="C53" s="222"/>
      <c r="D53" s="168" t="str">
        <f>CONCATENATE("Maximum Water Consumption at ",D13, " Star NABERS Energy")</f>
        <v>Maximum Water Consumption at  Star NABERS Energy</v>
      </c>
      <c r="E53" s="218"/>
      <c r="F53" s="15"/>
      <c r="G53" s="218"/>
      <c r="H53" s="15"/>
      <c r="I53" s="15"/>
      <c r="J53" s="224"/>
      <c r="O53" s="15"/>
      <c r="P53" s="15"/>
    </row>
    <row r="54" spans="2:16" ht="18" customHeight="1">
      <c r="B54" s="212"/>
      <c r="C54" s="212"/>
      <c r="F54" s="239" t="e">
        <f>H107*H20</f>
        <v>#DIV/0!</v>
      </c>
      <c r="G54" s="240"/>
      <c r="H54" s="241" t="s">
        <v>106</v>
      </c>
      <c r="I54" s="242"/>
    </row>
    <row r="55" spans="2:16" ht="11.25" customHeight="1">
      <c r="B55" s="212"/>
      <c r="C55" s="212"/>
    </row>
    <row r="56" spans="2:16" ht="3" customHeight="1">
      <c r="B56" s="212"/>
      <c r="C56" s="212"/>
      <c r="D56" s="212"/>
      <c r="E56" s="212"/>
      <c r="F56" s="212"/>
      <c r="G56" s="212"/>
      <c r="H56" s="243"/>
      <c r="J56" s="244"/>
    </row>
    <row r="57" spans="2:16" ht="30" customHeight="1">
      <c r="B57" s="212"/>
      <c r="C57" s="212"/>
      <c r="D57" s="212"/>
      <c r="E57" s="212"/>
      <c r="F57" s="212"/>
      <c r="G57" s="212"/>
      <c r="H57" s="243"/>
      <c r="J57" s="244"/>
    </row>
    <row r="58" spans="2:16" ht="1.5" customHeight="1">
      <c r="B58" s="245"/>
      <c r="C58" s="245"/>
      <c r="D58" s="245"/>
      <c r="E58" s="245"/>
      <c r="F58" s="245"/>
      <c r="G58" s="245"/>
      <c r="H58" s="246"/>
      <c r="I58" s="247"/>
      <c r="J58" s="244"/>
    </row>
    <row r="59" spans="2:16" ht="12.75" customHeight="1">
      <c r="B59" s="212"/>
      <c r="C59" s="212"/>
      <c r="D59" s="212"/>
      <c r="E59" s="212"/>
      <c r="F59" s="212"/>
      <c r="G59" s="212"/>
      <c r="H59" s="243"/>
      <c r="J59" s="244"/>
    </row>
    <row r="60" spans="2:16" hidden="1">
      <c r="B60" s="248"/>
      <c r="C60" s="248"/>
      <c r="D60" s="248"/>
      <c r="E60" s="248"/>
      <c r="F60" s="248"/>
      <c r="G60" s="248"/>
    </row>
    <row r="61" spans="2:16" s="249" customFormat="1" ht="17.399999999999999" hidden="1">
      <c r="B61" s="250" t="s">
        <v>28</v>
      </c>
      <c r="C61" s="250"/>
      <c r="D61" s="250"/>
      <c r="E61" s="250"/>
      <c r="F61" s="250"/>
      <c r="G61" s="250"/>
      <c r="O61" s="15"/>
      <c r="P61" s="15"/>
    </row>
    <row r="62" spans="2:16" s="249" customFormat="1" hidden="1">
      <c r="B62" s="249" t="s">
        <v>107</v>
      </c>
      <c r="H62" s="249" t="e">
        <f>VLOOKUP($H$18,'Climate by postcode'!$A$3:$E$3730,5,FALSE)</f>
        <v>#N/A</v>
      </c>
      <c r="J62" s="249" t="s">
        <v>108</v>
      </c>
      <c r="O62" s="15"/>
      <c r="P62" s="15"/>
    </row>
    <row r="63" spans="2:16" s="249" customFormat="1" hidden="1">
      <c r="B63" s="249" t="s">
        <v>154</v>
      </c>
      <c r="H63" s="249" t="e">
        <f>VLOOKUP(H62,SGEx!$A$18:$E$26,3,FALSE)</f>
        <v>#N/A</v>
      </c>
      <c r="I63" s="249" t="s">
        <v>108</v>
      </c>
      <c r="J63" s="15" t="e">
        <f>H63</f>
        <v>#N/A</v>
      </c>
      <c r="O63" s="15"/>
      <c r="P63" s="15"/>
    </row>
    <row r="64" spans="2:16" s="249" customFormat="1" hidden="1">
      <c r="B64" s="249" t="s">
        <v>36</v>
      </c>
      <c r="H64" s="249" t="e">
        <f>VLOOKUP(H62,SGEx!$A$18:$E$26,2,FALSE)</f>
        <v>#N/A</v>
      </c>
      <c r="I64" s="249" t="s">
        <v>110</v>
      </c>
      <c r="J64" s="249" t="e">
        <f>H64/H92</f>
        <v>#N/A</v>
      </c>
      <c r="O64" s="15"/>
      <c r="P64" s="15"/>
    </row>
    <row r="65" spans="2:16" s="249" customFormat="1" hidden="1">
      <c r="B65" s="249" t="s">
        <v>111</v>
      </c>
      <c r="H65" s="249" t="e">
        <f>VLOOKUP(H62,SGEx!$A$18:$E$26,5,FALSE)</f>
        <v>#N/A</v>
      </c>
      <c r="I65" s="249" t="s">
        <v>112</v>
      </c>
      <c r="J65" s="249" t="e">
        <f>H65/H93</f>
        <v>#N/A</v>
      </c>
      <c r="O65" s="15"/>
      <c r="P65" s="15"/>
    </row>
    <row r="66" spans="2:16" s="249" customFormat="1" hidden="1">
      <c r="B66" s="249" t="s">
        <v>113</v>
      </c>
      <c r="H66" s="249" t="e">
        <f>VLOOKUP(H62,SGEx!$A$18:$E$26,4,FALSE)</f>
        <v>#N/A</v>
      </c>
      <c r="I66" s="249" t="s">
        <v>114</v>
      </c>
      <c r="J66" s="249" t="e">
        <f>H66/H94</f>
        <v>#N/A</v>
      </c>
      <c r="O66" s="15"/>
      <c r="P66" s="15"/>
    </row>
    <row r="67" spans="2:16" s="249" customFormat="1" hidden="1">
      <c r="B67" s="249" t="s">
        <v>115</v>
      </c>
      <c r="H67" s="249" t="e">
        <f>VLOOKUP($H$62,'SSC (A)'!$A$6:$E$13,2,FALSE)</f>
        <v>#N/A</v>
      </c>
      <c r="O67" s="15"/>
      <c r="P67" s="15"/>
    </row>
    <row r="68" spans="2:16" s="249" customFormat="1" hidden="1">
      <c r="B68" s="249" t="s">
        <v>116</v>
      </c>
      <c r="H68" s="249" t="e">
        <f>VLOOKUP(H62,SGEx!$A$6:$E$14,3,FALSE)</f>
        <v>#N/A</v>
      </c>
      <c r="O68" s="15"/>
      <c r="P68" s="15"/>
    </row>
    <row r="69" spans="2:16" s="249" customFormat="1" hidden="1">
      <c r="B69" s="249" t="s">
        <v>117</v>
      </c>
      <c r="H69" s="249" t="e">
        <f>VLOOKUP(H62,SGEx!$A$6:$E$14,2,FALSE)</f>
        <v>#N/A</v>
      </c>
      <c r="O69" s="15"/>
      <c r="P69" s="15"/>
    </row>
    <row r="70" spans="2:16" s="249" customFormat="1" hidden="1">
      <c r="O70" s="15"/>
      <c r="P70" s="15"/>
    </row>
    <row r="71" spans="2:16" s="249" customFormat="1" hidden="1">
      <c r="B71" s="249" t="s">
        <v>118</v>
      </c>
      <c r="H71" s="249" t="e">
        <f>VLOOKUP($H$18,'Climate by postcode'!$A$4:$D$3730,2,0)</f>
        <v>#N/A</v>
      </c>
      <c r="O71" s="15"/>
      <c r="P71" s="15"/>
    </row>
    <row r="72" spans="2:16" s="249" customFormat="1" hidden="1">
      <c r="B72" s="249" t="s">
        <v>119</v>
      </c>
      <c r="H72" s="249" t="e">
        <f>VLOOKUP($H18,'Climate by postcode'!$A$4:$D$3730,3,0)</f>
        <v>#N/A</v>
      </c>
      <c r="O72" s="15"/>
      <c r="P72" s="15"/>
    </row>
    <row r="73" spans="2:16" s="249" customFormat="1" hidden="1">
      <c r="B73" s="249" t="s">
        <v>120</v>
      </c>
      <c r="H73" s="249" t="e">
        <f>VLOOKUP($H$18,'Climate by postcode'!$A$4:$D$3730,4,0)</f>
        <v>#N/A</v>
      </c>
      <c r="O73" s="15"/>
      <c r="P73" s="15"/>
    </row>
    <row r="74" spans="2:16" s="249" customFormat="1" hidden="1">
      <c r="B74" s="249" t="s">
        <v>121</v>
      </c>
      <c r="H74" s="249" t="e">
        <f>H72*9.8+23087*H21/H20+10692*H23/H20</f>
        <v>#N/A</v>
      </c>
      <c r="I74" s="249" t="s">
        <v>122</v>
      </c>
      <c r="O74" s="15"/>
      <c r="P74" s="15"/>
    </row>
    <row r="75" spans="2:16" s="249" customFormat="1" hidden="1">
      <c r="B75" s="249" t="s">
        <v>123</v>
      </c>
      <c r="H75" s="249" t="e">
        <f>H74*H68</f>
        <v>#N/A</v>
      </c>
      <c r="I75" s="249" t="s">
        <v>124</v>
      </c>
      <c r="O75" s="15"/>
      <c r="P75" s="15"/>
    </row>
    <row r="76" spans="2:16" s="249" customFormat="1" hidden="1">
      <c r="B76" s="249" t="s">
        <v>125</v>
      </c>
      <c r="H76" s="249" t="e">
        <f>(H75+(2.551*H73+4723*(H19-2)+1212*H22/H20+1176)*H69/1.06)*H67</f>
        <v>#N/A</v>
      </c>
      <c r="I76" s="249" t="s">
        <v>124</v>
      </c>
      <c r="O76" s="15"/>
      <c r="P76" s="15"/>
    </row>
    <row r="77" spans="2:16" s="249" customFormat="1" hidden="1">
      <c r="B77" s="251" t="s">
        <v>126</v>
      </c>
      <c r="C77" s="251"/>
      <c r="D77" s="251"/>
      <c r="E77" s="251"/>
      <c r="F77" s="251"/>
      <c r="G77" s="251"/>
      <c r="H77" s="251">
        <f>(D10-0.499999-2.25)/-3.859</f>
        <v>0.71261959056750446</v>
      </c>
      <c r="O77" s="15"/>
      <c r="P77" s="15"/>
    </row>
    <row r="78" spans="2:16" s="249" customFormat="1" hidden="1">
      <c r="B78" s="252"/>
      <c r="C78" s="252"/>
      <c r="D78" s="252"/>
      <c r="E78" s="252"/>
      <c r="F78" s="252"/>
      <c r="G78" s="252"/>
      <c r="H78" s="253"/>
      <c r="I78" s="252"/>
      <c r="O78" s="15"/>
      <c r="P78" s="15"/>
    </row>
    <row r="79" spans="2:16" s="249" customFormat="1" hidden="1">
      <c r="B79" s="249" t="s">
        <v>127</v>
      </c>
      <c r="H79" s="249" t="e">
        <f>IF(D10&lt;=5,H77*H76+H76,VLOOKUP(D10,BenchmarkFactors!L3:M103,2,TRUE ))</f>
        <v>#N/A</v>
      </c>
      <c r="I79" s="249" t="s">
        <v>124</v>
      </c>
      <c r="O79" s="15"/>
      <c r="P79" s="15"/>
    </row>
    <row r="80" spans="2:16" s="249" customFormat="1" hidden="1">
      <c r="B80" s="249" t="s">
        <v>127</v>
      </c>
      <c r="H80" s="249" t="e">
        <f>H79*H20</f>
        <v>#N/A</v>
      </c>
      <c r="I80" s="249" t="s">
        <v>128</v>
      </c>
      <c r="O80" s="15"/>
      <c r="P80" s="15"/>
    </row>
    <row r="81" spans="2:16" s="249" customFormat="1" hidden="1">
      <c r="B81" s="249" t="s">
        <v>129</v>
      </c>
      <c r="H81" s="249" t="e">
        <f>(H25*J64+H26*J63+H27*J65+H28*J66)</f>
        <v>#N/A</v>
      </c>
      <c r="I81" s="249" t="s">
        <v>108</v>
      </c>
      <c r="O81" s="15"/>
      <c r="P81" s="15"/>
    </row>
    <row r="82" spans="2:16" s="249" customFormat="1" hidden="1">
      <c r="B82" s="249" t="s">
        <v>130</v>
      </c>
      <c r="H82" s="249" t="e">
        <f>H80/H81</f>
        <v>#N/A</v>
      </c>
      <c r="I82" s="249" t="s">
        <v>102</v>
      </c>
      <c r="O82" s="15"/>
      <c r="P82" s="15"/>
    </row>
    <row r="83" spans="2:16" s="249" customFormat="1" hidden="1">
      <c r="O83" s="15"/>
      <c r="P83" s="15"/>
    </row>
    <row r="84" spans="2:16" s="249" customFormat="1" hidden="1">
      <c r="B84" s="251" t="s">
        <v>155</v>
      </c>
      <c r="C84" s="251"/>
      <c r="D84" s="251"/>
      <c r="E84" s="251"/>
      <c r="F84" s="251"/>
      <c r="G84" s="251"/>
      <c r="H84" s="254" t="s">
        <v>132</v>
      </c>
      <c r="I84" s="254" t="s">
        <v>133</v>
      </c>
      <c r="O84" s="15"/>
      <c r="P84" s="15"/>
    </row>
    <row r="85" spans="2:16" s="249" customFormat="1" hidden="1">
      <c r="B85" s="249" t="s">
        <v>134</v>
      </c>
      <c r="H85" s="249" t="e">
        <f>VLOOKUP(K85,'NGA factors 2020'!$C$2:$L$20,9,FALSE)</f>
        <v>#N/A</v>
      </c>
      <c r="I85" s="249" t="e">
        <f>VLOOKUP(K85,'NGA factors 2020'!$C$2:$L$20,8,FALSE)</f>
        <v>#N/A</v>
      </c>
      <c r="J85" s="249" t="s">
        <v>110</v>
      </c>
      <c r="K85" s="249" t="e">
        <f>CONCATENATE($H$62,F25)</f>
        <v>#N/A</v>
      </c>
      <c r="O85" s="15"/>
      <c r="P85" s="15"/>
    </row>
    <row r="86" spans="2:16" s="249" customFormat="1" hidden="1">
      <c r="B86" s="249" t="s">
        <v>135</v>
      </c>
      <c r="H86" s="249" t="e">
        <f>VLOOKUP(K86,'NGA factors 2020'!$C$2:$L$20,9,FALSE)</f>
        <v>#N/A</v>
      </c>
      <c r="I86" s="249" t="e">
        <f>VLOOKUP(K86,'NGA factors 2020'!$C$2:$L$20,8,FALSE)</f>
        <v>#N/A</v>
      </c>
      <c r="J86" s="249" t="s">
        <v>108</v>
      </c>
      <c r="K86" s="249" t="e">
        <f>CONCATENATE($H$62,F26)</f>
        <v>#N/A</v>
      </c>
      <c r="O86" s="15"/>
      <c r="P86" s="15"/>
    </row>
    <row r="87" spans="2:16" s="249" customFormat="1" hidden="1">
      <c r="B87" s="249" t="s">
        <v>136</v>
      </c>
      <c r="H87" s="249">
        <f>'NGA factors 2020'!K18</f>
        <v>2.5174799999999999</v>
      </c>
      <c r="I87" s="249">
        <f>'NGA factors 2020'!J18</f>
        <v>2.43648</v>
      </c>
      <c r="J87" s="249" t="s">
        <v>112</v>
      </c>
      <c r="O87" s="15"/>
      <c r="P87" s="15"/>
    </row>
    <row r="88" spans="2:16" s="249" customFormat="1" hidden="1">
      <c r="B88" s="249" t="s">
        <v>137</v>
      </c>
      <c r="H88" s="249">
        <f>'NGA factors 2020'!K19</f>
        <v>2.8486799999999999</v>
      </c>
      <c r="I88" s="249">
        <f>'NGA factors 2020'!J19</f>
        <v>2.7097200000000004</v>
      </c>
      <c r="J88" s="249" t="s">
        <v>114</v>
      </c>
      <c r="O88" s="15"/>
      <c r="P88" s="15"/>
    </row>
    <row r="89" spans="2:16" s="249" customFormat="1" hidden="1">
      <c r="O89" s="15"/>
      <c r="P89" s="15"/>
    </row>
    <row r="90" spans="2:16" s="249" customFormat="1" hidden="1">
      <c r="O90" s="15"/>
      <c r="P90" s="15"/>
    </row>
    <row r="91" spans="2:16" s="249" customFormat="1" hidden="1">
      <c r="B91" s="251" t="s">
        <v>138</v>
      </c>
      <c r="C91" s="251"/>
      <c r="D91" s="251"/>
      <c r="E91" s="251"/>
      <c r="F91" s="251"/>
      <c r="G91" s="251"/>
      <c r="O91" s="15"/>
      <c r="P91" s="15"/>
    </row>
    <row r="92" spans="2:16" s="249" customFormat="1" hidden="1">
      <c r="B92" s="249" t="s">
        <v>94</v>
      </c>
      <c r="H92" s="249">
        <v>3.6</v>
      </c>
      <c r="I92" s="249" t="s">
        <v>139</v>
      </c>
      <c r="O92" s="15"/>
      <c r="P92" s="15"/>
    </row>
    <row r="93" spans="2:16" s="249" customFormat="1" hidden="1">
      <c r="B93" s="249" t="s">
        <v>96</v>
      </c>
      <c r="H93" s="249">
        <v>22.1</v>
      </c>
      <c r="I93" s="249" t="s">
        <v>140</v>
      </c>
      <c r="O93" s="15"/>
      <c r="P93" s="15"/>
    </row>
    <row r="94" spans="2:16" s="249" customFormat="1" hidden="1">
      <c r="B94" s="249" t="s">
        <v>97</v>
      </c>
      <c r="H94" s="249">
        <v>38.6</v>
      </c>
      <c r="I94" s="249" t="s">
        <v>141</v>
      </c>
      <c r="O94" s="15"/>
      <c r="P94" s="15"/>
    </row>
    <row r="95" spans="2:16" s="249" customFormat="1" hidden="1">
      <c r="O95" s="15"/>
      <c r="P95" s="15"/>
    </row>
    <row r="96" spans="2:16" s="249" customFormat="1" hidden="1">
      <c r="O96" s="15"/>
      <c r="P96" s="15"/>
    </row>
    <row r="97" spans="2:16" s="249" customFormat="1" hidden="1">
      <c r="B97" s="251" t="s">
        <v>142</v>
      </c>
      <c r="C97" s="251"/>
      <c r="D97" s="251"/>
      <c r="E97" s="251"/>
      <c r="F97" s="251"/>
      <c r="G97" s="251"/>
      <c r="O97" s="15"/>
      <c r="P97" s="15"/>
    </row>
    <row r="98" spans="2:16" s="249" customFormat="1" hidden="1">
      <c r="B98" s="249" t="s">
        <v>143</v>
      </c>
      <c r="D98" s="251"/>
      <c r="E98" s="251"/>
      <c r="F98" s="251"/>
      <c r="G98" s="251"/>
      <c r="H98" s="249">
        <v>2.25</v>
      </c>
    </row>
    <row r="99" spans="2:16" s="249" customFormat="1" hidden="1">
      <c r="B99" s="249" t="s">
        <v>144</v>
      </c>
      <c r="D99" s="251"/>
      <c r="E99" s="251"/>
      <c r="F99" s="251"/>
      <c r="G99" s="251"/>
      <c r="H99" s="249">
        <v>-3.859</v>
      </c>
    </row>
    <row r="100" spans="2:16" s="249" customFormat="1" hidden="1">
      <c r="B100" s="249" t="s">
        <v>145</v>
      </c>
      <c r="D100" s="251"/>
      <c r="E100" s="251"/>
      <c r="F100" s="251"/>
      <c r="G100" s="251"/>
      <c r="H100" s="249">
        <f>(5-0.499999-H98)/H99</f>
        <v>-0.58305286343612339</v>
      </c>
    </row>
    <row r="101" spans="2:16" s="249" customFormat="1" hidden="1">
      <c r="B101" s="249" t="s">
        <v>146</v>
      </c>
      <c r="H101" s="249" t="e">
        <f>H100*H76+H76</f>
        <v>#N/A</v>
      </c>
      <c r="I101" s="249" t="s">
        <v>124</v>
      </c>
      <c r="O101" s="15"/>
      <c r="P101" s="15"/>
    </row>
    <row r="102" spans="2:16" s="249" customFormat="1" hidden="1">
      <c r="O102" s="15"/>
      <c r="P102" s="15"/>
    </row>
    <row r="103" spans="2:16" s="249" customFormat="1" hidden="1">
      <c r="B103" s="251" t="s">
        <v>147</v>
      </c>
      <c r="C103" s="251"/>
      <c r="D103" s="251"/>
      <c r="E103" s="251"/>
      <c r="F103" s="251"/>
      <c r="G103" s="251"/>
      <c r="O103" s="15"/>
      <c r="P103" s="15"/>
    </row>
    <row r="104" spans="2:16" s="249" customFormat="1" hidden="1">
      <c r="B104" s="249" t="s">
        <v>148</v>
      </c>
      <c r="H104" s="249" t="e">
        <f>55.59+61.28*H21/H20+19.24*(H19-2)+0.0338*H73+13.84*H22/H20</f>
        <v>#DIV/0!</v>
      </c>
      <c r="I104" s="249" t="s">
        <v>149</v>
      </c>
      <c r="O104" s="15"/>
      <c r="P104" s="15"/>
    </row>
    <row r="105" spans="2:16" s="249" customFormat="1" hidden="1">
      <c r="B105" s="249" t="s">
        <v>150</v>
      </c>
      <c r="H105" s="249" t="e">
        <f>55.59+61.28*H21/H20+19.24*(H19-2)+13.84*H22/H20</f>
        <v>#DIV/0!</v>
      </c>
      <c r="I105" s="249" t="s">
        <v>149</v>
      </c>
      <c r="O105" s="15"/>
      <c r="P105" s="15"/>
    </row>
    <row r="106" spans="2:16" s="249" customFormat="1" hidden="1">
      <c r="B106" s="249" t="s">
        <v>151</v>
      </c>
      <c r="H106" s="249" t="e">
        <f>H105*(1+(4.5-2.25)/-3.7009)</f>
        <v>#DIV/0!</v>
      </c>
      <c r="I106" s="249" t="s">
        <v>149</v>
      </c>
      <c r="O106" s="15"/>
      <c r="P106" s="15"/>
    </row>
    <row r="107" spans="2:16" s="249" customFormat="1" hidden="1">
      <c r="B107" s="249" t="s">
        <v>152</v>
      </c>
      <c r="H107" s="249" t="e">
        <f>IF(D13&lt;=5,((D13-0.499999-2.25)*(H106-H104)/2.25+H104),VLOOKUP(D13,BenchmarkFactors!I3:J103,2))</f>
        <v>#DIV/0!</v>
      </c>
      <c r="I107" s="249" t="s">
        <v>149</v>
      </c>
      <c r="O107" s="15"/>
      <c r="P107" s="15"/>
    </row>
    <row r="108" spans="2:16" s="249" customFormat="1" hidden="1">
      <c r="B108" s="249" t="s">
        <v>152</v>
      </c>
      <c r="H108" s="249" t="e">
        <f>ROUNDDOWN(H107*H20,0)</f>
        <v>#DIV/0!</v>
      </c>
      <c r="I108" s="249" t="s">
        <v>153</v>
      </c>
      <c r="O108" s="15"/>
      <c r="P108" s="15"/>
    </row>
    <row r="109" spans="2:16" hidden="1"/>
    <row r="110" spans="2:16" hidden="1"/>
  </sheetData>
  <sheetProtection algorithmName="SHA-512" hashValue="WHbxKFm0O9PAPXHmTkNU3NkLmRKM8wzbb+8l2IX40AxbogwtQEywp/rsUPhnVotWvobYha84jjRf6JtoOLJSuQ==" saltValue="xgUDuhe3Pa6jbgEODtVg5g==" spinCount="100000" sheet="1" objects="1" scenarios="1"/>
  <protectedRanges>
    <protectedRange sqref="D13" name="Range3"/>
    <protectedRange sqref="D10" name="Range2"/>
    <protectedRange sqref="H18:I28" name="Range1"/>
  </protectedRanges>
  <mergeCells count="19">
    <mergeCell ref="B31:J31"/>
    <mergeCell ref="B16:J16"/>
    <mergeCell ref="H18:I18"/>
    <mergeCell ref="H19:I19"/>
    <mergeCell ref="H20:I20"/>
    <mergeCell ref="H21:I21"/>
    <mergeCell ref="H22:I22"/>
    <mergeCell ref="H23:I23"/>
    <mergeCell ref="H25:I25"/>
    <mergeCell ref="H26:I26"/>
    <mergeCell ref="H27:I27"/>
    <mergeCell ref="H28:I28"/>
    <mergeCell ref="D13:D14"/>
    <mergeCell ref="E13:E14"/>
    <mergeCell ref="F3:H3"/>
    <mergeCell ref="B4:E4"/>
    <mergeCell ref="B7:H7"/>
    <mergeCell ref="D10:D11"/>
    <mergeCell ref="E10:E11"/>
  </mergeCells>
  <phoneticPr fontId="7" type="noConversion"/>
  <conditionalFormatting sqref="D10 D13 H15">
    <cfRule type="cellIs" dxfId="16" priority="15" stopIfTrue="1" operator="between">
      <formula>0</formula>
      <formula>5</formula>
    </cfRule>
  </conditionalFormatting>
  <conditionalFormatting sqref="F11 B15 I15">
    <cfRule type="expression" dxfId="15" priority="17" stopIfTrue="1">
      <formula>$F$11="stars"</formula>
    </cfRule>
  </conditionalFormatting>
  <conditionalFormatting sqref="F11">
    <cfRule type="expression" dxfId="14" priority="3" stopIfTrue="1">
      <formula>$D$10=2.01</formula>
    </cfRule>
  </conditionalFormatting>
  <conditionalFormatting sqref="F14">
    <cfRule type="expression" dxfId="13" priority="1" stopIfTrue="1">
      <formula>$D$13=2.01</formula>
    </cfRule>
    <cfRule type="expression" dxfId="12" priority="2" stopIfTrue="1">
      <formula>"$D$13=2.01"</formula>
    </cfRule>
  </conditionalFormatting>
  <conditionalFormatting sqref="F35 F37:F38 F43:F47">
    <cfRule type="expression" dxfId="11" priority="7" stopIfTrue="1">
      <formula>($D$19="ERROR: The highest Hotel Star Rating is 5")</formula>
    </cfRule>
  </conditionalFormatting>
  <conditionalFormatting sqref="F35">
    <cfRule type="expression" dxfId="10" priority="9" stopIfTrue="1">
      <formula>($D$10="")</formula>
    </cfRule>
  </conditionalFormatting>
  <conditionalFormatting sqref="F37:F38 F44:F47">
    <cfRule type="expression" dxfId="9" priority="10" stopIfTrue="1">
      <formula>($D$10="")</formula>
    </cfRule>
  </conditionalFormatting>
  <conditionalFormatting sqref="F37:F38">
    <cfRule type="expression" dxfId="8" priority="13" stopIfTrue="1">
      <formula>($F$11="ERROR: Rating must be in 0.01 star increment")</formula>
    </cfRule>
  </conditionalFormatting>
  <conditionalFormatting sqref="F40">
    <cfRule type="expression" dxfId="7" priority="4" stopIfTrue="1">
      <formula>($D$19="ERROR: The highest Hotel Star Rating is 5")</formula>
    </cfRule>
    <cfRule type="expression" dxfId="6" priority="5" stopIfTrue="1">
      <formula>($D$10="")</formula>
    </cfRule>
    <cfRule type="expression" dxfId="5" priority="6" stopIfTrue="1">
      <formula>($F$11="ERROR: Rating must be in 0.01 star increment")</formula>
    </cfRule>
  </conditionalFormatting>
  <conditionalFormatting sqref="F44:F47">
    <cfRule type="expression" dxfId="4" priority="14" stopIfTrue="1">
      <formula>($F$11="ERROR: Rating must be in 0.01 star increment")</formula>
    </cfRule>
  </conditionalFormatting>
  <conditionalFormatting sqref="F52">
    <cfRule type="expression" dxfId="3" priority="8" stopIfTrue="1">
      <formula>($D$13="")</formula>
    </cfRule>
  </conditionalFormatting>
  <conditionalFormatting sqref="F54">
    <cfRule type="expression" dxfId="2" priority="11" stopIfTrue="1">
      <formula>OR($D$13="")</formula>
    </cfRule>
    <cfRule type="expression" dxfId="1" priority="12" stopIfTrue="1">
      <formula>OR($F$14="ERROR: Rating must be in 0.01 star increment")</formula>
    </cfRule>
  </conditionalFormatting>
  <conditionalFormatting sqref="H25:H28">
    <cfRule type="expression" dxfId="0" priority="16" stopIfTrue="1">
      <formula>NOT(SUM($H$25:$H$28)=1)</formula>
    </cfRule>
  </conditionalFormatting>
  <dataValidations count="3">
    <dataValidation type="decimal" allowBlank="1" showInputMessage="1" showErrorMessage="1" sqref="D10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6 JD65556 SZ65556 ACV65556 AMR65556 AWN65556 BGJ65556 BQF65556 CAB65556 CJX65556 CTT65556 DDP65556 DNL65556 DXH65556 EHD65556 EQZ65556 FAV65556 FKR65556 FUN65556 GEJ65556 GOF65556 GYB65556 HHX65556 HRT65556 IBP65556 ILL65556 IVH65556 JFD65556 JOZ65556 JYV65556 KIR65556 KSN65556 LCJ65556 LMF65556 LWB65556 MFX65556 MPT65556 MZP65556 NJL65556 NTH65556 ODD65556 OMZ65556 OWV65556 PGR65556 PQN65556 QAJ65556 QKF65556 QUB65556 RDX65556 RNT65556 RXP65556 SHL65556 SRH65556 TBD65556 TKZ65556 TUV65556 UER65556 UON65556 UYJ65556 VIF65556 VSB65556 WBX65556 WLT65556 WVP65556 H131092 JD131092 SZ131092 ACV131092 AMR131092 AWN131092 BGJ131092 BQF131092 CAB131092 CJX131092 CTT131092 DDP131092 DNL131092 DXH131092 EHD131092 EQZ131092 FAV131092 FKR131092 FUN131092 GEJ131092 GOF131092 GYB131092 HHX131092 HRT131092 IBP131092 ILL131092 IVH131092 JFD131092 JOZ131092 JYV131092 KIR131092 KSN131092 LCJ131092 LMF131092 LWB131092 MFX131092 MPT131092 MZP131092 NJL131092 NTH131092 ODD131092 OMZ131092 OWV131092 PGR131092 PQN131092 QAJ131092 QKF131092 QUB131092 RDX131092 RNT131092 RXP131092 SHL131092 SRH131092 TBD131092 TKZ131092 TUV131092 UER131092 UON131092 UYJ131092 VIF131092 VSB131092 WBX131092 WLT131092 WVP131092 H196628 JD196628 SZ196628 ACV196628 AMR196628 AWN196628 BGJ196628 BQF196628 CAB196628 CJX196628 CTT196628 DDP196628 DNL196628 DXH196628 EHD196628 EQZ196628 FAV196628 FKR196628 FUN196628 GEJ196628 GOF196628 GYB196628 HHX196628 HRT196628 IBP196628 ILL196628 IVH196628 JFD196628 JOZ196628 JYV196628 KIR196628 KSN196628 LCJ196628 LMF196628 LWB196628 MFX196628 MPT196628 MZP196628 NJL196628 NTH196628 ODD196628 OMZ196628 OWV196628 PGR196628 PQN196628 QAJ196628 QKF196628 QUB196628 RDX196628 RNT196628 RXP196628 SHL196628 SRH196628 TBD196628 TKZ196628 TUV196628 UER196628 UON196628 UYJ196628 VIF196628 VSB196628 WBX196628 WLT196628 WVP196628 H262164 JD262164 SZ262164 ACV262164 AMR262164 AWN262164 BGJ262164 BQF262164 CAB262164 CJX262164 CTT262164 DDP262164 DNL262164 DXH262164 EHD262164 EQZ262164 FAV262164 FKR262164 FUN262164 GEJ262164 GOF262164 GYB262164 HHX262164 HRT262164 IBP262164 ILL262164 IVH262164 JFD262164 JOZ262164 JYV262164 KIR262164 KSN262164 LCJ262164 LMF262164 LWB262164 MFX262164 MPT262164 MZP262164 NJL262164 NTH262164 ODD262164 OMZ262164 OWV262164 PGR262164 PQN262164 QAJ262164 QKF262164 QUB262164 RDX262164 RNT262164 RXP262164 SHL262164 SRH262164 TBD262164 TKZ262164 TUV262164 UER262164 UON262164 UYJ262164 VIF262164 VSB262164 WBX262164 WLT262164 WVP262164 H327700 JD327700 SZ327700 ACV327700 AMR327700 AWN327700 BGJ327700 BQF327700 CAB327700 CJX327700 CTT327700 DDP327700 DNL327700 DXH327700 EHD327700 EQZ327700 FAV327700 FKR327700 FUN327700 GEJ327700 GOF327700 GYB327700 HHX327700 HRT327700 IBP327700 ILL327700 IVH327700 JFD327700 JOZ327700 JYV327700 KIR327700 KSN327700 LCJ327700 LMF327700 LWB327700 MFX327700 MPT327700 MZP327700 NJL327700 NTH327700 ODD327700 OMZ327700 OWV327700 PGR327700 PQN327700 QAJ327700 QKF327700 QUB327700 RDX327700 RNT327700 RXP327700 SHL327700 SRH327700 TBD327700 TKZ327700 TUV327700 UER327700 UON327700 UYJ327700 VIF327700 VSB327700 WBX327700 WLT327700 WVP327700 H393236 JD393236 SZ393236 ACV393236 AMR393236 AWN393236 BGJ393236 BQF393236 CAB393236 CJX393236 CTT393236 DDP393236 DNL393236 DXH393236 EHD393236 EQZ393236 FAV393236 FKR393236 FUN393236 GEJ393236 GOF393236 GYB393236 HHX393236 HRT393236 IBP393236 ILL393236 IVH393236 JFD393236 JOZ393236 JYV393236 KIR393236 KSN393236 LCJ393236 LMF393236 LWB393236 MFX393236 MPT393236 MZP393236 NJL393236 NTH393236 ODD393236 OMZ393236 OWV393236 PGR393236 PQN393236 QAJ393236 QKF393236 QUB393236 RDX393236 RNT393236 RXP393236 SHL393236 SRH393236 TBD393236 TKZ393236 TUV393236 UER393236 UON393236 UYJ393236 VIF393236 VSB393236 WBX393236 WLT393236 WVP393236 H458772 JD458772 SZ458772 ACV458772 AMR458772 AWN458772 BGJ458772 BQF458772 CAB458772 CJX458772 CTT458772 DDP458772 DNL458772 DXH458772 EHD458772 EQZ458772 FAV458772 FKR458772 FUN458772 GEJ458772 GOF458772 GYB458772 HHX458772 HRT458772 IBP458772 ILL458772 IVH458772 JFD458772 JOZ458772 JYV458772 KIR458772 KSN458772 LCJ458772 LMF458772 LWB458772 MFX458772 MPT458772 MZP458772 NJL458772 NTH458772 ODD458772 OMZ458772 OWV458772 PGR458772 PQN458772 QAJ458772 QKF458772 QUB458772 RDX458772 RNT458772 RXP458772 SHL458772 SRH458772 TBD458772 TKZ458772 TUV458772 UER458772 UON458772 UYJ458772 VIF458772 VSB458772 WBX458772 WLT458772 WVP458772 H524308 JD524308 SZ524308 ACV524308 AMR524308 AWN524308 BGJ524308 BQF524308 CAB524308 CJX524308 CTT524308 DDP524308 DNL524308 DXH524308 EHD524308 EQZ524308 FAV524308 FKR524308 FUN524308 GEJ524308 GOF524308 GYB524308 HHX524308 HRT524308 IBP524308 ILL524308 IVH524308 JFD524308 JOZ524308 JYV524308 KIR524308 KSN524308 LCJ524308 LMF524308 LWB524308 MFX524308 MPT524308 MZP524308 NJL524308 NTH524308 ODD524308 OMZ524308 OWV524308 PGR524308 PQN524308 QAJ524308 QKF524308 QUB524308 RDX524308 RNT524308 RXP524308 SHL524308 SRH524308 TBD524308 TKZ524308 TUV524308 UER524308 UON524308 UYJ524308 VIF524308 VSB524308 WBX524308 WLT524308 WVP524308 H589844 JD589844 SZ589844 ACV589844 AMR589844 AWN589844 BGJ589844 BQF589844 CAB589844 CJX589844 CTT589844 DDP589844 DNL589844 DXH589844 EHD589844 EQZ589844 FAV589844 FKR589844 FUN589844 GEJ589844 GOF589844 GYB589844 HHX589844 HRT589844 IBP589844 ILL589844 IVH589844 JFD589844 JOZ589844 JYV589844 KIR589844 KSN589844 LCJ589844 LMF589844 LWB589844 MFX589844 MPT589844 MZP589844 NJL589844 NTH589844 ODD589844 OMZ589844 OWV589844 PGR589844 PQN589844 QAJ589844 QKF589844 QUB589844 RDX589844 RNT589844 RXP589844 SHL589844 SRH589844 TBD589844 TKZ589844 TUV589844 UER589844 UON589844 UYJ589844 VIF589844 VSB589844 WBX589844 WLT589844 WVP589844 H655380 JD655380 SZ655380 ACV655380 AMR655380 AWN655380 BGJ655380 BQF655380 CAB655380 CJX655380 CTT655380 DDP655380 DNL655380 DXH655380 EHD655380 EQZ655380 FAV655380 FKR655380 FUN655380 GEJ655380 GOF655380 GYB655380 HHX655380 HRT655380 IBP655380 ILL655380 IVH655380 JFD655380 JOZ655380 JYV655380 KIR655380 KSN655380 LCJ655380 LMF655380 LWB655380 MFX655380 MPT655380 MZP655380 NJL655380 NTH655380 ODD655380 OMZ655380 OWV655380 PGR655380 PQN655380 QAJ655380 QKF655380 QUB655380 RDX655380 RNT655380 RXP655380 SHL655380 SRH655380 TBD655380 TKZ655380 TUV655380 UER655380 UON655380 UYJ655380 VIF655380 VSB655380 WBX655380 WLT655380 WVP655380 H720916 JD720916 SZ720916 ACV720916 AMR720916 AWN720916 BGJ720916 BQF720916 CAB720916 CJX720916 CTT720916 DDP720916 DNL720916 DXH720916 EHD720916 EQZ720916 FAV720916 FKR720916 FUN720916 GEJ720916 GOF720916 GYB720916 HHX720916 HRT720916 IBP720916 ILL720916 IVH720916 JFD720916 JOZ720916 JYV720916 KIR720916 KSN720916 LCJ720916 LMF720916 LWB720916 MFX720916 MPT720916 MZP720916 NJL720916 NTH720916 ODD720916 OMZ720916 OWV720916 PGR720916 PQN720916 QAJ720916 QKF720916 QUB720916 RDX720916 RNT720916 RXP720916 SHL720916 SRH720916 TBD720916 TKZ720916 TUV720916 UER720916 UON720916 UYJ720916 VIF720916 VSB720916 WBX720916 WLT720916 WVP720916 H786452 JD786452 SZ786452 ACV786452 AMR786452 AWN786452 BGJ786452 BQF786452 CAB786452 CJX786452 CTT786452 DDP786452 DNL786452 DXH786452 EHD786452 EQZ786452 FAV786452 FKR786452 FUN786452 GEJ786452 GOF786452 GYB786452 HHX786452 HRT786452 IBP786452 ILL786452 IVH786452 JFD786452 JOZ786452 JYV786452 KIR786452 KSN786452 LCJ786452 LMF786452 LWB786452 MFX786452 MPT786452 MZP786452 NJL786452 NTH786452 ODD786452 OMZ786452 OWV786452 PGR786452 PQN786452 QAJ786452 QKF786452 QUB786452 RDX786452 RNT786452 RXP786452 SHL786452 SRH786452 TBD786452 TKZ786452 TUV786452 UER786452 UON786452 UYJ786452 VIF786452 VSB786452 WBX786452 WLT786452 WVP786452 H851988 JD851988 SZ851988 ACV851988 AMR851988 AWN851988 BGJ851988 BQF851988 CAB851988 CJX851988 CTT851988 DDP851988 DNL851988 DXH851988 EHD851988 EQZ851988 FAV851988 FKR851988 FUN851988 GEJ851988 GOF851988 GYB851988 HHX851988 HRT851988 IBP851988 ILL851988 IVH851988 JFD851988 JOZ851988 JYV851988 KIR851988 KSN851988 LCJ851988 LMF851988 LWB851988 MFX851988 MPT851988 MZP851988 NJL851988 NTH851988 ODD851988 OMZ851988 OWV851988 PGR851988 PQN851988 QAJ851988 QKF851988 QUB851988 RDX851988 RNT851988 RXP851988 SHL851988 SRH851988 TBD851988 TKZ851988 TUV851988 UER851988 UON851988 UYJ851988 VIF851988 VSB851988 WBX851988 WLT851988 WVP851988 H917524 JD917524 SZ917524 ACV917524 AMR917524 AWN917524 BGJ917524 BQF917524 CAB917524 CJX917524 CTT917524 DDP917524 DNL917524 DXH917524 EHD917524 EQZ917524 FAV917524 FKR917524 FUN917524 GEJ917524 GOF917524 GYB917524 HHX917524 HRT917524 IBP917524 ILL917524 IVH917524 JFD917524 JOZ917524 JYV917524 KIR917524 KSN917524 LCJ917524 LMF917524 LWB917524 MFX917524 MPT917524 MZP917524 NJL917524 NTH917524 ODD917524 OMZ917524 OWV917524 PGR917524 PQN917524 QAJ917524 QKF917524 QUB917524 RDX917524 RNT917524 RXP917524 SHL917524 SRH917524 TBD917524 TKZ917524 TUV917524 UER917524 UON917524 UYJ917524 VIF917524 VSB917524 WBX917524 WLT917524 WVP917524 H983060 JD983060 SZ983060 ACV983060 AMR983060 AWN983060 BGJ983060 BQF983060 CAB983060 CJX983060 CTT983060 DDP983060 DNL983060 DXH983060 EHD983060 EQZ983060 FAV983060 FKR983060 FUN983060 GEJ983060 GOF983060 GYB983060 HHX983060 HRT983060 IBP983060 ILL983060 IVH983060 JFD983060 JOZ983060 JYV983060 KIR983060 KSN983060 LCJ983060 LMF983060 LWB983060 MFX983060 MPT983060 MZP983060 NJL983060 NTH983060 ODD983060 OMZ983060 OWV983060 PGR983060 PQN983060 QAJ983060 QKF983060 QUB983060 RDX983060 RNT983060 RXP983060 SHL983060 SRH983060 TBD983060 TKZ983060 TUV983060 UER983060 UON983060 UYJ983060 VIF983060 VSB983060 WBX983060 WLT983060 WVP983060 D12:D13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53:D65554 IZ65553:IZ65554 SV65553:SV65554 ACR65553:ACR65554 AMN65553:AMN65554 AWJ65553:AWJ65554 BGF65553:BGF65554 BQB65553:BQB65554 BZX65553:BZX65554 CJT65553:CJT65554 CTP65553:CTP65554 DDL65553:DDL65554 DNH65553:DNH65554 DXD65553:DXD65554 EGZ65553:EGZ65554 EQV65553:EQV65554 FAR65553:FAR65554 FKN65553:FKN65554 FUJ65553:FUJ65554 GEF65553:GEF65554 GOB65553:GOB65554 GXX65553:GXX65554 HHT65553:HHT65554 HRP65553:HRP65554 IBL65553:IBL65554 ILH65553:ILH65554 IVD65553:IVD65554 JEZ65553:JEZ65554 JOV65553:JOV65554 JYR65553:JYR65554 KIN65553:KIN65554 KSJ65553:KSJ65554 LCF65553:LCF65554 LMB65553:LMB65554 LVX65553:LVX65554 MFT65553:MFT65554 MPP65553:MPP65554 MZL65553:MZL65554 NJH65553:NJH65554 NTD65553:NTD65554 OCZ65553:OCZ65554 OMV65553:OMV65554 OWR65553:OWR65554 PGN65553:PGN65554 PQJ65553:PQJ65554 QAF65553:QAF65554 QKB65553:QKB65554 QTX65553:QTX65554 RDT65553:RDT65554 RNP65553:RNP65554 RXL65553:RXL65554 SHH65553:SHH65554 SRD65553:SRD65554 TAZ65553:TAZ65554 TKV65553:TKV65554 TUR65553:TUR65554 UEN65553:UEN65554 UOJ65553:UOJ65554 UYF65553:UYF65554 VIB65553:VIB65554 VRX65553:VRX65554 WBT65553:WBT65554 WLP65553:WLP65554 WVL65553:WVL65554 D131089:D131090 IZ131089:IZ131090 SV131089:SV131090 ACR131089:ACR131090 AMN131089:AMN131090 AWJ131089:AWJ131090 BGF131089:BGF131090 BQB131089:BQB131090 BZX131089:BZX131090 CJT131089:CJT131090 CTP131089:CTP131090 DDL131089:DDL131090 DNH131089:DNH131090 DXD131089:DXD131090 EGZ131089:EGZ131090 EQV131089:EQV131090 FAR131089:FAR131090 FKN131089:FKN131090 FUJ131089:FUJ131090 GEF131089:GEF131090 GOB131089:GOB131090 GXX131089:GXX131090 HHT131089:HHT131090 HRP131089:HRP131090 IBL131089:IBL131090 ILH131089:ILH131090 IVD131089:IVD131090 JEZ131089:JEZ131090 JOV131089:JOV131090 JYR131089:JYR131090 KIN131089:KIN131090 KSJ131089:KSJ131090 LCF131089:LCF131090 LMB131089:LMB131090 LVX131089:LVX131090 MFT131089:MFT131090 MPP131089:MPP131090 MZL131089:MZL131090 NJH131089:NJH131090 NTD131089:NTD131090 OCZ131089:OCZ131090 OMV131089:OMV131090 OWR131089:OWR131090 PGN131089:PGN131090 PQJ131089:PQJ131090 QAF131089:QAF131090 QKB131089:QKB131090 QTX131089:QTX131090 RDT131089:RDT131090 RNP131089:RNP131090 RXL131089:RXL131090 SHH131089:SHH131090 SRD131089:SRD131090 TAZ131089:TAZ131090 TKV131089:TKV131090 TUR131089:TUR131090 UEN131089:UEN131090 UOJ131089:UOJ131090 UYF131089:UYF131090 VIB131089:VIB131090 VRX131089:VRX131090 WBT131089:WBT131090 WLP131089:WLP131090 WVL131089:WVL131090 D196625:D196626 IZ196625:IZ196626 SV196625:SV196626 ACR196625:ACR196626 AMN196625:AMN196626 AWJ196625:AWJ196626 BGF196625:BGF196626 BQB196625:BQB196626 BZX196625:BZX196626 CJT196625:CJT196626 CTP196625:CTP196626 DDL196625:DDL196626 DNH196625:DNH196626 DXD196625:DXD196626 EGZ196625:EGZ196626 EQV196625:EQV196626 FAR196625:FAR196626 FKN196625:FKN196626 FUJ196625:FUJ196626 GEF196625:GEF196626 GOB196625:GOB196626 GXX196625:GXX196626 HHT196625:HHT196626 HRP196625:HRP196626 IBL196625:IBL196626 ILH196625:ILH196626 IVD196625:IVD196626 JEZ196625:JEZ196626 JOV196625:JOV196626 JYR196625:JYR196626 KIN196625:KIN196626 KSJ196625:KSJ196626 LCF196625:LCF196626 LMB196625:LMB196626 LVX196625:LVX196626 MFT196625:MFT196626 MPP196625:MPP196626 MZL196625:MZL196626 NJH196625:NJH196626 NTD196625:NTD196626 OCZ196625:OCZ196626 OMV196625:OMV196626 OWR196625:OWR196626 PGN196625:PGN196626 PQJ196625:PQJ196626 QAF196625:QAF196626 QKB196625:QKB196626 QTX196625:QTX196626 RDT196625:RDT196626 RNP196625:RNP196626 RXL196625:RXL196626 SHH196625:SHH196626 SRD196625:SRD196626 TAZ196625:TAZ196626 TKV196625:TKV196626 TUR196625:TUR196626 UEN196625:UEN196626 UOJ196625:UOJ196626 UYF196625:UYF196626 VIB196625:VIB196626 VRX196625:VRX196626 WBT196625:WBT196626 WLP196625:WLP196626 WVL196625:WVL196626 D262161:D262162 IZ262161:IZ262162 SV262161:SV262162 ACR262161:ACR262162 AMN262161:AMN262162 AWJ262161:AWJ262162 BGF262161:BGF262162 BQB262161:BQB262162 BZX262161:BZX262162 CJT262161:CJT262162 CTP262161:CTP262162 DDL262161:DDL262162 DNH262161:DNH262162 DXD262161:DXD262162 EGZ262161:EGZ262162 EQV262161:EQV262162 FAR262161:FAR262162 FKN262161:FKN262162 FUJ262161:FUJ262162 GEF262161:GEF262162 GOB262161:GOB262162 GXX262161:GXX262162 HHT262161:HHT262162 HRP262161:HRP262162 IBL262161:IBL262162 ILH262161:ILH262162 IVD262161:IVD262162 JEZ262161:JEZ262162 JOV262161:JOV262162 JYR262161:JYR262162 KIN262161:KIN262162 KSJ262161:KSJ262162 LCF262161:LCF262162 LMB262161:LMB262162 LVX262161:LVX262162 MFT262161:MFT262162 MPP262161:MPP262162 MZL262161:MZL262162 NJH262161:NJH262162 NTD262161:NTD262162 OCZ262161:OCZ262162 OMV262161:OMV262162 OWR262161:OWR262162 PGN262161:PGN262162 PQJ262161:PQJ262162 QAF262161:QAF262162 QKB262161:QKB262162 QTX262161:QTX262162 RDT262161:RDT262162 RNP262161:RNP262162 RXL262161:RXL262162 SHH262161:SHH262162 SRD262161:SRD262162 TAZ262161:TAZ262162 TKV262161:TKV262162 TUR262161:TUR262162 UEN262161:UEN262162 UOJ262161:UOJ262162 UYF262161:UYF262162 VIB262161:VIB262162 VRX262161:VRX262162 WBT262161:WBT262162 WLP262161:WLP262162 WVL262161:WVL262162 D327697:D327698 IZ327697:IZ327698 SV327697:SV327698 ACR327697:ACR327698 AMN327697:AMN327698 AWJ327697:AWJ327698 BGF327697:BGF327698 BQB327697:BQB327698 BZX327697:BZX327698 CJT327697:CJT327698 CTP327697:CTP327698 DDL327697:DDL327698 DNH327697:DNH327698 DXD327697:DXD327698 EGZ327697:EGZ327698 EQV327697:EQV327698 FAR327697:FAR327698 FKN327697:FKN327698 FUJ327697:FUJ327698 GEF327697:GEF327698 GOB327697:GOB327698 GXX327697:GXX327698 HHT327697:HHT327698 HRP327697:HRP327698 IBL327697:IBL327698 ILH327697:ILH327698 IVD327697:IVD327698 JEZ327697:JEZ327698 JOV327697:JOV327698 JYR327697:JYR327698 KIN327697:KIN327698 KSJ327697:KSJ327698 LCF327697:LCF327698 LMB327697:LMB327698 LVX327697:LVX327698 MFT327697:MFT327698 MPP327697:MPP327698 MZL327697:MZL327698 NJH327697:NJH327698 NTD327697:NTD327698 OCZ327697:OCZ327698 OMV327697:OMV327698 OWR327697:OWR327698 PGN327697:PGN327698 PQJ327697:PQJ327698 QAF327697:QAF327698 QKB327697:QKB327698 QTX327697:QTX327698 RDT327697:RDT327698 RNP327697:RNP327698 RXL327697:RXL327698 SHH327697:SHH327698 SRD327697:SRD327698 TAZ327697:TAZ327698 TKV327697:TKV327698 TUR327697:TUR327698 UEN327697:UEN327698 UOJ327697:UOJ327698 UYF327697:UYF327698 VIB327697:VIB327698 VRX327697:VRX327698 WBT327697:WBT327698 WLP327697:WLP327698 WVL327697:WVL327698 D393233:D393234 IZ393233:IZ393234 SV393233:SV393234 ACR393233:ACR393234 AMN393233:AMN393234 AWJ393233:AWJ393234 BGF393233:BGF393234 BQB393233:BQB393234 BZX393233:BZX393234 CJT393233:CJT393234 CTP393233:CTP393234 DDL393233:DDL393234 DNH393233:DNH393234 DXD393233:DXD393234 EGZ393233:EGZ393234 EQV393233:EQV393234 FAR393233:FAR393234 FKN393233:FKN393234 FUJ393233:FUJ393234 GEF393233:GEF393234 GOB393233:GOB393234 GXX393233:GXX393234 HHT393233:HHT393234 HRP393233:HRP393234 IBL393233:IBL393234 ILH393233:ILH393234 IVD393233:IVD393234 JEZ393233:JEZ393234 JOV393233:JOV393234 JYR393233:JYR393234 KIN393233:KIN393234 KSJ393233:KSJ393234 LCF393233:LCF393234 LMB393233:LMB393234 LVX393233:LVX393234 MFT393233:MFT393234 MPP393233:MPP393234 MZL393233:MZL393234 NJH393233:NJH393234 NTD393233:NTD393234 OCZ393233:OCZ393234 OMV393233:OMV393234 OWR393233:OWR393234 PGN393233:PGN393234 PQJ393233:PQJ393234 QAF393233:QAF393234 QKB393233:QKB393234 QTX393233:QTX393234 RDT393233:RDT393234 RNP393233:RNP393234 RXL393233:RXL393234 SHH393233:SHH393234 SRD393233:SRD393234 TAZ393233:TAZ393234 TKV393233:TKV393234 TUR393233:TUR393234 UEN393233:UEN393234 UOJ393233:UOJ393234 UYF393233:UYF393234 VIB393233:VIB393234 VRX393233:VRX393234 WBT393233:WBT393234 WLP393233:WLP393234 WVL393233:WVL393234 D458769:D458770 IZ458769:IZ458770 SV458769:SV458770 ACR458769:ACR458770 AMN458769:AMN458770 AWJ458769:AWJ458770 BGF458769:BGF458770 BQB458769:BQB458770 BZX458769:BZX458770 CJT458769:CJT458770 CTP458769:CTP458770 DDL458769:DDL458770 DNH458769:DNH458770 DXD458769:DXD458770 EGZ458769:EGZ458770 EQV458769:EQV458770 FAR458769:FAR458770 FKN458769:FKN458770 FUJ458769:FUJ458770 GEF458769:GEF458770 GOB458769:GOB458770 GXX458769:GXX458770 HHT458769:HHT458770 HRP458769:HRP458770 IBL458769:IBL458770 ILH458769:ILH458770 IVD458769:IVD458770 JEZ458769:JEZ458770 JOV458769:JOV458770 JYR458769:JYR458770 KIN458769:KIN458770 KSJ458769:KSJ458770 LCF458769:LCF458770 LMB458769:LMB458770 LVX458769:LVX458770 MFT458769:MFT458770 MPP458769:MPP458770 MZL458769:MZL458770 NJH458769:NJH458770 NTD458769:NTD458770 OCZ458769:OCZ458770 OMV458769:OMV458770 OWR458769:OWR458770 PGN458769:PGN458770 PQJ458769:PQJ458770 QAF458769:QAF458770 QKB458769:QKB458770 QTX458769:QTX458770 RDT458769:RDT458770 RNP458769:RNP458770 RXL458769:RXL458770 SHH458769:SHH458770 SRD458769:SRD458770 TAZ458769:TAZ458770 TKV458769:TKV458770 TUR458769:TUR458770 UEN458769:UEN458770 UOJ458769:UOJ458770 UYF458769:UYF458770 VIB458769:VIB458770 VRX458769:VRX458770 WBT458769:WBT458770 WLP458769:WLP458770 WVL458769:WVL458770 D524305:D524306 IZ524305:IZ524306 SV524305:SV524306 ACR524305:ACR524306 AMN524305:AMN524306 AWJ524305:AWJ524306 BGF524305:BGF524306 BQB524305:BQB524306 BZX524305:BZX524306 CJT524305:CJT524306 CTP524305:CTP524306 DDL524305:DDL524306 DNH524305:DNH524306 DXD524305:DXD524306 EGZ524305:EGZ524306 EQV524305:EQV524306 FAR524305:FAR524306 FKN524305:FKN524306 FUJ524305:FUJ524306 GEF524305:GEF524306 GOB524305:GOB524306 GXX524305:GXX524306 HHT524305:HHT524306 HRP524305:HRP524306 IBL524305:IBL524306 ILH524305:ILH524306 IVD524305:IVD524306 JEZ524305:JEZ524306 JOV524305:JOV524306 JYR524305:JYR524306 KIN524305:KIN524306 KSJ524305:KSJ524306 LCF524305:LCF524306 LMB524305:LMB524306 LVX524305:LVX524306 MFT524305:MFT524306 MPP524305:MPP524306 MZL524305:MZL524306 NJH524305:NJH524306 NTD524305:NTD524306 OCZ524305:OCZ524306 OMV524305:OMV524306 OWR524305:OWR524306 PGN524305:PGN524306 PQJ524305:PQJ524306 QAF524305:QAF524306 QKB524305:QKB524306 QTX524305:QTX524306 RDT524305:RDT524306 RNP524305:RNP524306 RXL524305:RXL524306 SHH524305:SHH524306 SRD524305:SRD524306 TAZ524305:TAZ524306 TKV524305:TKV524306 TUR524305:TUR524306 UEN524305:UEN524306 UOJ524305:UOJ524306 UYF524305:UYF524306 VIB524305:VIB524306 VRX524305:VRX524306 WBT524305:WBT524306 WLP524305:WLP524306 WVL524305:WVL524306 D589841:D589842 IZ589841:IZ589842 SV589841:SV589842 ACR589841:ACR589842 AMN589841:AMN589842 AWJ589841:AWJ589842 BGF589841:BGF589842 BQB589841:BQB589842 BZX589841:BZX589842 CJT589841:CJT589842 CTP589841:CTP589842 DDL589841:DDL589842 DNH589841:DNH589842 DXD589841:DXD589842 EGZ589841:EGZ589842 EQV589841:EQV589842 FAR589841:FAR589842 FKN589841:FKN589842 FUJ589841:FUJ589842 GEF589841:GEF589842 GOB589841:GOB589842 GXX589841:GXX589842 HHT589841:HHT589842 HRP589841:HRP589842 IBL589841:IBL589842 ILH589841:ILH589842 IVD589841:IVD589842 JEZ589841:JEZ589842 JOV589841:JOV589842 JYR589841:JYR589842 KIN589841:KIN589842 KSJ589841:KSJ589842 LCF589841:LCF589842 LMB589841:LMB589842 LVX589841:LVX589842 MFT589841:MFT589842 MPP589841:MPP589842 MZL589841:MZL589842 NJH589841:NJH589842 NTD589841:NTD589842 OCZ589841:OCZ589842 OMV589841:OMV589842 OWR589841:OWR589842 PGN589841:PGN589842 PQJ589841:PQJ589842 QAF589841:QAF589842 QKB589841:QKB589842 QTX589841:QTX589842 RDT589841:RDT589842 RNP589841:RNP589842 RXL589841:RXL589842 SHH589841:SHH589842 SRD589841:SRD589842 TAZ589841:TAZ589842 TKV589841:TKV589842 TUR589841:TUR589842 UEN589841:UEN589842 UOJ589841:UOJ589842 UYF589841:UYF589842 VIB589841:VIB589842 VRX589841:VRX589842 WBT589841:WBT589842 WLP589841:WLP589842 WVL589841:WVL589842 D655377:D655378 IZ655377:IZ655378 SV655377:SV655378 ACR655377:ACR655378 AMN655377:AMN655378 AWJ655377:AWJ655378 BGF655377:BGF655378 BQB655377:BQB655378 BZX655377:BZX655378 CJT655377:CJT655378 CTP655377:CTP655378 DDL655377:DDL655378 DNH655377:DNH655378 DXD655377:DXD655378 EGZ655377:EGZ655378 EQV655377:EQV655378 FAR655377:FAR655378 FKN655377:FKN655378 FUJ655377:FUJ655378 GEF655377:GEF655378 GOB655377:GOB655378 GXX655377:GXX655378 HHT655377:HHT655378 HRP655377:HRP655378 IBL655377:IBL655378 ILH655377:ILH655378 IVD655377:IVD655378 JEZ655377:JEZ655378 JOV655377:JOV655378 JYR655377:JYR655378 KIN655377:KIN655378 KSJ655377:KSJ655378 LCF655377:LCF655378 LMB655377:LMB655378 LVX655377:LVX655378 MFT655377:MFT655378 MPP655377:MPP655378 MZL655377:MZL655378 NJH655377:NJH655378 NTD655377:NTD655378 OCZ655377:OCZ655378 OMV655377:OMV655378 OWR655377:OWR655378 PGN655377:PGN655378 PQJ655377:PQJ655378 QAF655377:QAF655378 QKB655377:QKB655378 QTX655377:QTX655378 RDT655377:RDT655378 RNP655377:RNP655378 RXL655377:RXL655378 SHH655377:SHH655378 SRD655377:SRD655378 TAZ655377:TAZ655378 TKV655377:TKV655378 TUR655377:TUR655378 UEN655377:UEN655378 UOJ655377:UOJ655378 UYF655377:UYF655378 VIB655377:VIB655378 VRX655377:VRX655378 WBT655377:WBT655378 WLP655377:WLP655378 WVL655377:WVL655378 D720913:D720914 IZ720913:IZ720914 SV720913:SV720914 ACR720913:ACR720914 AMN720913:AMN720914 AWJ720913:AWJ720914 BGF720913:BGF720914 BQB720913:BQB720914 BZX720913:BZX720914 CJT720913:CJT720914 CTP720913:CTP720914 DDL720913:DDL720914 DNH720913:DNH720914 DXD720913:DXD720914 EGZ720913:EGZ720914 EQV720913:EQV720914 FAR720913:FAR720914 FKN720913:FKN720914 FUJ720913:FUJ720914 GEF720913:GEF720914 GOB720913:GOB720914 GXX720913:GXX720914 HHT720913:HHT720914 HRP720913:HRP720914 IBL720913:IBL720914 ILH720913:ILH720914 IVD720913:IVD720914 JEZ720913:JEZ720914 JOV720913:JOV720914 JYR720913:JYR720914 KIN720913:KIN720914 KSJ720913:KSJ720914 LCF720913:LCF720914 LMB720913:LMB720914 LVX720913:LVX720914 MFT720913:MFT720914 MPP720913:MPP720914 MZL720913:MZL720914 NJH720913:NJH720914 NTD720913:NTD720914 OCZ720913:OCZ720914 OMV720913:OMV720914 OWR720913:OWR720914 PGN720913:PGN720914 PQJ720913:PQJ720914 QAF720913:QAF720914 QKB720913:QKB720914 QTX720913:QTX720914 RDT720913:RDT720914 RNP720913:RNP720914 RXL720913:RXL720914 SHH720913:SHH720914 SRD720913:SRD720914 TAZ720913:TAZ720914 TKV720913:TKV720914 TUR720913:TUR720914 UEN720913:UEN720914 UOJ720913:UOJ720914 UYF720913:UYF720914 VIB720913:VIB720914 VRX720913:VRX720914 WBT720913:WBT720914 WLP720913:WLP720914 WVL720913:WVL720914 D786449:D786450 IZ786449:IZ786450 SV786449:SV786450 ACR786449:ACR786450 AMN786449:AMN786450 AWJ786449:AWJ786450 BGF786449:BGF786450 BQB786449:BQB786450 BZX786449:BZX786450 CJT786449:CJT786450 CTP786449:CTP786450 DDL786449:DDL786450 DNH786449:DNH786450 DXD786449:DXD786450 EGZ786449:EGZ786450 EQV786449:EQV786450 FAR786449:FAR786450 FKN786449:FKN786450 FUJ786449:FUJ786450 GEF786449:GEF786450 GOB786449:GOB786450 GXX786449:GXX786450 HHT786449:HHT786450 HRP786449:HRP786450 IBL786449:IBL786450 ILH786449:ILH786450 IVD786449:IVD786450 JEZ786449:JEZ786450 JOV786449:JOV786450 JYR786449:JYR786450 KIN786449:KIN786450 KSJ786449:KSJ786450 LCF786449:LCF786450 LMB786449:LMB786450 LVX786449:LVX786450 MFT786449:MFT786450 MPP786449:MPP786450 MZL786449:MZL786450 NJH786449:NJH786450 NTD786449:NTD786450 OCZ786449:OCZ786450 OMV786449:OMV786450 OWR786449:OWR786450 PGN786449:PGN786450 PQJ786449:PQJ786450 QAF786449:QAF786450 QKB786449:QKB786450 QTX786449:QTX786450 RDT786449:RDT786450 RNP786449:RNP786450 RXL786449:RXL786450 SHH786449:SHH786450 SRD786449:SRD786450 TAZ786449:TAZ786450 TKV786449:TKV786450 TUR786449:TUR786450 UEN786449:UEN786450 UOJ786449:UOJ786450 UYF786449:UYF786450 VIB786449:VIB786450 VRX786449:VRX786450 WBT786449:WBT786450 WLP786449:WLP786450 WVL786449:WVL786450 D851985:D851986 IZ851985:IZ851986 SV851985:SV851986 ACR851985:ACR851986 AMN851985:AMN851986 AWJ851985:AWJ851986 BGF851985:BGF851986 BQB851985:BQB851986 BZX851985:BZX851986 CJT851985:CJT851986 CTP851985:CTP851986 DDL851985:DDL851986 DNH851985:DNH851986 DXD851985:DXD851986 EGZ851985:EGZ851986 EQV851985:EQV851986 FAR851985:FAR851986 FKN851985:FKN851986 FUJ851985:FUJ851986 GEF851985:GEF851986 GOB851985:GOB851986 GXX851985:GXX851986 HHT851985:HHT851986 HRP851985:HRP851986 IBL851985:IBL851986 ILH851985:ILH851986 IVD851985:IVD851986 JEZ851985:JEZ851986 JOV851985:JOV851986 JYR851985:JYR851986 KIN851985:KIN851986 KSJ851985:KSJ851986 LCF851985:LCF851986 LMB851985:LMB851986 LVX851985:LVX851986 MFT851985:MFT851986 MPP851985:MPP851986 MZL851985:MZL851986 NJH851985:NJH851986 NTD851985:NTD851986 OCZ851985:OCZ851986 OMV851985:OMV851986 OWR851985:OWR851986 PGN851985:PGN851986 PQJ851985:PQJ851986 QAF851985:QAF851986 QKB851985:QKB851986 QTX851985:QTX851986 RDT851985:RDT851986 RNP851985:RNP851986 RXL851985:RXL851986 SHH851985:SHH851986 SRD851985:SRD851986 TAZ851985:TAZ851986 TKV851985:TKV851986 TUR851985:TUR851986 UEN851985:UEN851986 UOJ851985:UOJ851986 UYF851985:UYF851986 VIB851985:VIB851986 VRX851985:VRX851986 WBT851985:WBT851986 WLP851985:WLP851986 WVL851985:WVL851986 D917521:D917522 IZ917521:IZ917522 SV917521:SV917522 ACR917521:ACR917522 AMN917521:AMN917522 AWJ917521:AWJ917522 BGF917521:BGF917522 BQB917521:BQB917522 BZX917521:BZX917522 CJT917521:CJT917522 CTP917521:CTP917522 DDL917521:DDL917522 DNH917521:DNH917522 DXD917521:DXD917522 EGZ917521:EGZ917522 EQV917521:EQV917522 FAR917521:FAR917522 FKN917521:FKN917522 FUJ917521:FUJ917522 GEF917521:GEF917522 GOB917521:GOB917522 GXX917521:GXX917522 HHT917521:HHT917522 HRP917521:HRP917522 IBL917521:IBL917522 ILH917521:ILH917522 IVD917521:IVD917522 JEZ917521:JEZ917522 JOV917521:JOV917522 JYR917521:JYR917522 KIN917521:KIN917522 KSJ917521:KSJ917522 LCF917521:LCF917522 LMB917521:LMB917522 LVX917521:LVX917522 MFT917521:MFT917522 MPP917521:MPP917522 MZL917521:MZL917522 NJH917521:NJH917522 NTD917521:NTD917522 OCZ917521:OCZ917522 OMV917521:OMV917522 OWR917521:OWR917522 PGN917521:PGN917522 PQJ917521:PQJ917522 QAF917521:QAF917522 QKB917521:QKB917522 QTX917521:QTX917522 RDT917521:RDT917522 RNP917521:RNP917522 RXL917521:RXL917522 SHH917521:SHH917522 SRD917521:SRD917522 TAZ917521:TAZ917522 TKV917521:TKV917522 TUR917521:TUR917522 UEN917521:UEN917522 UOJ917521:UOJ917522 UYF917521:UYF917522 VIB917521:VIB917522 VRX917521:VRX917522 WBT917521:WBT917522 WLP917521:WLP917522 WVL917521:WVL917522 D983057:D983058 IZ983057:IZ983058 SV983057:SV983058 ACR983057:ACR983058 AMN983057:AMN983058 AWJ983057:AWJ983058 BGF983057:BGF983058 BQB983057:BQB983058 BZX983057:BZX983058 CJT983057:CJT983058 CTP983057:CTP983058 DDL983057:DDL983058 DNH983057:DNH983058 DXD983057:DXD983058 EGZ983057:EGZ983058 EQV983057:EQV983058 FAR983057:FAR983058 FKN983057:FKN983058 FUJ983057:FUJ983058 GEF983057:GEF983058 GOB983057:GOB983058 GXX983057:GXX983058 HHT983057:HHT983058 HRP983057:HRP983058 IBL983057:IBL983058 ILH983057:ILH983058 IVD983057:IVD983058 JEZ983057:JEZ983058 JOV983057:JOV983058 JYR983057:JYR983058 KIN983057:KIN983058 KSJ983057:KSJ983058 LCF983057:LCF983058 LMB983057:LMB983058 LVX983057:LVX983058 MFT983057:MFT983058 MPP983057:MPP983058 MZL983057:MZL983058 NJH983057:NJH983058 NTD983057:NTD983058 OCZ983057:OCZ983058 OMV983057:OMV983058 OWR983057:OWR983058 PGN983057:PGN983058 PQJ983057:PQJ983058 QAF983057:QAF983058 QKB983057:QKB983058 QTX983057:QTX983058 RDT983057:RDT983058 RNP983057:RNP983058 RXL983057:RXL983058 SHH983057:SHH983058 SRD983057:SRD983058 TAZ983057:TAZ983058 TKV983057:TKV983058 TUR983057:TUR983058 UEN983057:UEN983058 UOJ983057:UOJ983058 UYF983057:UYF983058 VIB983057:VIB983058 VRX983057:VRX983058 WBT983057:WBT983058 WLP983057:WLP983058 WVL983057:WVL983058" xr:uid="{1C2FA50E-7DC8-4C54-92DD-47DD8AD9C68E}">
      <formula1>0</formula1>
      <formula2>6</formula2>
    </dataValidation>
    <dataValidation allowBlank="1" showInputMessage="1" errorTitle="Data input error" sqref="H26 JD26 SZ26 ACV26 AMR26 AWN26 BGJ26 BQF26 CAB26 CJX26 CTT26 DDP26 DNL26 DXH26 EHD26 EQZ26 FAV26 FKR26 FUN26 GEJ26 GOF26 GYB26 HHX26 HRT26 IBP26 ILL26 IVH26 JFD26 JOZ26 JYV26 KIR26 KSN26 LCJ26 LMF26 LWB26 MFX26 MPT26 MZP26 NJL26 NTH26 ODD26 OMZ26 OWV26 PGR26 PQN26 QAJ26 QKF26 QUB26 RDX26 RNT26 RXP26 SHL26 SRH26 TBD26 TKZ26 TUV26 UER26 UON26 UYJ26 VIF26 VSB26 WBX26 WLT26 WVP26 H65567 JD65567 SZ65567 ACV65567 AMR65567 AWN65567 BGJ65567 BQF65567 CAB65567 CJX65567 CTT65567 DDP65567 DNL65567 DXH65567 EHD65567 EQZ65567 FAV65567 FKR65567 FUN65567 GEJ65567 GOF65567 GYB65567 HHX65567 HRT65567 IBP65567 ILL65567 IVH65567 JFD65567 JOZ65567 JYV65567 KIR65567 KSN65567 LCJ65567 LMF65567 LWB65567 MFX65567 MPT65567 MZP65567 NJL65567 NTH65567 ODD65567 OMZ65567 OWV65567 PGR65567 PQN65567 QAJ65567 QKF65567 QUB65567 RDX65567 RNT65567 RXP65567 SHL65567 SRH65567 TBD65567 TKZ65567 TUV65567 UER65567 UON65567 UYJ65567 VIF65567 VSB65567 WBX65567 WLT65567 WVP65567 H131103 JD131103 SZ131103 ACV131103 AMR131103 AWN131103 BGJ131103 BQF131103 CAB131103 CJX131103 CTT131103 DDP131103 DNL131103 DXH131103 EHD131103 EQZ131103 FAV131103 FKR131103 FUN131103 GEJ131103 GOF131103 GYB131103 HHX131103 HRT131103 IBP131103 ILL131103 IVH131103 JFD131103 JOZ131103 JYV131103 KIR131103 KSN131103 LCJ131103 LMF131103 LWB131103 MFX131103 MPT131103 MZP131103 NJL131103 NTH131103 ODD131103 OMZ131103 OWV131103 PGR131103 PQN131103 QAJ131103 QKF131103 QUB131103 RDX131103 RNT131103 RXP131103 SHL131103 SRH131103 TBD131103 TKZ131103 TUV131103 UER131103 UON131103 UYJ131103 VIF131103 VSB131103 WBX131103 WLT131103 WVP131103 H196639 JD196639 SZ196639 ACV196639 AMR196639 AWN196639 BGJ196639 BQF196639 CAB196639 CJX196639 CTT196639 DDP196639 DNL196639 DXH196639 EHD196639 EQZ196639 FAV196639 FKR196639 FUN196639 GEJ196639 GOF196639 GYB196639 HHX196639 HRT196639 IBP196639 ILL196639 IVH196639 JFD196639 JOZ196639 JYV196639 KIR196639 KSN196639 LCJ196639 LMF196639 LWB196639 MFX196639 MPT196639 MZP196639 NJL196639 NTH196639 ODD196639 OMZ196639 OWV196639 PGR196639 PQN196639 QAJ196639 QKF196639 QUB196639 RDX196639 RNT196639 RXP196639 SHL196639 SRH196639 TBD196639 TKZ196639 TUV196639 UER196639 UON196639 UYJ196639 VIF196639 VSB196639 WBX196639 WLT196639 WVP196639 H262175 JD262175 SZ262175 ACV262175 AMR262175 AWN262175 BGJ262175 BQF262175 CAB262175 CJX262175 CTT262175 DDP262175 DNL262175 DXH262175 EHD262175 EQZ262175 FAV262175 FKR262175 FUN262175 GEJ262175 GOF262175 GYB262175 HHX262175 HRT262175 IBP262175 ILL262175 IVH262175 JFD262175 JOZ262175 JYV262175 KIR262175 KSN262175 LCJ262175 LMF262175 LWB262175 MFX262175 MPT262175 MZP262175 NJL262175 NTH262175 ODD262175 OMZ262175 OWV262175 PGR262175 PQN262175 QAJ262175 QKF262175 QUB262175 RDX262175 RNT262175 RXP262175 SHL262175 SRH262175 TBD262175 TKZ262175 TUV262175 UER262175 UON262175 UYJ262175 VIF262175 VSB262175 WBX262175 WLT262175 WVP262175 H327711 JD327711 SZ327711 ACV327711 AMR327711 AWN327711 BGJ327711 BQF327711 CAB327711 CJX327711 CTT327711 DDP327711 DNL327711 DXH327711 EHD327711 EQZ327711 FAV327711 FKR327711 FUN327711 GEJ327711 GOF327711 GYB327711 HHX327711 HRT327711 IBP327711 ILL327711 IVH327711 JFD327711 JOZ327711 JYV327711 KIR327711 KSN327711 LCJ327711 LMF327711 LWB327711 MFX327711 MPT327711 MZP327711 NJL327711 NTH327711 ODD327711 OMZ327711 OWV327711 PGR327711 PQN327711 QAJ327711 QKF327711 QUB327711 RDX327711 RNT327711 RXP327711 SHL327711 SRH327711 TBD327711 TKZ327711 TUV327711 UER327711 UON327711 UYJ327711 VIF327711 VSB327711 WBX327711 WLT327711 WVP327711 H393247 JD393247 SZ393247 ACV393247 AMR393247 AWN393247 BGJ393247 BQF393247 CAB393247 CJX393247 CTT393247 DDP393247 DNL393247 DXH393247 EHD393247 EQZ393247 FAV393247 FKR393247 FUN393247 GEJ393247 GOF393247 GYB393247 HHX393247 HRT393247 IBP393247 ILL393247 IVH393247 JFD393247 JOZ393247 JYV393247 KIR393247 KSN393247 LCJ393247 LMF393247 LWB393247 MFX393247 MPT393247 MZP393247 NJL393247 NTH393247 ODD393247 OMZ393247 OWV393247 PGR393247 PQN393247 QAJ393247 QKF393247 QUB393247 RDX393247 RNT393247 RXP393247 SHL393247 SRH393247 TBD393247 TKZ393247 TUV393247 UER393247 UON393247 UYJ393247 VIF393247 VSB393247 WBX393247 WLT393247 WVP393247 H458783 JD458783 SZ458783 ACV458783 AMR458783 AWN458783 BGJ458783 BQF458783 CAB458783 CJX458783 CTT458783 DDP458783 DNL458783 DXH458783 EHD458783 EQZ458783 FAV458783 FKR458783 FUN458783 GEJ458783 GOF458783 GYB458783 HHX458783 HRT458783 IBP458783 ILL458783 IVH458783 JFD458783 JOZ458783 JYV458783 KIR458783 KSN458783 LCJ458783 LMF458783 LWB458783 MFX458783 MPT458783 MZP458783 NJL458783 NTH458783 ODD458783 OMZ458783 OWV458783 PGR458783 PQN458783 QAJ458783 QKF458783 QUB458783 RDX458783 RNT458783 RXP458783 SHL458783 SRH458783 TBD458783 TKZ458783 TUV458783 UER458783 UON458783 UYJ458783 VIF458783 VSB458783 WBX458783 WLT458783 WVP458783 H524319 JD524319 SZ524319 ACV524319 AMR524319 AWN524319 BGJ524319 BQF524319 CAB524319 CJX524319 CTT524319 DDP524319 DNL524319 DXH524319 EHD524319 EQZ524319 FAV524319 FKR524319 FUN524319 GEJ524319 GOF524319 GYB524319 HHX524319 HRT524319 IBP524319 ILL524319 IVH524319 JFD524319 JOZ524319 JYV524319 KIR524319 KSN524319 LCJ524319 LMF524319 LWB524319 MFX524319 MPT524319 MZP524319 NJL524319 NTH524319 ODD524319 OMZ524319 OWV524319 PGR524319 PQN524319 QAJ524319 QKF524319 QUB524319 RDX524319 RNT524319 RXP524319 SHL524319 SRH524319 TBD524319 TKZ524319 TUV524319 UER524319 UON524319 UYJ524319 VIF524319 VSB524319 WBX524319 WLT524319 WVP524319 H589855 JD589855 SZ589855 ACV589855 AMR589855 AWN589855 BGJ589855 BQF589855 CAB589855 CJX589855 CTT589855 DDP589855 DNL589855 DXH589855 EHD589855 EQZ589855 FAV589855 FKR589855 FUN589855 GEJ589855 GOF589855 GYB589855 HHX589855 HRT589855 IBP589855 ILL589855 IVH589855 JFD589855 JOZ589855 JYV589855 KIR589855 KSN589855 LCJ589855 LMF589855 LWB589855 MFX589855 MPT589855 MZP589855 NJL589855 NTH589855 ODD589855 OMZ589855 OWV589855 PGR589855 PQN589855 QAJ589855 QKF589855 QUB589855 RDX589855 RNT589855 RXP589855 SHL589855 SRH589855 TBD589855 TKZ589855 TUV589855 UER589855 UON589855 UYJ589855 VIF589855 VSB589855 WBX589855 WLT589855 WVP589855 H655391 JD655391 SZ655391 ACV655391 AMR655391 AWN655391 BGJ655391 BQF655391 CAB655391 CJX655391 CTT655391 DDP655391 DNL655391 DXH655391 EHD655391 EQZ655391 FAV655391 FKR655391 FUN655391 GEJ655391 GOF655391 GYB655391 HHX655391 HRT655391 IBP655391 ILL655391 IVH655391 JFD655391 JOZ655391 JYV655391 KIR655391 KSN655391 LCJ655391 LMF655391 LWB655391 MFX655391 MPT655391 MZP655391 NJL655391 NTH655391 ODD655391 OMZ655391 OWV655391 PGR655391 PQN655391 QAJ655391 QKF655391 QUB655391 RDX655391 RNT655391 RXP655391 SHL655391 SRH655391 TBD655391 TKZ655391 TUV655391 UER655391 UON655391 UYJ655391 VIF655391 VSB655391 WBX655391 WLT655391 WVP655391 H720927 JD720927 SZ720927 ACV720927 AMR720927 AWN720927 BGJ720927 BQF720927 CAB720927 CJX720927 CTT720927 DDP720927 DNL720927 DXH720927 EHD720927 EQZ720927 FAV720927 FKR720927 FUN720927 GEJ720927 GOF720927 GYB720927 HHX720927 HRT720927 IBP720927 ILL720927 IVH720927 JFD720927 JOZ720927 JYV720927 KIR720927 KSN720927 LCJ720927 LMF720927 LWB720927 MFX720927 MPT720927 MZP720927 NJL720927 NTH720927 ODD720927 OMZ720927 OWV720927 PGR720927 PQN720927 QAJ720927 QKF720927 QUB720927 RDX720927 RNT720927 RXP720927 SHL720927 SRH720927 TBD720927 TKZ720927 TUV720927 UER720927 UON720927 UYJ720927 VIF720927 VSB720927 WBX720927 WLT720927 WVP720927 H786463 JD786463 SZ786463 ACV786463 AMR786463 AWN786463 BGJ786463 BQF786463 CAB786463 CJX786463 CTT786463 DDP786463 DNL786463 DXH786463 EHD786463 EQZ786463 FAV786463 FKR786463 FUN786463 GEJ786463 GOF786463 GYB786463 HHX786463 HRT786463 IBP786463 ILL786463 IVH786463 JFD786463 JOZ786463 JYV786463 KIR786463 KSN786463 LCJ786463 LMF786463 LWB786463 MFX786463 MPT786463 MZP786463 NJL786463 NTH786463 ODD786463 OMZ786463 OWV786463 PGR786463 PQN786463 QAJ786463 QKF786463 QUB786463 RDX786463 RNT786463 RXP786463 SHL786463 SRH786463 TBD786463 TKZ786463 TUV786463 UER786463 UON786463 UYJ786463 VIF786463 VSB786463 WBX786463 WLT786463 WVP786463 H851999 JD851999 SZ851999 ACV851999 AMR851999 AWN851999 BGJ851999 BQF851999 CAB851999 CJX851999 CTT851999 DDP851999 DNL851999 DXH851999 EHD851999 EQZ851999 FAV851999 FKR851999 FUN851999 GEJ851999 GOF851999 GYB851999 HHX851999 HRT851999 IBP851999 ILL851999 IVH851999 JFD851999 JOZ851999 JYV851999 KIR851999 KSN851999 LCJ851999 LMF851999 LWB851999 MFX851999 MPT851999 MZP851999 NJL851999 NTH851999 ODD851999 OMZ851999 OWV851999 PGR851999 PQN851999 QAJ851999 QKF851999 QUB851999 RDX851999 RNT851999 RXP851999 SHL851999 SRH851999 TBD851999 TKZ851999 TUV851999 UER851999 UON851999 UYJ851999 VIF851999 VSB851999 WBX851999 WLT851999 WVP851999 H917535 JD917535 SZ917535 ACV917535 AMR917535 AWN917535 BGJ917535 BQF917535 CAB917535 CJX917535 CTT917535 DDP917535 DNL917535 DXH917535 EHD917535 EQZ917535 FAV917535 FKR917535 FUN917535 GEJ917535 GOF917535 GYB917535 HHX917535 HRT917535 IBP917535 ILL917535 IVH917535 JFD917535 JOZ917535 JYV917535 KIR917535 KSN917535 LCJ917535 LMF917535 LWB917535 MFX917535 MPT917535 MZP917535 NJL917535 NTH917535 ODD917535 OMZ917535 OWV917535 PGR917535 PQN917535 QAJ917535 QKF917535 QUB917535 RDX917535 RNT917535 RXP917535 SHL917535 SRH917535 TBD917535 TKZ917535 TUV917535 UER917535 UON917535 UYJ917535 VIF917535 VSB917535 WBX917535 WLT917535 WVP917535 H983071 JD983071 SZ983071 ACV983071 AMR983071 AWN983071 BGJ983071 BQF983071 CAB983071 CJX983071 CTT983071 DDP983071 DNL983071 DXH983071 EHD983071 EQZ983071 FAV983071 FKR983071 FUN983071 GEJ983071 GOF983071 GYB983071 HHX983071 HRT983071 IBP983071 ILL983071 IVH983071 JFD983071 JOZ983071 JYV983071 KIR983071 KSN983071 LCJ983071 LMF983071 LWB983071 MFX983071 MPT983071 MZP983071 NJL983071 NTH983071 ODD983071 OMZ983071 OWV983071 PGR983071 PQN983071 QAJ983071 QKF983071 QUB983071 RDX983071 RNT983071 RXP983071 SHL983071 SRH983071 TBD983071 TKZ983071 TUV983071 UER983071 UON983071 UYJ983071 VIF983071 VSB983071 WBX983071 WLT983071 WVP983071" xr:uid="{D8B6AA40-5A87-416E-A340-754371E38C89}"/>
    <dataValidation type="list" allowBlank="1" showInputMessage="1" showErrorMessage="1" sqref="H19:I19" xr:uid="{56E6A2BC-00D5-47C7-84BA-CE3E8296BD77}">
      <formula1>"&lt;select&gt;, 2, 2.5, 3, 3.5, 4, 4.5, 5"</formula1>
    </dataValidation>
  </dataValidations>
  <pageMargins left="0.75" right="0.75" top="1" bottom="1" header="0.5" footer="0.5"/>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dimension ref="A1:M51"/>
  <sheetViews>
    <sheetView workbookViewId="0">
      <selection activeCell="B5" sqref="B5"/>
    </sheetView>
  </sheetViews>
  <sheetFormatPr defaultColWidth="9.33203125" defaultRowHeight="13.8"/>
  <cols>
    <col min="1" max="1" width="9.33203125" style="63"/>
    <col min="2" max="2" width="12.5546875" style="63" bestFit="1" customWidth="1"/>
    <col min="3" max="3" width="11.109375" style="63" bestFit="1" customWidth="1"/>
    <col min="4" max="4" width="12.33203125" style="63" bestFit="1" customWidth="1"/>
    <col min="5" max="5" width="10.6640625" style="63" bestFit="1" customWidth="1"/>
    <col min="6" max="7" width="9.33203125" style="63"/>
    <col min="8" max="8" width="12.5546875" style="63" bestFit="1" customWidth="1"/>
    <col min="9" max="9" width="11.109375" style="63" bestFit="1" customWidth="1"/>
    <col min="10" max="10" width="12.33203125" style="63" bestFit="1" customWidth="1"/>
    <col min="11" max="11" width="10.6640625" style="63" bestFit="1" customWidth="1"/>
    <col min="12" max="16384" width="9.33203125" style="63"/>
  </cols>
  <sheetData>
    <row r="1" spans="1:12">
      <c r="A1" s="379" t="s">
        <v>156</v>
      </c>
      <c r="B1" s="379"/>
      <c r="C1" s="379"/>
      <c r="D1" s="379"/>
      <c r="E1" s="379"/>
      <c r="F1" s="62"/>
    </row>
    <row r="2" spans="1:12" ht="69" customHeight="1">
      <c r="A2" s="380" t="s">
        <v>157</v>
      </c>
      <c r="B2" s="380"/>
      <c r="C2" s="380"/>
      <c r="D2" s="380"/>
      <c r="E2" s="380"/>
      <c r="F2" s="125"/>
    </row>
    <row r="3" spans="1:12" ht="13.95" customHeight="1">
      <c r="A3" s="64"/>
      <c r="B3" s="62"/>
      <c r="C3" s="62"/>
      <c r="D3" s="62"/>
      <c r="E3" s="62"/>
      <c r="F3" s="62"/>
    </row>
    <row r="4" spans="1:12">
      <c r="A4" s="381" t="s">
        <v>208</v>
      </c>
      <c r="B4" s="381"/>
      <c r="C4" s="381"/>
      <c r="D4" s="381"/>
      <c r="E4" s="381"/>
      <c r="F4" s="62"/>
    </row>
    <row r="5" spans="1:12" ht="28.8">
      <c r="A5" s="142"/>
      <c r="B5" s="143" t="s">
        <v>158</v>
      </c>
      <c r="C5" s="143" t="s">
        <v>159</v>
      </c>
      <c r="D5" s="143" t="s">
        <v>160</v>
      </c>
      <c r="E5" s="143" t="s">
        <v>161</v>
      </c>
      <c r="F5" s="62"/>
    </row>
    <row r="6" spans="1:12" ht="14.4">
      <c r="A6" s="141" t="s">
        <v>107</v>
      </c>
      <c r="B6" s="141" t="s">
        <v>162</v>
      </c>
      <c r="C6" s="141" t="s">
        <v>163</v>
      </c>
      <c r="D6" s="141" t="s">
        <v>164</v>
      </c>
      <c r="E6" s="141" t="s">
        <v>165</v>
      </c>
      <c r="F6" s="62"/>
    </row>
    <row r="7" spans="1:12">
      <c r="A7" s="65" t="s">
        <v>75</v>
      </c>
      <c r="B7" s="65">
        <v>1.06</v>
      </c>
      <c r="C7" s="65">
        <v>6.6100000000000006E-2</v>
      </c>
      <c r="D7" s="65">
        <v>2.89</v>
      </c>
      <c r="E7" s="65">
        <v>2.41</v>
      </c>
      <c r="F7" s="62"/>
    </row>
    <row r="8" spans="1:12">
      <c r="A8" s="65" t="s">
        <v>74</v>
      </c>
      <c r="B8" s="65">
        <v>1.06</v>
      </c>
      <c r="C8" s="65">
        <v>6.6100000000000006E-2</v>
      </c>
      <c r="D8" s="65">
        <v>2.89</v>
      </c>
      <c r="E8" s="65">
        <v>2.41</v>
      </c>
      <c r="F8" s="62"/>
    </row>
    <row r="9" spans="1:12">
      <c r="A9" s="65" t="s">
        <v>166</v>
      </c>
      <c r="B9" s="65">
        <v>0.79</v>
      </c>
      <c r="C9" s="65">
        <v>5.7099999999999998E-2</v>
      </c>
      <c r="D9" s="65">
        <v>2.89</v>
      </c>
      <c r="E9" s="65">
        <v>2.41</v>
      </c>
      <c r="F9" s="62"/>
    </row>
    <row r="10" spans="1:12">
      <c r="A10" s="65" t="s">
        <v>167</v>
      </c>
      <c r="B10" s="65">
        <v>1.04</v>
      </c>
      <c r="C10" s="65">
        <v>5.7299999999999997E-2</v>
      </c>
      <c r="D10" s="65">
        <v>2.89</v>
      </c>
      <c r="E10" s="65">
        <v>2.41</v>
      </c>
      <c r="F10" s="62"/>
    </row>
    <row r="11" spans="1:12">
      <c r="A11" s="65" t="s">
        <v>168</v>
      </c>
      <c r="B11" s="65">
        <v>0.98</v>
      </c>
      <c r="C11" s="65">
        <v>7.0699999999999999E-2</v>
      </c>
      <c r="D11" s="65">
        <v>2.89</v>
      </c>
      <c r="E11" s="65">
        <v>2.41</v>
      </c>
      <c r="F11" s="62"/>
    </row>
    <row r="12" spans="1:12">
      <c r="A12" s="65" t="s">
        <v>169</v>
      </c>
      <c r="B12" s="65">
        <v>1</v>
      </c>
      <c r="C12" s="65">
        <v>0.20830000000000001</v>
      </c>
      <c r="D12" s="65">
        <v>8.0417000000000005</v>
      </c>
      <c r="E12" s="65">
        <v>4.2972000000000001</v>
      </c>
      <c r="F12" s="62"/>
    </row>
    <row r="13" spans="1:12">
      <c r="A13" s="65" t="s">
        <v>170</v>
      </c>
      <c r="B13" s="65">
        <v>1.31</v>
      </c>
      <c r="C13" s="65">
        <v>5.7299999999999997E-2</v>
      </c>
      <c r="D13" s="65">
        <v>2.89</v>
      </c>
      <c r="E13" s="65">
        <v>2.41</v>
      </c>
      <c r="F13" s="62"/>
    </row>
    <row r="14" spans="1:12">
      <c r="A14" s="65" t="s">
        <v>171</v>
      </c>
      <c r="B14" s="65">
        <v>0.98</v>
      </c>
      <c r="C14" s="65">
        <v>5.8900000000000001E-2</v>
      </c>
      <c r="D14" s="65">
        <v>2.89</v>
      </c>
      <c r="E14" s="65">
        <v>2.41</v>
      </c>
      <c r="F14" s="62"/>
    </row>
    <row r="16" spans="1:12">
      <c r="A16" s="378" t="s">
        <v>21</v>
      </c>
      <c r="B16" s="378"/>
      <c r="C16" s="378"/>
      <c r="D16" s="378"/>
      <c r="E16" s="378"/>
      <c r="H16" s="378" t="s">
        <v>207</v>
      </c>
      <c r="I16" s="378"/>
      <c r="J16" s="378"/>
      <c r="K16" s="378"/>
      <c r="L16" s="378"/>
    </row>
    <row r="17" spans="1:13" ht="28.8">
      <c r="A17" s="142"/>
      <c r="B17" s="143" t="s">
        <v>158</v>
      </c>
      <c r="C17" s="143" t="s">
        <v>159</v>
      </c>
      <c r="D17" s="143" t="s">
        <v>160</v>
      </c>
      <c r="E17" s="143" t="s">
        <v>161</v>
      </c>
      <c r="H17" s="142"/>
      <c r="I17" s="143" t="s">
        <v>158</v>
      </c>
      <c r="J17" s="143" t="s">
        <v>159</v>
      </c>
      <c r="K17" s="143" t="s">
        <v>160</v>
      </c>
      <c r="L17" s="143" t="s">
        <v>161</v>
      </c>
    </row>
    <row r="18" spans="1:13" ht="14.4">
      <c r="A18" s="141" t="s">
        <v>107</v>
      </c>
      <c r="B18" s="141" t="s">
        <v>162</v>
      </c>
      <c r="C18" s="141" t="s">
        <v>163</v>
      </c>
      <c r="D18" s="141" t="s">
        <v>164</v>
      </c>
      <c r="E18" s="141" t="s">
        <v>165</v>
      </c>
      <c r="H18" s="141" t="s">
        <v>107</v>
      </c>
      <c r="I18" s="141" t="s">
        <v>162</v>
      </c>
      <c r="J18" s="141" t="s">
        <v>163</v>
      </c>
      <c r="K18" s="141" t="s">
        <v>164</v>
      </c>
      <c r="L18" s="141" t="s">
        <v>165</v>
      </c>
    </row>
    <row r="19" spans="1:13" ht="14.4">
      <c r="A19" s="142" t="s">
        <v>75</v>
      </c>
      <c r="B19" s="142">
        <v>0.9</v>
      </c>
      <c r="C19" s="142">
        <v>6.4630000000000007E-2</v>
      </c>
      <c r="D19" s="142">
        <v>2.8486799999999999</v>
      </c>
      <c r="E19" s="142">
        <v>2.5174799999999999</v>
      </c>
      <c r="H19" s="142" t="s">
        <v>75</v>
      </c>
      <c r="I19" s="150">
        <v>1</v>
      </c>
      <c r="J19" s="150">
        <v>0.27779999999999999</v>
      </c>
      <c r="K19" s="142">
        <v>10.722200000000001</v>
      </c>
      <c r="L19" s="142">
        <v>2.5174799999999999</v>
      </c>
    </row>
    <row r="20" spans="1:13" ht="14.4">
      <c r="A20" s="142" t="s">
        <v>74</v>
      </c>
      <c r="B20" s="142">
        <v>0.9</v>
      </c>
      <c r="C20" s="142">
        <v>6.4630000000000007E-2</v>
      </c>
      <c r="D20" s="142">
        <v>2.8486799999999999</v>
      </c>
      <c r="E20" s="142">
        <v>2.5174799999999999</v>
      </c>
      <c r="H20" s="142" t="s">
        <v>74</v>
      </c>
      <c r="I20" s="150">
        <v>1</v>
      </c>
      <c r="J20" s="150">
        <v>0.27779999999999999</v>
      </c>
      <c r="K20" s="142">
        <v>10.722200000000001</v>
      </c>
      <c r="L20" s="142">
        <v>2.5174799999999999</v>
      </c>
    </row>
    <row r="21" spans="1:13" ht="14.4">
      <c r="A21" s="142" t="s">
        <v>73</v>
      </c>
      <c r="B21" s="142">
        <v>0.69</v>
      </c>
      <c r="C21" s="142">
        <v>5.1529999999999999E-2</v>
      </c>
      <c r="D21" s="142">
        <v>2.8486799999999999</v>
      </c>
      <c r="E21" s="142">
        <v>2.5174799999999999</v>
      </c>
      <c r="H21" s="142" t="s">
        <v>73</v>
      </c>
      <c r="I21" s="150">
        <v>1</v>
      </c>
      <c r="J21" s="150">
        <v>0.27779999999999999</v>
      </c>
      <c r="K21" s="142">
        <v>10.722200000000001</v>
      </c>
      <c r="L21" s="142">
        <v>2.5174799999999999</v>
      </c>
    </row>
    <row r="22" spans="1:13" ht="14.4">
      <c r="A22" s="142" t="s">
        <v>77</v>
      </c>
      <c r="B22" s="142">
        <v>0.93</v>
      </c>
      <c r="C22" s="142">
        <v>6.0330000000000002E-2</v>
      </c>
      <c r="D22" s="142">
        <v>2.8486799999999999</v>
      </c>
      <c r="E22" s="142">
        <v>2.5174799999999999</v>
      </c>
      <c r="H22" s="142" t="s">
        <v>77</v>
      </c>
      <c r="I22" s="150">
        <v>1</v>
      </c>
      <c r="J22" s="150">
        <v>0.27779999999999999</v>
      </c>
      <c r="K22" s="142">
        <v>10.722200000000001</v>
      </c>
      <c r="L22" s="142">
        <v>2.5174799999999999</v>
      </c>
    </row>
    <row r="23" spans="1:13" ht="14.4">
      <c r="A23" s="142" t="s">
        <v>78</v>
      </c>
      <c r="B23" s="142">
        <v>0.52</v>
      </c>
      <c r="C23" s="142">
        <v>6.2230000000000001E-2</v>
      </c>
      <c r="D23" s="142">
        <v>2.8486799999999999</v>
      </c>
      <c r="E23" s="142">
        <v>2.5174799999999999</v>
      </c>
      <c r="H23" s="142" t="s">
        <v>78</v>
      </c>
      <c r="I23" s="150">
        <v>1</v>
      </c>
      <c r="J23" s="150">
        <v>0.27779999999999999</v>
      </c>
      <c r="K23" s="142">
        <v>10.722200000000001</v>
      </c>
      <c r="L23" s="142">
        <v>2.5174799999999999</v>
      </c>
    </row>
    <row r="24" spans="1:13" ht="14.4">
      <c r="A24" s="142" t="s">
        <v>80</v>
      </c>
      <c r="B24" s="142">
        <v>1</v>
      </c>
      <c r="C24" s="150">
        <v>0.20830000000000001</v>
      </c>
      <c r="D24" s="142">
        <v>8.0417000000000005</v>
      </c>
      <c r="E24" s="65">
        <v>4.2972000000000001</v>
      </c>
      <c r="H24" s="142" t="s">
        <v>80</v>
      </c>
      <c r="I24" s="150">
        <v>1</v>
      </c>
      <c r="J24" s="150">
        <v>0.27779999999999999</v>
      </c>
      <c r="K24" s="142">
        <v>10.722200000000001</v>
      </c>
      <c r="L24" s="65">
        <v>4.2972000000000001</v>
      </c>
    </row>
    <row r="25" spans="1:13" ht="14.4">
      <c r="A25" s="142" t="s">
        <v>76</v>
      </c>
      <c r="B25" s="142">
        <v>1.0900000000000001</v>
      </c>
      <c r="C25" s="142">
        <v>5.5530000000000003E-2</v>
      </c>
      <c r="D25" s="142">
        <v>2.8486799999999999</v>
      </c>
      <c r="E25" s="142">
        <v>2.5174799999999999</v>
      </c>
      <c r="H25" s="142" t="s">
        <v>76</v>
      </c>
      <c r="I25" s="150">
        <v>1</v>
      </c>
      <c r="J25" s="150">
        <v>0.27779999999999999</v>
      </c>
      <c r="K25" s="142">
        <v>10.722200000000001</v>
      </c>
      <c r="L25" s="142">
        <v>2.5174799999999999</v>
      </c>
    </row>
    <row r="26" spans="1:13" ht="14.4">
      <c r="A26" s="142" t="s">
        <v>79</v>
      </c>
      <c r="B26" s="142">
        <v>0.7</v>
      </c>
      <c r="C26" s="142">
        <v>5.5629999999999999E-2</v>
      </c>
      <c r="D26" s="142">
        <v>2.8486799999999999</v>
      </c>
      <c r="E26" s="142">
        <v>2.5174799999999999</v>
      </c>
      <c r="H26" s="142" t="s">
        <v>79</v>
      </c>
      <c r="I26" s="150">
        <v>1</v>
      </c>
      <c r="J26" s="150">
        <v>0.27779999999999999</v>
      </c>
      <c r="K26" s="142">
        <v>10.722200000000001</v>
      </c>
      <c r="L26" s="142">
        <v>2.5174799999999999</v>
      </c>
    </row>
    <row r="27" spans="1:13" ht="14.4">
      <c r="L27" s="144"/>
      <c r="M27" s="144"/>
    </row>
    <row r="28" spans="1:13">
      <c r="A28" s="378" t="s">
        <v>218</v>
      </c>
      <c r="B28" s="378"/>
      <c r="C28" s="378"/>
      <c r="D28" s="378"/>
      <c r="E28" s="378"/>
      <c r="G28"/>
      <c r="H28"/>
      <c r="I28"/>
      <c r="J28"/>
      <c r="K28"/>
    </row>
    <row r="29" spans="1:13" ht="28.8">
      <c r="A29" s="142"/>
      <c r="B29" s="143" t="s">
        <v>158</v>
      </c>
      <c r="C29" s="143" t="s">
        <v>159</v>
      </c>
      <c r="D29" s="143" t="s">
        <v>160</v>
      </c>
      <c r="E29" s="143" t="s">
        <v>161</v>
      </c>
      <c r="G29"/>
      <c r="H29"/>
      <c r="I29"/>
      <c r="J29"/>
      <c r="K29"/>
    </row>
    <row r="30" spans="1:13" ht="14.4">
      <c r="A30" s="141" t="s">
        <v>107</v>
      </c>
      <c r="B30" s="141" t="s">
        <v>162</v>
      </c>
      <c r="C30" s="141" t="s">
        <v>163</v>
      </c>
      <c r="D30" s="141" t="s">
        <v>164</v>
      </c>
      <c r="E30" s="141" t="s">
        <v>165</v>
      </c>
      <c r="G30"/>
      <c r="H30"/>
      <c r="I30"/>
      <c r="J30"/>
      <c r="K30"/>
    </row>
    <row r="31" spans="1:13" ht="14.4">
      <c r="A31" s="142" t="s">
        <v>75</v>
      </c>
      <c r="B31" s="150">
        <v>0.7</v>
      </c>
      <c r="C31" s="142">
        <v>6.4630000000000007E-2</v>
      </c>
      <c r="D31" s="150">
        <v>3.3780000000000001</v>
      </c>
      <c r="E31" s="142">
        <v>2.5174799999999999</v>
      </c>
      <c r="G31"/>
      <c r="H31"/>
      <c r="I31"/>
      <c r="J31"/>
      <c r="K31"/>
    </row>
    <row r="32" spans="1:13" ht="14.4">
      <c r="A32" s="142" t="s">
        <v>74</v>
      </c>
      <c r="B32" s="150">
        <v>0.7</v>
      </c>
      <c r="C32" s="142">
        <v>6.4630000000000007E-2</v>
      </c>
      <c r="D32" s="150">
        <v>3.3780000000000001</v>
      </c>
      <c r="E32" s="142">
        <v>2.5174799999999999</v>
      </c>
      <c r="G32"/>
      <c r="H32"/>
      <c r="I32"/>
      <c r="J32"/>
      <c r="K32"/>
    </row>
    <row r="33" spans="1:11" ht="14.4">
      <c r="A33" s="142" t="s">
        <v>73</v>
      </c>
      <c r="B33" s="150">
        <v>0.63</v>
      </c>
      <c r="C33" s="142">
        <v>5.1529999999999999E-2</v>
      </c>
      <c r="D33" s="150">
        <v>3.3780000000000001</v>
      </c>
      <c r="E33" s="142">
        <v>2.5174799999999999</v>
      </c>
      <c r="G33"/>
      <c r="H33"/>
      <c r="I33"/>
      <c r="J33"/>
      <c r="K33"/>
    </row>
    <row r="34" spans="1:11" ht="14.4">
      <c r="A34" s="142" t="s">
        <v>77</v>
      </c>
      <c r="B34" s="150">
        <v>0.81</v>
      </c>
      <c r="C34" s="142">
        <v>6.0330000000000002E-2</v>
      </c>
      <c r="D34" s="150">
        <v>3.3780000000000001</v>
      </c>
      <c r="E34" s="142">
        <v>2.5174799999999999</v>
      </c>
      <c r="G34"/>
      <c r="H34"/>
      <c r="I34"/>
      <c r="J34"/>
      <c r="K34"/>
    </row>
    <row r="35" spans="1:11" ht="14.4">
      <c r="A35" s="142" t="s">
        <v>78</v>
      </c>
      <c r="B35" s="150">
        <v>0.28000000000000003</v>
      </c>
      <c r="C35" s="142">
        <v>6.2230000000000001E-2</v>
      </c>
      <c r="D35" s="150">
        <v>3.3780000000000001</v>
      </c>
      <c r="E35" s="142">
        <v>2.5174799999999999</v>
      </c>
      <c r="G35"/>
      <c r="H35"/>
      <c r="I35"/>
      <c r="J35"/>
      <c r="K35"/>
    </row>
    <row r="36" spans="1:11" ht="14.4">
      <c r="A36" s="142" t="s">
        <v>80</v>
      </c>
      <c r="B36" s="150">
        <v>1</v>
      </c>
      <c r="C36" s="286">
        <v>0.20830000000000001</v>
      </c>
      <c r="D36" s="150">
        <v>8.0417000000000005</v>
      </c>
      <c r="E36" s="65">
        <v>4.2972000000000001</v>
      </c>
      <c r="G36"/>
      <c r="H36"/>
      <c r="I36"/>
      <c r="J36"/>
      <c r="K36"/>
    </row>
    <row r="37" spans="1:11" ht="14.4">
      <c r="A37" s="142" t="s">
        <v>76</v>
      </c>
      <c r="B37" s="150">
        <v>0.86</v>
      </c>
      <c r="C37" s="142">
        <v>5.5530000000000003E-2</v>
      </c>
      <c r="D37" s="150">
        <v>3.3780000000000001</v>
      </c>
      <c r="E37" s="142">
        <v>2.5174799999999999</v>
      </c>
      <c r="G37"/>
      <c r="H37"/>
      <c r="I37"/>
      <c r="J37"/>
      <c r="K37"/>
    </row>
    <row r="38" spans="1:11" ht="14.4">
      <c r="A38" s="142" t="s">
        <v>79</v>
      </c>
      <c r="B38" s="150">
        <v>0.56999999999999995</v>
      </c>
      <c r="C38" s="142">
        <v>5.5629999999999999E-2</v>
      </c>
      <c r="D38" s="150">
        <v>3.3780000000000001</v>
      </c>
      <c r="E38" s="142">
        <v>2.5174799999999999</v>
      </c>
      <c r="G38"/>
      <c r="H38"/>
      <c r="I38"/>
      <c r="J38"/>
      <c r="K38"/>
    </row>
    <row r="39" spans="1:11">
      <c r="G39"/>
      <c r="H39"/>
      <c r="I39"/>
      <c r="J39"/>
      <c r="K39"/>
    </row>
    <row r="40" spans="1:11">
      <c r="A40" s="378" t="s">
        <v>206</v>
      </c>
      <c r="B40" s="378"/>
      <c r="C40" s="378"/>
      <c r="D40" s="378"/>
      <c r="E40" s="378"/>
      <c r="G40"/>
      <c r="H40"/>
      <c r="I40"/>
      <c r="J40"/>
      <c r="K40"/>
    </row>
    <row r="41" spans="1:11" ht="28.8">
      <c r="A41" s="142"/>
      <c r="B41" s="143" t="s">
        <v>158</v>
      </c>
      <c r="C41" s="143" t="s">
        <v>159</v>
      </c>
      <c r="D41" s="143" t="s">
        <v>160</v>
      </c>
      <c r="E41" s="143" t="s">
        <v>161</v>
      </c>
      <c r="G41"/>
      <c r="H41"/>
      <c r="I41"/>
      <c r="J41"/>
      <c r="K41"/>
    </row>
    <row r="42" spans="1:11" ht="14.4">
      <c r="A42" s="141" t="s">
        <v>107</v>
      </c>
      <c r="B42" s="141" t="s">
        <v>162</v>
      </c>
      <c r="C42" s="141" t="s">
        <v>163</v>
      </c>
      <c r="D42" s="141" t="s">
        <v>164</v>
      </c>
      <c r="E42" s="141" t="s">
        <v>165</v>
      </c>
      <c r="G42"/>
      <c r="H42"/>
      <c r="I42"/>
      <c r="J42"/>
      <c r="K42"/>
    </row>
    <row r="43" spans="1:11" ht="14.4">
      <c r="A43" s="142" t="s">
        <v>75</v>
      </c>
      <c r="B43" s="150">
        <v>1</v>
      </c>
      <c r="C43" s="150">
        <v>0.27779999999999999</v>
      </c>
      <c r="D43" s="150">
        <v>10.722200000000001</v>
      </c>
      <c r="E43" s="142">
        <v>2.5174799999999999</v>
      </c>
      <c r="G43"/>
      <c r="H43"/>
      <c r="I43"/>
      <c r="J43"/>
      <c r="K43"/>
    </row>
    <row r="44" spans="1:11" ht="14.4">
      <c r="A44" s="142" t="s">
        <v>74</v>
      </c>
      <c r="B44" s="150">
        <v>1</v>
      </c>
      <c r="C44" s="150">
        <v>0.27779999999999999</v>
      </c>
      <c r="D44" s="150">
        <v>10.722200000000001</v>
      </c>
      <c r="E44" s="142">
        <v>2.5174799999999999</v>
      </c>
      <c r="G44"/>
      <c r="H44"/>
      <c r="I44"/>
      <c r="J44"/>
      <c r="K44"/>
    </row>
    <row r="45" spans="1:11" ht="14.4">
      <c r="A45" s="142" t="s">
        <v>73</v>
      </c>
      <c r="B45" s="150">
        <v>0.35</v>
      </c>
      <c r="C45" s="150">
        <v>6.0330000000000002E-2</v>
      </c>
      <c r="D45" s="150">
        <v>3.3780000000000001</v>
      </c>
      <c r="E45" s="142">
        <v>2.5174799999999999</v>
      </c>
      <c r="G45"/>
      <c r="H45"/>
      <c r="I45"/>
      <c r="J45"/>
      <c r="K45"/>
    </row>
    <row r="46" spans="1:11" ht="14.4">
      <c r="A46" s="142" t="s">
        <v>77</v>
      </c>
      <c r="B46" s="150">
        <v>0.48</v>
      </c>
      <c r="C46" s="150">
        <v>6.2230000000000001E-2</v>
      </c>
      <c r="D46" s="150">
        <v>3.3780000000000001</v>
      </c>
      <c r="E46" s="142">
        <v>2.5174799999999999</v>
      </c>
      <c r="G46"/>
      <c r="H46"/>
      <c r="I46"/>
      <c r="J46"/>
      <c r="K46"/>
    </row>
    <row r="47" spans="1:11" ht="14.4">
      <c r="A47" s="142" t="s">
        <v>78</v>
      </c>
      <c r="B47" s="150">
        <v>1</v>
      </c>
      <c r="C47" s="150">
        <v>0.27779999999999999</v>
      </c>
      <c r="D47" s="150">
        <v>10.722200000000001</v>
      </c>
      <c r="E47" s="142">
        <v>2.5174799999999999</v>
      </c>
      <c r="G47"/>
      <c r="H47"/>
      <c r="I47"/>
      <c r="J47"/>
      <c r="K47"/>
    </row>
    <row r="48" spans="1:11" ht="14.4">
      <c r="A48" s="142" t="s">
        <v>80</v>
      </c>
      <c r="B48" s="150">
        <v>1</v>
      </c>
      <c r="C48" s="150">
        <v>0.27779999999999999</v>
      </c>
      <c r="D48" s="150">
        <v>10.722200000000001</v>
      </c>
      <c r="E48" s="65">
        <v>4.2972000000000001</v>
      </c>
      <c r="G48"/>
      <c r="H48"/>
      <c r="I48"/>
      <c r="J48"/>
      <c r="K48"/>
    </row>
    <row r="49" spans="1:11" ht="14.4">
      <c r="A49" s="142" t="s">
        <v>76</v>
      </c>
      <c r="B49" s="150">
        <v>0.42</v>
      </c>
      <c r="C49" s="150">
        <v>5.5629999999999999E-2</v>
      </c>
      <c r="D49" s="150">
        <v>3.3780000000000001</v>
      </c>
      <c r="E49" s="142">
        <v>2.5174799999999999</v>
      </c>
      <c r="G49"/>
      <c r="H49"/>
      <c r="I49"/>
      <c r="J49"/>
      <c r="K49"/>
    </row>
    <row r="50" spans="1:11" ht="14.4">
      <c r="A50" s="142" t="s">
        <v>79</v>
      </c>
      <c r="B50" s="150">
        <v>1</v>
      </c>
      <c r="C50" s="150">
        <v>0.27779999999999999</v>
      </c>
      <c r="D50" s="150">
        <v>10.722200000000001</v>
      </c>
      <c r="E50" s="142">
        <v>2.5174799999999999</v>
      </c>
      <c r="G50"/>
      <c r="H50"/>
      <c r="I50"/>
      <c r="J50"/>
      <c r="K50"/>
    </row>
    <row r="51" spans="1:11">
      <c r="G51"/>
      <c r="H51"/>
      <c r="I51"/>
      <c r="J51"/>
      <c r="K51"/>
    </row>
  </sheetData>
  <mergeCells count="7">
    <mergeCell ref="H16:L16"/>
    <mergeCell ref="A1:E1"/>
    <mergeCell ref="A2:E2"/>
    <mergeCell ref="A40:E40"/>
    <mergeCell ref="A4:E4"/>
    <mergeCell ref="A28:E28"/>
    <mergeCell ref="A16:E16"/>
  </mergeCells>
  <phoneticPr fontId="7"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D92B8-9401-434C-9A5E-95F10245E901}">
  <dimension ref="A1:E13"/>
  <sheetViews>
    <sheetView workbookViewId="0">
      <selection activeCell="F19" sqref="F19"/>
    </sheetView>
  </sheetViews>
  <sheetFormatPr defaultRowHeight="12.6"/>
  <sheetData>
    <row r="1" spans="1:5" ht="13.2">
      <c r="A1" s="379" t="s">
        <v>156</v>
      </c>
      <c r="B1" s="379"/>
      <c r="C1" s="379"/>
      <c r="D1" s="379"/>
      <c r="E1" s="379"/>
    </row>
    <row r="2" spans="1:5" ht="13.2">
      <c r="A2" s="380" t="s">
        <v>172</v>
      </c>
      <c r="B2" s="380"/>
      <c r="C2" s="380"/>
      <c r="D2" s="380"/>
      <c r="E2" s="380"/>
    </row>
    <row r="3" spans="1:5" ht="13.2">
      <c r="A3" s="151"/>
      <c r="B3" s="151"/>
      <c r="C3" s="151"/>
      <c r="D3" s="151"/>
      <c r="E3" s="151"/>
    </row>
    <row r="4" spans="1:5" ht="13.2" customHeight="1">
      <c r="A4" s="382" t="s">
        <v>173</v>
      </c>
      <c r="B4" s="382"/>
      <c r="C4" s="382"/>
      <c r="D4" s="382"/>
      <c r="E4" s="382"/>
    </row>
    <row r="5" spans="1:5" ht="25.2">
      <c r="A5" s="155" t="s">
        <v>174</v>
      </c>
      <c r="B5" s="159">
        <v>2020</v>
      </c>
      <c r="C5" s="157" t="s">
        <v>218</v>
      </c>
      <c r="D5" s="157" t="s">
        <v>206</v>
      </c>
      <c r="E5" s="158" t="s">
        <v>207</v>
      </c>
    </row>
    <row r="6" spans="1:5">
      <c r="A6" s="156" t="s">
        <v>75</v>
      </c>
      <c r="B6" s="153">
        <v>0.8635702916737853</v>
      </c>
      <c r="C6" s="153">
        <v>0.69599999999999995</v>
      </c>
      <c r="D6" s="153">
        <v>1.304</v>
      </c>
      <c r="E6" s="153">
        <v>1.304</v>
      </c>
    </row>
    <row r="7" spans="1:5">
      <c r="A7" s="156" t="s">
        <v>74</v>
      </c>
      <c r="B7" s="153">
        <v>0.8635702916737853</v>
      </c>
      <c r="C7" s="153">
        <v>0.69599999999999995</v>
      </c>
      <c r="D7" s="153">
        <v>1.304</v>
      </c>
      <c r="E7" s="153">
        <v>1.304</v>
      </c>
    </row>
    <row r="8" spans="1:5">
      <c r="A8" s="156" t="s">
        <v>73</v>
      </c>
      <c r="B8" s="153">
        <v>0.87714579761475708</v>
      </c>
      <c r="C8" s="153">
        <v>0.81100000000000005</v>
      </c>
      <c r="D8" s="153">
        <v>0.52</v>
      </c>
      <c r="E8" s="153">
        <v>1.718</v>
      </c>
    </row>
    <row r="9" spans="1:5">
      <c r="A9" s="156" t="s">
        <v>77</v>
      </c>
      <c r="B9" s="153">
        <v>0.91024803601307669</v>
      </c>
      <c r="C9" s="153">
        <v>0.80600000000000005</v>
      </c>
      <c r="D9" s="153">
        <v>0.52300000000000002</v>
      </c>
      <c r="E9" s="153">
        <v>1.3460000000000001</v>
      </c>
    </row>
    <row r="10" spans="1:5">
      <c r="A10" s="156" t="s">
        <v>78</v>
      </c>
      <c r="B10" s="153">
        <v>0.57542677675478304</v>
      </c>
      <c r="C10" s="153">
        <v>0.36099999999999999</v>
      </c>
      <c r="D10" s="153">
        <v>1.387</v>
      </c>
      <c r="E10" s="153">
        <v>1.387</v>
      </c>
    </row>
    <row r="11" spans="1:5">
      <c r="A11" s="156" t="s">
        <v>80</v>
      </c>
      <c r="B11" s="153">
        <v>1</v>
      </c>
      <c r="C11" s="153">
        <v>1</v>
      </c>
      <c r="D11" s="153">
        <v>1.0980000000000001</v>
      </c>
      <c r="E11" s="153">
        <v>1.0980000000000001</v>
      </c>
    </row>
    <row r="12" spans="1:5">
      <c r="A12" s="156" t="s">
        <v>76</v>
      </c>
      <c r="B12" s="153">
        <v>0.84327922666207022</v>
      </c>
      <c r="C12" s="153">
        <v>0.68100000000000005</v>
      </c>
      <c r="D12" s="153">
        <v>0.373</v>
      </c>
      <c r="E12" s="153">
        <v>1.0900000000000001</v>
      </c>
    </row>
    <row r="13" spans="1:5">
      <c r="A13" s="156" t="s">
        <v>79</v>
      </c>
      <c r="B13" s="153">
        <v>0.73940761749080119</v>
      </c>
      <c r="C13" s="153">
        <v>0.62</v>
      </c>
      <c r="D13" s="153">
        <v>1.415</v>
      </c>
      <c r="E13" s="153">
        <v>1.415</v>
      </c>
    </row>
  </sheetData>
  <mergeCells count="3">
    <mergeCell ref="A1:E1"/>
    <mergeCell ref="A2:E2"/>
    <mergeCell ref="A4:E4"/>
  </mergeCells>
  <phoneticPr fontId="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883BB-4255-425B-B126-E46F38070450}">
  <dimension ref="A1:O20"/>
  <sheetViews>
    <sheetView zoomScale="85" zoomScaleNormal="85" workbookViewId="0">
      <selection activeCell="K26" sqref="K26"/>
    </sheetView>
  </sheetViews>
  <sheetFormatPr defaultRowHeight="12.6"/>
  <cols>
    <col min="1" max="15" width="19.88671875" customWidth="1"/>
    <col min="257" max="271" width="19.88671875" customWidth="1"/>
    <col min="513" max="527" width="19.88671875" customWidth="1"/>
    <col min="769" max="783" width="19.88671875" customWidth="1"/>
    <col min="1025" max="1039" width="19.88671875" customWidth="1"/>
    <col min="1281" max="1295" width="19.88671875" customWidth="1"/>
    <col min="1537" max="1551" width="19.88671875" customWidth="1"/>
    <col min="1793" max="1807" width="19.88671875" customWidth="1"/>
    <col min="2049" max="2063" width="19.88671875" customWidth="1"/>
    <col min="2305" max="2319" width="19.88671875" customWidth="1"/>
    <col min="2561" max="2575" width="19.88671875" customWidth="1"/>
    <col min="2817" max="2831" width="19.88671875" customWidth="1"/>
    <col min="3073" max="3087" width="19.88671875" customWidth="1"/>
    <col min="3329" max="3343" width="19.88671875" customWidth="1"/>
    <col min="3585" max="3599" width="19.88671875" customWidth="1"/>
    <col min="3841" max="3855" width="19.88671875" customWidth="1"/>
    <col min="4097" max="4111" width="19.88671875" customWidth="1"/>
    <col min="4353" max="4367" width="19.88671875" customWidth="1"/>
    <col min="4609" max="4623" width="19.88671875" customWidth="1"/>
    <col min="4865" max="4879" width="19.88671875" customWidth="1"/>
    <col min="5121" max="5135" width="19.88671875" customWidth="1"/>
    <col min="5377" max="5391" width="19.88671875" customWidth="1"/>
    <col min="5633" max="5647" width="19.88671875" customWidth="1"/>
    <col min="5889" max="5903" width="19.88671875" customWidth="1"/>
    <col min="6145" max="6159" width="19.88671875" customWidth="1"/>
    <col min="6401" max="6415" width="19.88671875" customWidth="1"/>
    <col min="6657" max="6671" width="19.88671875" customWidth="1"/>
    <col min="6913" max="6927" width="19.88671875" customWidth="1"/>
    <col min="7169" max="7183" width="19.88671875" customWidth="1"/>
    <col min="7425" max="7439" width="19.88671875" customWidth="1"/>
    <col min="7681" max="7695" width="19.88671875" customWidth="1"/>
    <col min="7937" max="7951" width="19.88671875" customWidth="1"/>
    <col min="8193" max="8207" width="19.88671875" customWidth="1"/>
    <col min="8449" max="8463" width="19.88671875" customWidth="1"/>
    <col min="8705" max="8719" width="19.88671875" customWidth="1"/>
    <col min="8961" max="8975" width="19.88671875" customWidth="1"/>
    <col min="9217" max="9231" width="19.88671875" customWidth="1"/>
    <col min="9473" max="9487" width="19.88671875" customWidth="1"/>
    <col min="9729" max="9743" width="19.88671875" customWidth="1"/>
    <col min="9985" max="9999" width="19.88671875" customWidth="1"/>
    <col min="10241" max="10255" width="19.88671875" customWidth="1"/>
    <col min="10497" max="10511" width="19.88671875" customWidth="1"/>
    <col min="10753" max="10767" width="19.88671875" customWidth="1"/>
    <col min="11009" max="11023" width="19.88671875" customWidth="1"/>
    <col min="11265" max="11279" width="19.88671875" customWidth="1"/>
    <col min="11521" max="11535" width="19.88671875" customWidth="1"/>
    <col min="11777" max="11791" width="19.88671875" customWidth="1"/>
    <col min="12033" max="12047" width="19.88671875" customWidth="1"/>
    <col min="12289" max="12303" width="19.88671875" customWidth="1"/>
    <col min="12545" max="12559" width="19.88671875" customWidth="1"/>
    <col min="12801" max="12815" width="19.88671875" customWidth="1"/>
    <col min="13057" max="13071" width="19.88671875" customWidth="1"/>
    <col min="13313" max="13327" width="19.88671875" customWidth="1"/>
    <col min="13569" max="13583" width="19.88671875" customWidth="1"/>
    <col min="13825" max="13839" width="19.88671875" customWidth="1"/>
    <col min="14081" max="14095" width="19.88671875" customWidth="1"/>
    <col min="14337" max="14351" width="19.88671875" customWidth="1"/>
    <col min="14593" max="14607" width="19.88671875" customWidth="1"/>
    <col min="14849" max="14863" width="19.88671875" customWidth="1"/>
    <col min="15105" max="15119" width="19.88671875" customWidth="1"/>
    <col min="15361" max="15375" width="19.88671875" customWidth="1"/>
    <col min="15617" max="15631" width="19.88671875" customWidth="1"/>
    <col min="15873" max="15887" width="19.88671875" customWidth="1"/>
    <col min="16129" max="16143" width="19.88671875" customWidth="1"/>
  </cols>
  <sheetData>
    <row r="1" spans="1:15" ht="43.2">
      <c r="A1" s="255" t="s">
        <v>175</v>
      </c>
      <c r="B1" s="255" t="s">
        <v>107</v>
      </c>
      <c r="C1" s="255"/>
      <c r="D1" s="255" t="s">
        <v>176</v>
      </c>
      <c r="E1" s="255" t="s">
        <v>177</v>
      </c>
      <c r="F1" s="255" t="s">
        <v>178</v>
      </c>
      <c r="G1" s="255" t="s">
        <v>179</v>
      </c>
      <c r="H1" s="255" t="s">
        <v>180</v>
      </c>
      <c r="I1" s="255" t="s">
        <v>181</v>
      </c>
      <c r="J1" s="255" t="s">
        <v>182</v>
      </c>
      <c r="K1" s="255" t="s">
        <v>183</v>
      </c>
      <c r="L1" s="255" t="s">
        <v>184</v>
      </c>
      <c r="M1" s="255" t="s">
        <v>182</v>
      </c>
      <c r="N1" s="255" t="s">
        <v>183</v>
      </c>
      <c r="O1" s="255" t="s">
        <v>184</v>
      </c>
    </row>
    <row r="2" spans="1:15" ht="14.4">
      <c r="A2" s="256" t="s">
        <v>94</v>
      </c>
      <c r="B2" s="256" t="s">
        <v>75</v>
      </c>
      <c r="C2" s="256" t="str">
        <f>CONCATENATE(B2,A2)</f>
        <v>ACTElectricity</v>
      </c>
      <c r="D2" s="257">
        <v>0</v>
      </c>
      <c r="E2" s="257">
        <v>0.81</v>
      </c>
      <c r="F2" s="257">
        <v>0.09</v>
      </c>
      <c r="G2" s="256" t="s">
        <v>185</v>
      </c>
      <c r="H2" s="256"/>
      <c r="I2" s="256"/>
      <c r="J2" s="256">
        <v>0.81</v>
      </c>
      <c r="K2" s="256">
        <v>0.9</v>
      </c>
      <c r="L2" s="256" t="s">
        <v>185</v>
      </c>
      <c r="M2" s="258">
        <v>0.81</v>
      </c>
      <c r="N2" s="258">
        <v>0.9</v>
      </c>
      <c r="O2" s="259" t="s">
        <v>185</v>
      </c>
    </row>
    <row r="3" spans="1:15" ht="14.4">
      <c r="A3" s="256" t="s">
        <v>94</v>
      </c>
      <c r="B3" s="256" t="s">
        <v>74</v>
      </c>
      <c r="C3" s="256" t="str">
        <f t="shared" ref="C3:C17" si="0">CONCATENATE(B3,A3)</f>
        <v>NSWElectricity</v>
      </c>
      <c r="D3" s="257">
        <v>0</v>
      </c>
      <c r="E3" s="257">
        <v>0.81</v>
      </c>
      <c r="F3" s="257">
        <v>0.09</v>
      </c>
      <c r="G3" s="256" t="s">
        <v>185</v>
      </c>
      <c r="H3" s="256"/>
      <c r="I3" s="256"/>
      <c r="J3" s="256">
        <v>0.81</v>
      </c>
      <c r="K3" s="256">
        <v>0.9</v>
      </c>
      <c r="L3" s="256" t="s">
        <v>185</v>
      </c>
      <c r="M3" s="258">
        <v>0.81</v>
      </c>
      <c r="N3" s="258">
        <v>0.9</v>
      </c>
      <c r="O3" s="259" t="s">
        <v>185</v>
      </c>
    </row>
    <row r="4" spans="1:15" ht="14.4">
      <c r="A4" s="256" t="s">
        <v>94</v>
      </c>
      <c r="B4" s="256" t="s">
        <v>73</v>
      </c>
      <c r="C4" s="256" t="str">
        <f t="shared" si="0"/>
        <v>NTElectricity</v>
      </c>
      <c r="D4" s="257">
        <v>0</v>
      </c>
      <c r="E4" s="257">
        <v>0.62</v>
      </c>
      <c r="F4" s="257">
        <v>7.0000000000000007E-2</v>
      </c>
      <c r="G4" s="256" t="s">
        <v>185</v>
      </c>
      <c r="H4" s="256"/>
      <c r="I4" s="256"/>
      <c r="J4" s="256">
        <v>0.62</v>
      </c>
      <c r="K4" s="256">
        <v>0.69</v>
      </c>
      <c r="L4" s="256" t="s">
        <v>185</v>
      </c>
      <c r="M4" s="258">
        <v>0.62</v>
      </c>
      <c r="N4" s="258">
        <v>0.69</v>
      </c>
      <c r="O4" s="259" t="s">
        <v>185</v>
      </c>
    </row>
    <row r="5" spans="1:15" ht="14.4">
      <c r="A5" s="256" t="s">
        <v>94</v>
      </c>
      <c r="B5" s="256" t="s">
        <v>77</v>
      </c>
      <c r="C5" s="256" t="str">
        <f t="shared" si="0"/>
        <v>QLDElectricity</v>
      </c>
      <c r="D5" s="257">
        <v>0</v>
      </c>
      <c r="E5" s="257">
        <v>0.81</v>
      </c>
      <c r="F5" s="257">
        <v>0.12</v>
      </c>
      <c r="G5" s="256" t="s">
        <v>185</v>
      </c>
      <c r="H5" s="256"/>
      <c r="I5" s="256"/>
      <c r="J5" s="256">
        <v>0.81</v>
      </c>
      <c r="K5" s="256">
        <v>0.93</v>
      </c>
      <c r="L5" s="256" t="s">
        <v>185</v>
      </c>
      <c r="M5" s="258">
        <v>0.81</v>
      </c>
      <c r="N5" s="258">
        <v>0.93</v>
      </c>
      <c r="O5" s="259" t="s">
        <v>185</v>
      </c>
    </row>
    <row r="6" spans="1:15" ht="14.4">
      <c r="A6" s="256" t="s">
        <v>94</v>
      </c>
      <c r="B6" s="256" t="s">
        <v>78</v>
      </c>
      <c r="C6" s="256" t="str">
        <f t="shared" si="0"/>
        <v>SAElectricity</v>
      </c>
      <c r="D6" s="257">
        <v>0</v>
      </c>
      <c r="E6" s="257">
        <v>0.43</v>
      </c>
      <c r="F6" s="257">
        <v>0.09</v>
      </c>
      <c r="G6" s="256" t="s">
        <v>185</v>
      </c>
      <c r="H6" s="256"/>
      <c r="I6" s="256"/>
      <c r="J6" s="256">
        <v>0.43</v>
      </c>
      <c r="K6" s="256">
        <v>0.52</v>
      </c>
      <c r="L6" s="256" t="s">
        <v>185</v>
      </c>
      <c r="M6" s="258">
        <v>0.43</v>
      </c>
      <c r="N6" s="258">
        <v>0.52</v>
      </c>
      <c r="O6" s="259" t="s">
        <v>185</v>
      </c>
    </row>
    <row r="7" spans="1:15" ht="14.4">
      <c r="A7" s="256" t="s">
        <v>94</v>
      </c>
      <c r="B7" s="256" t="s">
        <v>80</v>
      </c>
      <c r="C7" s="256" t="str">
        <f t="shared" si="0"/>
        <v>TASElectricity</v>
      </c>
      <c r="D7" s="257">
        <v>0</v>
      </c>
      <c r="E7" s="257">
        <v>0.17</v>
      </c>
      <c r="F7" s="257">
        <v>0.02</v>
      </c>
      <c r="G7" s="256" t="s">
        <v>185</v>
      </c>
      <c r="H7" s="256"/>
      <c r="I7" s="256"/>
      <c r="J7" s="256">
        <v>0.17</v>
      </c>
      <c r="K7" s="256">
        <v>0.19</v>
      </c>
      <c r="L7" s="256" t="s">
        <v>185</v>
      </c>
      <c r="M7" s="258">
        <v>0.17</v>
      </c>
      <c r="N7" s="258">
        <v>0.19</v>
      </c>
      <c r="O7" s="259" t="s">
        <v>185</v>
      </c>
    </row>
    <row r="8" spans="1:15" ht="14.4">
      <c r="A8" s="256" t="s">
        <v>94</v>
      </c>
      <c r="B8" s="256" t="s">
        <v>76</v>
      </c>
      <c r="C8" s="256" t="str">
        <f t="shared" si="0"/>
        <v>VICElectricity</v>
      </c>
      <c r="D8" s="257">
        <v>0</v>
      </c>
      <c r="E8" s="257">
        <v>0.98</v>
      </c>
      <c r="F8" s="257">
        <v>0.11</v>
      </c>
      <c r="G8" s="256" t="s">
        <v>185</v>
      </c>
      <c r="H8" s="256"/>
      <c r="I8" s="256"/>
      <c r="J8" s="256">
        <v>0.98</v>
      </c>
      <c r="K8" s="256">
        <v>1.0900000000000001</v>
      </c>
      <c r="L8" s="256" t="s">
        <v>185</v>
      </c>
      <c r="M8" s="258">
        <v>0.98</v>
      </c>
      <c r="N8" s="258">
        <v>1.0900000000000001</v>
      </c>
      <c r="O8" s="259" t="s">
        <v>185</v>
      </c>
    </row>
    <row r="9" spans="1:15" ht="14.4">
      <c r="A9" s="256" t="s">
        <v>94</v>
      </c>
      <c r="B9" s="256" t="s">
        <v>79</v>
      </c>
      <c r="C9" s="256" t="str">
        <f t="shared" si="0"/>
        <v>WAElectricity</v>
      </c>
      <c r="D9" s="257">
        <v>0</v>
      </c>
      <c r="E9" s="257">
        <v>0.68</v>
      </c>
      <c r="F9" s="257">
        <v>0.02</v>
      </c>
      <c r="G9" s="256" t="s">
        <v>185</v>
      </c>
      <c r="H9" s="256"/>
      <c r="I9" s="256"/>
      <c r="J9" s="256">
        <v>0.68</v>
      </c>
      <c r="K9" s="256">
        <v>0.70000000000000007</v>
      </c>
      <c r="L9" s="256" t="s">
        <v>185</v>
      </c>
      <c r="M9" s="258">
        <v>0.68</v>
      </c>
      <c r="N9" s="258">
        <v>0.70000000000000007</v>
      </c>
      <c r="O9" s="259" t="s">
        <v>185</v>
      </c>
    </row>
    <row r="10" spans="1:15" ht="14.4">
      <c r="A10" s="256" t="s">
        <v>95</v>
      </c>
      <c r="B10" s="256" t="s">
        <v>75</v>
      </c>
      <c r="C10" s="256" t="str">
        <f t="shared" si="0"/>
        <v>ACTGas</v>
      </c>
      <c r="D10" s="257">
        <v>51.53</v>
      </c>
      <c r="E10" s="257">
        <v>0</v>
      </c>
      <c r="F10" s="257">
        <v>13.1</v>
      </c>
      <c r="G10" s="256" t="s">
        <v>186</v>
      </c>
      <c r="H10" s="256"/>
      <c r="I10" s="256"/>
      <c r="J10" s="260">
        <v>5.1529999999999999E-2</v>
      </c>
      <c r="K10" s="260">
        <v>6.4629999999999993E-2</v>
      </c>
      <c r="L10" s="256" t="s">
        <v>187</v>
      </c>
      <c r="M10" s="258">
        <v>0.18550800000000001</v>
      </c>
      <c r="N10" s="258">
        <v>0.23266799999999999</v>
      </c>
      <c r="O10" s="259" t="s">
        <v>185</v>
      </c>
    </row>
    <row r="11" spans="1:15" ht="14.4">
      <c r="A11" s="256" t="s">
        <v>95</v>
      </c>
      <c r="B11" s="256" t="s">
        <v>74</v>
      </c>
      <c r="C11" s="256" t="str">
        <f t="shared" si="0"/>
        <v>NSWGas</v>
      </c>
      <c r="D11" s="257">
        <v>51.53</v>
      </c>
      <c r="E11" s="257">
        <v>0</v>
      </c>
      <c r="F11" s="257">
        <v>13.1</v>
      </c>
      <c r="G11" s="256" t="s">
        <v>186</v>
      </c>
      <c r="H11" s="256"/>
      <c r="I11" s="256"/>
      <c r="J11" s="260">
        <v>5.1529999999999999E-2</v>
      </c>
      <c r="K11" s="260">
        <v>6.4629999999999993E-2</v>
      </c>
      <c r="L11" s="256" t="s">
        <v>187</v>
      </c>
      <c r="M11" s="258">
        <v>0.18550800000000001</v>
      </c>
      <c r="N11" s="258">
        <v>0.23266799999999999</v>
      </c>
      <c r="O11" s="259" t="s">
        <v>185</v>
      </c>
    </row>
    <row r="12" spans="1:15" ht="14.4">
      <c r="A12" s="256" t="s">
        <v>95</v>
      </c>
      <c r="B12" s="256" t="s">
        <v>73</v>
      </c>
      <c r="C12" s="256" t="str">
        <f t="shared" si="0"/>
        <v>NTGas</v>
      </c>
      <c r="D12" s="257">
        <v>51.53</v>
      </c>
      <c r="E12" s="257">
        <v>0</v>
      </c>
      <c r="F12" s="257">
        <v>0</v>
      </c>
      <c r="G12" s="256" t="s">
        <v>186</v>
      </c>
      <c r="H12" s="256"/>
      <c r="I12" s="256"/>
      <c r="J12" s="260">
        <v>5.1529999999999999E-2</v>
      </c>
      <c r="K12" s="260">
        <v>5.1529999999999999E-2</v>
      </c>
      <c r="L12" s="256" t="s">
        <v>187</v>
      </c>
      <c r="M12" s="258">
        <v>0.18550800000000001</v>
      </c>
      <c r="N12" s="258">
        <v>0.18550800000000001</v>
      </c>
      <c r="O12" s="259" t="s">
        <v>185</v>
      </c>
    </row>
    <row r="13" spans="1:15" ht="14.4">
      <c r="A13" s="256" t="s">
        <v>95</v>
      </c>
      <c r="B13" s="256" t="s">
        <v>77</v>
      </c>
      <c r="C13" s="256" t="str">
        <f t="shared" si="0"/>
        <v>QLDGas</v>
      </c>
      <c r="D13" s="257">
        <v>51.53</v>
      </c>
      <c r="E13" s="257">
        <v>0</v>
      </c>
      <c r="F13" s="257">
        <v>8.8000000000000007</v>
      </c>
      <c r="G13" s="256" t="s">
        <v>186</v>
      </c>
      <c r="H13" s="256"/>
      <c r="I13" s="256"/>
      <c r="J13" s="260">
        <v>5.1529999999999999E-2</v>
      </c>
      <c r="K13" s="260">
        <v>6.0330000000000002E-2</v>
      </c>
      <c r="L13" s="256" t="s">
        <v>187</v>
      </c>
      <c r="M13" s="258">
        <v>0.18550800000000001</v>
      </c>
      <c r="N13" s="258">
        <v>0.21718800000000002</v>
      </c>
      <c r="O13" s="259" t="s">
        <v>185</v>
      </c>
    </row>
    <row r="14" spans="1:15" ht="14.4">
      <c r="A14" s="256" t="s">
        <v>95</v>
      </c>
      <c r="B14" s="256" t="s">
        <v>78</v>
      </c>
      <c r="C14" s="256" t="str">
        <f t="shared" si="0"/>
        <v>SAGas</v>
      </c>
      <c r="D14" s="257">
        <v>51.53</v>
      </c>
      <c r="E14" s="257">
        <v>0</v>
      </c>
      <c r="F14" s="257">
        <v>10.7</v>
      </c>
      <c r="G14" s="256" t="s">
        <v>186</v>
      </c>
      <c r="H14" s="256"/>
      <c r="I14" s="256"/>
      <c r="J14" s="260">
        <v>5.1529999999999999E-2</v>
      </c>
      <c r="K14" s="260">
        <v>6.2230000000000001E-2</v>
      </c>
      <c r="L14" s="256" t="s">
        <v>187</v>
      </c>
      <c r="M14" s="258">
        <v>0.18550800000000001</v>
      </c>
      <c r="N14" s="258">
        <v>0.224028</v>
      </c>
      <c r="O14" s="259" t="s">
        <v>185</v>
      </c>
    </row>
    <row r="15" spans="1:15" ht="14.4">
      <c r="A15" s="256" t="s">
        <v>95</v>
      </c>
      <c r="B15" s="256" t="s">
        <v>80</v>
      </c>
      <c r="C15" s="256" t="str">
        <f t="shared" si="0"/>
        <v>TASGas</v>
      </c>
      <c r="D15" s="257">
        <v>51.53</v>
      </c>
      <c r="E15" s="257">
        <v>0</v>
      </c>
      <c r="F15" s="257">
        <v>0</v>
      </c>
      <c r="G15" s="256" t="s">
        <v>186</v>
      </c>
      <c r="H15" s="256"/>
      <c r="I15" s="256"/>
      <c r="J15" s="260">
        <v>5.1529999999999999E-2</v>
      </c>
      <c r="K15" s="260">
        <v>5.1529999999999999E-2</v>
      </c>
      <c r="L15" s="256" t="s">
        <v>187</v>
      </c>
      <c r="M15" s="258">
        <v>0.18550800000000001</v>
      </c>
      <c r="N15" s="258">
        <v>0.18550800000000001</v>
      </c>
      <c r="O15" s="259" t="s">
        <v>185</v>
      </c>
    </row>
    <row r="16" spans="1:15" ht="14.4">
      <c r="A16" s="256" t="s">
        <v>95</v>
      </c>
      <c r="B16" s="256" t="s">
        <v>76</v>
      </c>
      <c r="C16" s="256" t="str">
        <f t="shared" si="0"/>
        <v>VICGas</v>
      </c>
      <c r="D16" s="257">
        <v>51.53</v>
      </c>
      <c r="E16" s="257">
        <v>0</v>
      </c>
      <c r="F16" s="257">
        <v>4</v>
      </c>
      <c r="G16" s="256" t="s">
        <v>186</v>
      </c>
      <c r="H16" s="256"/>
      <c r="I16" s="256"/>
      <c r="J16" s="260">
        <v>5.1529999999999999E-2</v>
      </c>
      <c r="K16" s="260">
        <v>5.5530000000000003E-2</v>
      </c>
      <c r="L16" s="256" t="s">
        <v>187</v>
      </c>
      <c r="M16" s="258">
        <v>0.18550800000000001</v>
      </c>
      <c r="N16" s="258">
        <v>0.199908</v>
      </c>
      <c r="O16" s="259" t="s">
        <v>185</v>
      </c>
    </row>
    <row r="17" spans="1:15" ht="14.4">
      <c r="A17" s="256" t="s">
        <v>95</v>
      </c>
      <c r="B17" s="256" t="s">
        <v>79</v>
      </c>
      <c r="C17" s="256" t="str">
        <f t="shared" si="0"/>
        <v>WAGas</v>
      </c>
      <c r="D17" s="257">
        <v>51.53</v>
      </c>
      <c r="E17" s="257">
        <v>0</v>
      </c>
      <c r="F17" s="257">
        <v>4.0999999999999996</v>
      </c>
      <c r="G17" s="256" t="s">
        <v>186</v>
      </c>
      <c r="H17" s="256"/>
      <c r="I17" s="256"/>
      <c r="J17" s="260">
        <v>5.1529999999999999E-2</v>
      </c>
      <c r="K17" s="260">
        <v>5.5630000000000006E-2</v>
      </c>
      <c r="L17" s="256" t="s">
        <v>187</v>
      </c>
      <c r="M17" s="258">
        <v>0.18550800000000001</v>
      </c>
      <c r="N17" s="258">
        <v>0.20026800000000003</v>
      </c>
      <c r="O17" s="259" t="s">
        <v>185</v>
      </c>
    </row>
    <row r="18" spans="1:15" ht="14.4">
      <c r="A18" s="256" t="s">
        <v>96</v>
      </c>
      <c r="B18" s="256" t="s">
        <v>188</v>
      </c>
      <c r="C18" s="256"/>
      <c r="D18" s="257">
        <v>90.24</v>
      </c>
      <c r="E18" s="257">
        <v>0</v>
      </c>
      <c r="F18" s="257">
        <v>3</v>
      </c>
      <c r="G18" s="256" t="s">
        <v>186</v>
      </c>
      <c r="H18" s="256">
        <v>27</v>
      </c>
      <c r="I18" s="256" t="s">
        <v>189</v>
      </c>
      <c r="J18" s="260">
        <v>2.43648</v>
      </c>
      <c r="K18" s="260">
        <v>2.5174799999999999</v>
      </c>
      <c r="L18" s="256" t="s">
        <v>190</v>
      </c>
      <c r="M18" s="258">
        <v>0.32486399999999999</v>
      </c>
      <c r="N18" s="258">
        <v>0.33566399999999996</v>
      </c>
      <c r="O18" s="259" t="s">
        <v>185</v>
      </c>
    </row>
    <row r="19" spans="1:15" ht="14.4">
      <c r="A19" s="256" t="s">
        <v>191</v>
      </c>
      <c r="B19" s="256" t="s">
        <v>188</v>
      </c>
      <c r="C19" s="256"/>
      <c r="D19" s="257">
        <v>70.2</v>
      </c>
      <c r="E19" s="257">
        <v>0</v>
      </c>
      <c r="F19" s="257">
        <v>3.6</v>
      </c>
      <c r="G19" s="256" t="s">
        <v>186</v>
      </c>
      <c r="H19" s="256">
        <v>38.6</v>
      </c>
      <c r="I19" s="256" t="s">
        <v>192</v>
      </c>
      <c r="J19" s="260">
        <v>2.7097200000000004</v>
      </c>
      <c r="K19" s="260">
        <v>2.8486799999999999</v>
      </c>
      <c r="L19" s="256" t="s">
        <v>193</v>
      </c>
      <c r="M19" s="258">
        <v>0.25272</v>
      </c>
      <c r="N19" s="258">
        <v>0.26567999999999997</v>
      </c>
      <c r="O19" s="259" t="s">
        <v>185</v>
      </c>
    </row>
    <row r="20" spans="1:15" ht="14.4">
      <c r="A20" s="256" t="s">
        <v>194</v>
      </c>
      <c r="B20" s="256" t="s">
        <v>188</v>
      </c>
      <c r="C20" s="256"/>
      <c r="D20" s="257">
        <v>60.6</v>
      </c>
      <c r="E20" s="257">
        <v>0</v>
      </c>
      <c r="F20" s="257">
        <v>3.6</v>
      </c>
      <c r="G20" s="256" t="s">
        <v>186</v>
      </c>
      <c r="H20" s="256">
        <v>25.7</v>
      </c>
      <c r="I20" s="256" t="s">
        <v>192</v>
      </c>
      <c r="J20" s="260">
        <v>1.55742</v>
      </c>
      <c r="K20" s="260">
        <v>1.64994</v>
      </c>
      <c r="L20" s="256" t="s">
        <v>193</v>
      </c>
      <c r="M20" s="258">
        <v>0.21815999999999999</v>
      </c>
      <c r="N20" s="258">
        <v>0.23111999999999999</v>
      </c>
      <c r="O20" s="259" t="s">
        <v>185</v>
      </c>
    </row>
  </sheetData>
  <sheetProtection password="B6DD" sheet="1"/>
  <phoneticPr fontId="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dimension ref="A1:M604"/>
  <sheetViews>
    <sheetView topLeftCell="A61" workbookViewId="0">
      <selection activeCell="F35" sqref="F35"/>
    </sheetView>
  </sheetViews>
  <sheetFormatPr defaultColWidth="9.109375" defaultRowHeight="14.4"/>
  <cols>
    <col min="1" max="2" width="20.88671875" style="128" customWidth="1"/>
    <col min="3" max="3" width="17.5546875" style="128" customWidth="1"/>
    <col min="4" max="4" width="9.109375" style="128"/>
    <col min="5" max="6" width="9.109375" style="129"/>
    <col min="7" max="16384" width="9.109375" style="128"/>
  </cols>
  <sheetData>
    <row r="1" spans="1:13">
      <c r="A1" s="126" t="s">
        <v>195</v>
      </c>
      <c r="B1" s="126" t="s">
        <v>196</v>
      </c>
      <c r="C1" s="127"/>
    </row>
    <row r="2" spans="1:13">
      <c r="A2" s="130" t="s">
        <v>197</v>
      </c>
      <c r="B2" s="130" t="s">
        <v>198</v>
      </c>
      <c r="C2" s="130" t="s">
        <v>199</v>
      </c>
      <c r="E2" s="131" t="s">
        <v>200</v>
      </c>
      <c r="F2" s="132"/>
      <c r="I2" s="261" t="s">
        <v>201</v>
      </c>
      <c r="J2" s="262"/>
      <c r="L2" s="262" t="s">
        <v>94</v>
      </c>
      <c r="M2" s="262"/>
    </row>
    <row r="3" spans="1:13">
      <c r="A3" s="133">
        <v>0</v>
      </c>
      <c r="B3" s="133">
        <v>26.5</v>
      </c>
      <c r="C3" s="133">
        <v>6</v>
      </c>
      <c r="E3" s="131" t="s">
        <v>202</v>
      </c>
      <c r="F3" s="131" t="s">
        <v>203</v>
      </c>
      <c r="I3" s="262">
        <v>5</v>
      </c>
      <c r="J3" s="262">
        <v>67.286000000000001</v>
      </c>
      <c r="L3" s="262">
        <v>5</v>
      </c>
      <c r="M3" s="262">
        <v>4844.0091957678133</v>
      </c>
    </row>
    <row r="4" spans="1:13">
      <c r="A4" s="133">
        <v>26.5</v>
      </c>
      <c r="B4" s="133">
        <v>39.75</v>
      </c>
      <c r="C4" s="133">
        <v>5.5</v>
      </c>
      <c r="E4" s="132">
        <v>26.5</v>
      </c>
      <c r="F4" s="132">
        <v>6</v>
      </c>
      <c r="I4" s="262">
        <v>5.01</v>
      </c>
      <c r="J4" s="262">
        <v>66.949570000000008</v>
      </c>
      <c r="L4" s="262">
        <v>5.01</v>
      </c>
      <c r="M4" s="262">
        <v>4819.789149788975</v>
      </c>
    </row>
    <row r="5" spans="1:13">
      <c r="A5" s="133">
        <v>39.75</v>
      </c>
      <c r="B5" s="133">
        <v>53</v>
      </c>
      <c r="C5" s="133">
        <v>5</v>
      </c>
      <c r="E5" s="132">
        <v>26.764999999999986</v>
      </c>
      <c r="F5" s="132">
        <v>5.99</v>
      </c>
      <c r="I5" s="262">
        <v>5.0199999999999996</v>
      </c>
      <c r="J5" s="262">
        <v>66.613140000000016</v>
      </c>
      <c r="L5" s="262">
        <v>5.0199999999999996</v>
      </c>
      <c r="M5" s="262">
        <v>4795.5691038101359</v>
      </c>
    </row>
    <row r="6" spans="1:13">
      <c r="A6" s="133">
        <v>53</v>
      </c>
      <c r="B6" s="133">
        <v>66.25</v>
      </c>
      <c r="C6" s="133">
        <v>4.5</v>
      </c>
      <c r="E6" s="132">
        <v>27.03</v>
      </c>
      <c r="F6" s="132">
        <v>5.98</v>
      </c>
      <c r="I6" s="262">
        <v>5.03</v>
      </c>
      <c r="J6" s="262">
        <v>66.276709999999994</v>
      </c>
      <c r="L6" s="262">
        <v>5.03</v>
      </c>
      <c r="M6" s="262">
        <v>4771.3490578312958</v>
      </c>
    </row>
    <row r="7" spans="1:13">
      <c r="A7" s="133">
        <v>66.25</v>
      </c>
      <c r="B7" s="133">
        <v>79.5</v>
      </c>
      <c r="C7" s="133">
        <v>4</v>
      </c>
      <c r="E7" s="132">
        <v>27.295000000000016</v>
      </c>
      <c r="F7" s="132">
        <v>5.97</v>
      </c>
      <c r="I7" s="262">
        <v>5.04</v>
      </c>
      <c r="J7" s="262">
        <v>65.940280000000001</v>
      </c>
      <c r="L7" s="262">
        <v>5.04</v>
      </c>
      <c r="M7" s="262">
        <v>4747.1290118524566</v>
      </c>
    </row>
    <row r="8" spans="1:13">
      <c r="A8" s="133">
        <v>79.5</v>
      </c>
      <c r="B8" s="133">
        <v>92.75</v>
      </c>
      <c r="C8" s="133">
        <v>3.5</v>
      </c>
      <c r="E8" s="132">
        <v>27.560000000000002</v>
      </c>
      <c r="F8" s="132">
        <v>5.96</v>
      </c>
      <c r="I8" s="262">
        <v>5.05</v>
      </c>
      <c r="J8" s="262">
        <v>65.603850000000008</v>
      </c>
      <c r="L8" s="262">
        <v>5.05</v>
      </c>
      <c r="M8" s="262">
        <v>4722.9089658736184</v>
      </c>
    </row>
    <row r="9" spans="1:13">
      <c r="A9" s="133">
        <v>92.75</v>
      </c>
      <c r="B9" s="133">
        <v>106</v>
      </c>
      <c r="C9" s="133">
        <v>3</v>
      </c>
      <c r="E9" s="132">
        <v>27.824999999999989</v>
      </c>
      <c r="F9" s="132">
        <v>5.95</v>
      </c>
      <c r="I9" s="262">
        <v>5.0599999999999996</v>
      </c>
      <c r="J9" s="262">
        <v>65.267420000000016</v>
      </c>
      <c r="L9" s="262">
        <v>5.0599999999999996</v>
      </c>
      <c r="M9" s="262">
        <v>4698.6889198947802</v>
      </c>
    </row>
    <row r="10" spans="1:13">
      <c r="A10" s="133">
        <v>106</v>
      </c>
      <c r="B10" s="133">
        <v>119.25</v>
      </c>
      <c r="C10" s="133">
        <v>2.5</v>
      </c>
      <c r="E10" s="132">
        <v>28.090000000000003</v>
      </c>
      <c r="F10" s="132">
        <v>5.94</v>
      </c>
      <c r="I10" s="262">
        <v>5.07</v>
      </c>
      <c r="J10" s="262">
        <v>64.930989999999994</v>
      </c>
      <c r="L10" s="262">
        <v>5.07</v>
      </c>
      <c r="M10" s="262">
        <v>4674.4688739159392</v>
      </c>
    </row>
    <row r="11" spans="1:13">
      <c r="A11" s="133">
        <v>119.25</v>
      </c>
      <c r="B11" s="133">
        <v>132.5</v>
      </c>
      <c r="C11" s="133">
        <v>2</v>
      </c>
      <c r="E11" s="132">
        <v>28.355000000000018</v>
      </c>
      <c r="F11" s="132">
        <v>5.93</v>
      </c>
      <c r="I11" s="262">
        <v>5.08</v>
      </c>
      <c r="J11" s="262">
        <v>64.594560000000001</v>
      </c>
      <c r="L11" s="262">
        <v>5.08</v>
      </c>
      <c r="M11" s="262">
        <v>4650.2488279371009</v>
      </c>
    </row>
    <row r="12" spans="1:13">
      <c r="A12" s="133">
        <v>132.5</v>
      </c>
      <c r="B12" s="133">
        <v>145.75</v>
      </c>
      <c r="C12" s="133">
        <v>1.5</v>
      </c>
      <c r="E12" s="132">
        <v>28.620000000000005</v>
      </c>
      <c r="F12" s="132">
        <v>5.92</v>
      </c>
      <c r="I12" s="262">
        <v>5.09</v>
      </c>
      <c r="J12" s="262">
        <v>64.258130000000008</v>
      </c>
      <c r="L12" s="262">
        <v>5.09</v>
      </c>
      <c r="M12" s="262">
        <v>4626.0287819582618</v>
      </c>
    </row>
    <row r="13" spans="1:13">
      <c r="A13" s="133">
        <v>145.75</v>
      </c>
      <c r="B13" s="133">
        <v>159</v>
      </c>
      <c r="C13" s="133">
        <v>1</v>
      </c>
      <c r="E13" s="132">
        <v>28.884999999999991</v>
      </c>
      <c r="F13" s="132">
        <v>5.91</v>
      </c>
      <c r="I13" s="262">
        <v>5.0999999999999996</v>
      </c>
      <c r="J13" s="262">
        <v>63.921700000000016</v>
      </c>
      <c r="L13" s="262">
        <v>5.0999999999999996</v>
      </c>
      <c r="M13" s="262">
        <v>4601.8087359794235</v>
      </c>
    </row>
    <row r="14" spans="1:13">
      <c r="A14" s="133">
        <v>159</v>
      </c>
      <c r="B14" s="133"/>
      <c r="C14" s="133">
        <v>0</v>
      </c>
      <c r="E14" s="132">
        <v>29.149999999999977</v>
      </c>
      <c r="F14" s="132">
        <v>5.9</v>
      </c>
      <c r="I14" s="262">
        <v>5.1100000000000003</v>
      </c>
      <c r="J14" s="262">
        <v>63.585269999999994</v>
      </c>
      <c r="L14" s="262">
        <v>5.1100000000000003</v>
      </c>
      <c r="M14" s="262">
        <v>4577.5886900005826</v>
      </c>
    </row>
    <row r="15" spans="1:13">
      <c r="E15" s="132">
        <v>29.41500000000002</v>
      </c>
      <c r="F15" s="132">
        <v>5.89</v>
      </c>
      <c r="I15" s="262">
        <v>5.12</v>
      </c>
      <c r="J15" s="262">
        <v>63.248840000000001</v>
      </c>
      <c r="L15" s="262">
        <v>5.12</v>
      </c>
      <c r="M15" s="262">
        <v>4553.3686440217443</v>
      </c>
    </row>
    <row r="16" spans="1:13">
      <c r="B16" s="129" t="s">
        <v>204</v>
      </c>
      <c r="C16" s="129">
        <f>SLOPE(C3:C13,B3:B13)</f>
        <v>-3.7735849056603772E-2</v>
      </c>
      <c r="E16" s="132">
        <v>29.680000000000007</v>
      </c>
      <c r="F16" s="132">
        <v>5.88</v>
      </c>
      <c r="I16" s="262">
        <v>5.13</v>
      </c>
      <c r="J16" s="262">
        <v>62.912410000000008</v>
      </c>
      <c r="L16" s="262">
        <v>5.13</v>
      </c>
      <c r="M16" s="262">
        <v>4529.1485980429061</v>
      </c>
    </row>
    <row r="17" spans="2:13">
      <c r="B17" s="129" t="s">
        <v>205</v>
      </c>
      <c r="C17" s="129">
        <f>INTERCEPT(C3:C13,B3:B13)</f>
        <v>7</v>
      </c>
      <c r="E17" s="132">
        <v>29.944999999999993</v>
      </c>
      <c r="F17" s="132">
        <v>5.87</v>
      </c>
      <c r="I17" s="262">
        <v>5.14</v>
      </c>
      <c r="J17" s="262">
        <v>62.575980000000015</v>
      </c>
      <c r="L17" s="262">
        <v>5.14</v>
      </c>
      <c r="M17" s="262">
        <v>4504.9285520640669</v>
      </c>
    </row>
    <row r="18" spans="2:13">
      <c r="E18" s="132">
        <v>30.20999999999998</v>
      </c>
      <c r="F18" s="132">
        <v>5.86</v>
      </c>
      <c r="I18" s="262">
        <v>5.15</v>
      </c>
      <c r="J18" s="262">
        <v>62.239549999999987</v>
      </c>
      <c r="L18" s="262">
        <v>5.15</v>
      </c>
      <c r="M18" s="262">
        <v>4480.708506085226</v>
      </c>
    </row>
    <row r="19" spans="2:13">
      <c r="E19" s="132">
        <v>30.475000000000023</v>
      </c>
      <c r="F19" s="132">
        <v>5.85</v>
      </c>
      <c r="I19" s="262">
        <v>5.16</v>
      </c>
      <c r="J19" s="262">
        <v>61.903119999999994</v>
      </c>
      <c r="L19" s="262">
        <v>5.16</v>
      </c>
      <c r="M19" s="262">
        <v>4456.4884601063877</v>
      </c>
    </row>
    <row r="20" spans="2:13">
      <c r="E20" s="132">
        <v>30.740000000000009</v>
      </c>
      <c r="F20" s="132">
        <v>5.84</v>
      </c>
      <c r="I20" s="262">
        <v>5.17</v>
      </c>
      <c r="J20" s="262">
        <v>61.566690000000001</v>
      </c>
      <c r="L20" s="262">
        <v>5.17</v>
      </c>
      <c r="M20" s="262">
        <v>4432.2684141275495</v>
      </c>
    </row>
    <row r="21" spans="2:13">
      <c r="E21" s="132">
        <v>31.004999999999995</v>
      </c>
      <c r="F21" s="132">
        <v>5.83</v>
      </c>
      <c r="I21" s="262">
        <v>5.18</v>
      </c>
      <c r="J21" s="262">
        <v>61.230260000000008</v>
      </c>
      <c r="L21" s="262">
        <v>5.18</v>
      </c>
      <c r="M21" s="262">
        <v>4408.0483681487103</v>
      </c>
    </row>
    <row r="22" spans="2:13">
      <c r="E22" s="132">
        <v>31.269999999999982</v>
      </c>
      <c r="F22" s="132">
        <v>5.82</v>
      </c>
      <c r="I22" s="262">
        <v>5.19</v>
      </c>
      <c r="J22" s="262">
        <v>60.893829999999987</v>
      </c>
      <c r="L22" s="262">
        <v>5.19</v>
      </c>
      <c r="M22" s="262">
        <v>4383.8283221698703</v>
      </c>
    </row>
    <row r="23" spans="2:13">
      <c r="E23" s="132">
        <v>31.534999999999997</v>
      </c>
      <c r="F23" s="132">
        <v>5.81</v>
      </c>
      <c r="I23" s="262">
        <v>5.2</v>
      </c>
      <c r="J23" s="262">
        <v>60.557399999999994</v>
      </c>
      <c r="L23" s="262">
        <v>5.2</v>
      </c>
      <c r="M23" s="262">
        <v>4359.6082761910311</v>
      </c>
    </row>
    <row r="24" spans="2:13">
      <c r="E24" s="132">
        <v>31.800000000000011</v>
      </c>
      <c r="F24" s="132">
        <v>5.8</v>
      </c>
      <c r="I24" s="262">
        <v>5.21</v>
      </c>
      <c r="J24" s="262">
        <v>60.220970000000001</v>
      </c>
      <c r="L24" s="262">
        <v>5.21</v>
      </c>
      <c r="M24" s="262">
        <v>4335.3882302121929</v>
      </c>
    </row>
    <row r="25" spans="2:13">
      <c r="E25" s="132">
        <v>32.064999999999998</v>
      </c>
      <c r="F25" s="132">
        <v>5.79</v>
      </c>
      <c r="I25" s="262">
        <v>5.22</v>
      </c>
      <c r="J25" s="262">
        <v>59.884540000000008</v>
      </c>
      <c r="L25" s="262">
        <v>5.22</v>
      </c>
      <c r="M25" s="262">
        <v>4311.1681842333546</v>
      </c>
    </row>
    <row r="26" spans="2:13">
      <c r="E26" s="132">
        <v>32.329999999999984</v>
      </c>
      <c r="F26" s="132">
        <v>5.78</v>
      </c>
      <c r="I26" s="262">
        <v>5.23</v>
      </c>
      <c r="J26" s="262">
        <v>59.548109999999987</v>
      </c>
      <c r="L26" s="262">
        <v>5.23</v>
      </c>
      <c r="M26" s="262">
        <v>4286.9481382545137</v>
      </c>
    </row>
    <row r="27" spans="2:13">
      <c r="E27" s="132">
        <v>32.594999999999999</v>
      </c>
      <c r="F27" s="132">
        <v>5.77</v>
      </c>
      <c r="I27" s="262">
        <v>5.2399999999999904</v>
      </c>
      <c r="J27" s="262">
        <v>59.211680000000321</v>
      </c>
      <c r="L27" s="262">
        <v>5.2399999999999904</v>
      </c>
      <c r="M27" s="262">
        <v>4262.7280922756991</v>
      </c>
    </row>
    <row r="28" spans="2:13">
      <c r="E28" s="132">
        <v>32.860000000000014</v>
      </c>
      <c r="F28" s="132">
        <v>5.76</v>
      </c>
      <c r="I28" s="262">
        <v>5.2499999999999902</v>
      </c>
      <c r="J28" s="262">
        <v>58.875250000000328</v>
      </c>
      <c r="L28" s="262">
        <v>5.2499999999999902</v>
      </c>
      <c r="M28" s="262">
        <v>4238.5080462968599</v>
      </c>
    </row>
    <row r="29" spans="2:13">
      <c r="E29" s="132">
        <v>33.125</v>
      </c>
      <c r="F29" s="132">
        <v>5.75</v>
      </c>
      <c r="I29" s="262">
        <v>5.25999999999999</v>
      </c>
      <c r="J29" s="262">
        <v>58.538820000000335</v>
      </c>
      <c r="L29" s="262">
        <v>5.25999999999999</v>
      </c>
      <c r="M29" s="262">
        <v>4214.2880003180217</v>
      </c>
    </row>
    <row r="30" spans="2:13">
      <c r="E30" s="132">
        <v>33.389999999999986</v>
      </c>
      <c r="F30" s="132">
        <v>5.74</v>
      </c>
      <c r="I30" s="262">
        <v>5.2699999999999898</v>
      </c>
      <c r="J30" s="262">
        <v>58.202390000000342</v>
      </c>
      <c r="L30" s="262">
        <v>5.2699999999999898</v>
      </c>
      <c r="M30" s="262">
        <v>4190.0679543391834</v>
      </c>
    </row>
    <row r="31" spans="2:13">
      <c r="E31" s="132">
        <v>33.655000000000001</v>
      </c>
      <c r="F31" s="132">
        <v>5.73</v>
      </c>
      <c r="I31" s="262">
        <v>5.2799999999999896</v>
      </c>
      <c r="J31" s="262">
        <v>57.865960000000349</v>
      </c>
      <c r="L31" s="262">
        <v>5.2799999999999896</v>
      </c>
      <c r="M31" s="262">
        <v>4165.8479083603443</v>
      </c>
    </row>
    <row r="32" spans="2:13">
      <c r="E32" s="132">
        <v>33.920000000000016</v>
      </c>
      <c r="F32" s="132">
        <v>5.72</v>
      </c>
      <c r="I32" s="262">
        <v>5.2899999999999903</v>
      </c>
      <c r="J32" s="262">
        <v>57.529530000000328</v>
      </c>
      <c r="L32" s="262">
        <v>5.2899999999999903</v>
      </c>
      <c r="M32" s="262">
        <v>4141.6278623815042</v>
      </c>
    </row>
    <row r="33" spans="5:13">
      <c r="E33" s="132">
        <v>34.185000000000002</v>
      </c>
      <c r="F33" s="132">
        <v>5.71</v>
      </c>
      <c r="I33" s="262">
        <v>5.2999999999999901</v>
      </c>
      <c r="J33" s="262">
        <v>57.193100000000335</v>
      </c>
      <c r="L33" s="262">
        <v>5.2999999999999901</v>
      </c>
      <c r="M33" s="262">
        <v>4117.407816402665</v>
      </c>
    </row>
    <row r="34" spans="5:13">
      <c r="E34" s="132">
        <v>34.449999999999989</v>
      </c>
      <c r="F34" s="132">
        <v>5.7</v>
      </c>
      <c r="I34" s="262">
        <v>5.3099999999999898</v>
      </c>
      <c r="J34" s="262">
        <v>56.856670000000342</v>
      </c>
      <c r="L34" s="262">
        <v>5.3099999999999898</v>
      </c>
      <c r="M34" s="262">
        <v>4093.1877704238268</v>
      </c>
    </row>
    <row r="35" spans="5:13">
      <c r="E35" s="132">
        <v>34.715000000000003</v>
      </c>
      <c r="F35" s="132">
        <v>5.69</v>
      </c>
      <c r="I35" s="262">
        <v>5.3199999999999896</v>
      </c>
      <c r="J35" s="262">
        <v>56.520240000000349</v>
      </c>
      <c r="L35" s="262">
        <v>5.3199999999999896</v>
      </c>
      <c r="M35" s="262">
        <v>4068.9677244449881</v>
      </c>
    </row>
    <row r="36" spans="5:13">
      <c r="E36" s="132">
        <v>34.980000000000018</v>
      </c>
      <c r="F36" s="132">
        <v>5.68</v>
      </c>
      <c r="I36" s="262">
        <v>5.3299999999999903</v>
      </c>
      <c r="J36" s="262">
        <v>56.183810000000328</v>
      </c>
      <c r="L36" s="262">
        <v>5.3299999999999903</v>
      </c>
      <c r="M36" s="262">
        <v>4044.7476784661476</v>
      </c>
    </row>
    <row r="37" spans="5:13">
      <c r="E37" s="132">
        <v>35.245000000000005</v>
      </c>
      <c r="F37" s="132">
        <v>5.67</v>
      </c>
      <c r="I37" s="262">
        <v>5.3399999999999901</v>
      </c>
      <c r="J37" s="262">
        <v>55.847380000000335</v>
      </c>
      <c r="L37" s="262">
        <v>5.3399999999999901</v>
      </c>
      <c r="M37" s="262">
        <v>4020.5276324873089</v>
      </c>
    </row>
    <row r="38" spans="5:13">
      <c r="E38" s="132">
        <v>35.509999999999991</v>
      </c>
      <c r="F38" s="132">
        <v>5.66</v>
      </c>
      <c r="I38" s="262">
        <v>5.3499999999999899</v>
      </c>
      <c r="J38" s="262">
        <v>55.510950000000342</v>
      </c>
      <c r="L38" s="262">
        <v>5.3499999999999899</v>
      </c>
      <c r="M38" s="262">
        <v>3996.3075865084702</v>
      </c>
    </row>
    <row r="39" spans="5:13">
      <c r="E39" s="132">
        <v>35.774999999999977</v>
      </c>
      <c r="F39" s="132">
        <v>5.65</v>
      </c>
      <c r="I39" s="262">
        <v>5.3599999999999897</v>
      </c>
      <c r="J39" s="262">
        <v>55.174520000000349</v>
      </c>
      <c r="L39" s="262">
        <v>5.3599999999999897</v>
      </c>
      <c r="M39" s="262">
        <v>3972.087540529632</v>
      </c>
    </row>
    <row r="40" spans="5:13">
      <c r="E40" s="132">
        <v>36.04000000000002</v>
      </c>
      <c r="F40" s="132">
        <v>5.64</v>
      </c>
      <c r="I40" s="262">
        <v>5.3699999999999903</v>
      </c>
      <c r="J40" s="262">
        <v>54.838090000000328</v>
      </c>
      <c r="L40" s="262">
        <v>5.3699999999999903</v>
      </c>
      <c r="M40" s="262">
        <v>3947.867494550791</v>
      </c>
    </row>
    <row r="41" spans="5:13">
      <c r="E41" s="132">
        <v>36.305000000000007</v>
      </c>
      <c r="F41" s="132">
        <v>5.63</v>
      </c>
      <c r="I41" s="262">
        <v>5.3799999999999901</v>
      </c>
      <c r="J41" s="262">
        <v>54.501660000000335</v>
      </c>
      <c r="L41" s="262">
        <v>5.3799999999999901</v>
      </c>
      <c r="M41" s="262">
        <v>3923.6474485719527</v>
      </c>
    </row>
    <row r="42" spans="5:13">
      <c r="E42" s="132">
        <v>36.569999999999993</v>
      </c>
      <c r="F42" s="132">
        <v>5.62</v>
      </c>
      <c r="I42" s="262">
        <v>5.3899999999999899</v>
      </c>
      <c r="J42" s="262">
        <v>54.165230000000342</v>
      </c>
      <c r="L42" s="262">
        <v>5.3899999999999899</v>
      </c>
      <c r="M42" s="262">
        <v>3899.427402593114</v>
      </c>
    </row>
    <row r="43" spans="5:13">
      <c r="E43" s="132">
        <v>36.83499999999998</v>
      </c>
      <c r="F43" s="132">
        <v>5.61</v>
      </c>
      <c r="I43" s="262">
        <v>5.3999999999999897</v>
      </c>
      <c r="J43" s="262">
        <v>53.828800000000349</v>
      </c>
      <c r="L43" s="262">
        <v>5.3999999999999897</v>
      </c>
      <c r="M43" s="262">
        <v>3875.2073566142753</v>
      </c>
    </row>
    <row r="44" spans="5:13">
      <c r="E44" s="132">
        <v>37.100000000000023</v>
      </c>
      <c r="F44" s="132">
        <v>5.6</v>
      </c>
      <c r="I44" s="262">
        <v>5.4099999999999904</v>
      </c>
      <c r="J44" s="262">
        <v>53.492370000000321</v>
      </c>
      <c r="L44" s="262">
        <v>5.4099999999999904</v>
      </c>
      <c r="M44" s="262">
        <v>3850.9873106354348</v>
      </c>
    </row>
    <row r="45" spans="5:13">
      <c r="E45" s="132">
        <v>37.365000000000009</v>
      </c>
      <c r="F45" s="132">
        <v>5.59</v>
      </c>
      <c r="I45" s="262">
        <v>5.4199999999999902</v>
      </c>
      <c r="J45" s="262">
        <v>53.155940000000328</v>
      </c>
      <c r="L45" s="262">
        <v>5.4199999999999902</v>
      </c>
      <c r="M45" s="262">
        <v>3826.7672646565961</v>
      </c>
    </row>
    <row r="46" spans="5:13">
      <c r="E46" s="132">
        <v>37.629999999999995</v>
      </c>
      <c r="F46" s="132">
        <v>5.58</v>
      </c>
      <c r="I46" s="262">
        <v>5.4299999999999899</v>
      </c>
      <c r="J46" s="262">
        <v>52.819510000000335</v>
      </c>
      <c r="L46" s="262">
        <v>5.4299999999999899</v>
      </c>
      <c r="M46" s="262">
        <v>3802.5472186777579</v>
      </c>
    </row>
    <row r="47" spans="5:13">
      <c r="E47" s="132">
        <v>37.894999999999982</v>
      </c>
      <c r="F47" s="132">
        <v>5.57</v>
      </c>
      <c r="I47" s="262">
        <v>5.4399999999999897</v>
      </c>
      <c r="J47" s="262">
        <v>52.483080000000342</v>
      </c>
      <c r="L47" s="262">
        <v>5.4399999999999897</v>
      </c>
      <c r="M47" s="262">
        <v>3778.3271726989192</v>
      </c>
    </row>
    <row r="48" spans="5:13">
      <c r="E48" s="132">
        <v>38.159999999999997</v>
      </c>
      <c r="F48" s="132">
        <v>5.56</v>
      </c>
      <c r="I48" s="262">
        <v>5.4499999999999904</v>
      </c>
      <c r="J48" s="262">
        <v>52.146650000000321</v>
      </c>
      <c r="L48" s="262">
        <v>5.4499999999999904</v>
      </c>
      <c r="M48" s="262">
        <v>3754.1071267200787</v>
      </c>
    </row>
    <row r="49" spans="5:13">
      <c r="E49" s="132">
        <v>38.425000000000011</v>
      </c>
      <c r="F49" s="132">
        <v>5.55</v>
      </c>
      <c r="I49" s="262">
        <v>5.4599999999999902</v>
      </c>
      <c r="J49" s="262">
        <v>51.810220000000328</v>
      </c>
      <c r="L49" s="262">
        <v>5.4599999999999902</v>
      </c>
      <c r="M49" s="262">
        <v>3729.88708074124</v>
      </c>
    </row>
    <row r="50" spans="5:13">
      <c r="E50" s="132">
        <v>38.69</v>
      </c>
      <c r="F50" s="132">
        <v>5.54</v>
      </c>
      <c r="I50" s="262">
        <v>5.46999999999999</v>
      </c>
      <c r="J50" s="262">
        <v>51.473790000000335</v>
      </c>
      <c r="L50" s="262">
        <v>5.46999999999999</v>
      </c>
      <c r="M50" s="262">
        <v>3705.6670347624013</v>
      </c>
    </row>
    <row r="51" spans="5:13">
      <c r="E51" s="132">
        <v>38.954999999999984</v>
      </c>
      <c r="F51" s="132">
        <v>5.53</v>
      </c>
      <c r="I51" s="262">
        <v>5.4799999999999898</v>
      </c>
      <c r="J51" s="262">
        <v>51.137360000000342</v>
      </c>
      <c r="L51" s="262">
        <v>5.4799999999999898</v>
      </c>
      <c r="M51" s="262">
        <v>3681.446988783563</v>
      </c>
    </row>
    <row r="52" spans="5:13">
      <c r="E52" s="132">
        <v>39.22</v>
      </c>
      <c r="F52" s="132">
        <v>5.52</v>
      </c>
      <c r="I52" s="262">
        <v>5.4899999999999904</v>
      </c>
      <c r="J52" s="262">
        <v>50.800930000000321</v>
      </c>
      <c r="L52" s="262">
        <v>5.4899999999999904</v>
      </c>
      <c r="M52" s="262">
        <v>3657.2269428047221</v>
      </c>
    </row>
    <row r="53" spans="5:13">
      <c r="E53" s="132">
        <v>39.485000000000014</v>
      </c>
      <c r="F53" s="132">
        <v>5.51</v>
      </c>
      <c r="I53" s="262">
        <v>5.4999999999999902</v>
      </c>
      <c r="J53" s="262">
        <v>50.464500000000328</v>
      </c>
      <c r="L53" s="262">
        <v>5.4999999999999902</v>
      </c>
      <c r="M53" s="262">
        <v>3633.0068968258838</v>
      </c>
    </row>
    <row r="54" spans="5:13">
      <c r="E54" s="132">
        <v>39.75</v>
      </c>
      <c r="F54" s="132">
        <v>5.5</v>
      </c>
      <c r="I54" s="262">
        <v>5.50999999999999</v>
      </c>
      <c r="J54" s="262">
        <v>50.128070000000335</v>
      </c>
      <c r="L54" s="262">
        <v>5.50999999999999</v>
      </c>
      <c r="M54" s="262">
        <v>3608.7868508470451</v>
      </c>
    </row>
    <row r="55" spans="5:13">
      <c r="E55" s="132">
        <v>40.014999999999986</v>
      </c>
      <c r="F55" s="132">
        <v>5.49</v>
      </c>
      <c r="I55" s="262">
        <v>5.5199999999999898</v>
      </c>
      <c r="J55" s="262">
        <v>49.791640000000342</v>
      </c>
      <c r="L55" s="262">
        <v>5.5199999999999898</v>
      </c>
      <c r="M55" s="262">
        <v>3584.5668048682064</v>
      </c>
    </row>
    <row r="56" spans="5:13">
      <c r="E56" s="132">
        <v>40.28</v>
      </c>
      <c r="F56" s="132">
        <v>5.48</v>
      </c>
      <c r="I56" s="262">
        <v>5.5299999999999896</v>
      </c>
      <c r="J56" s="262">
        <v>49.455210000000349</v>
      </c>
      <c r="L56" s="262">
        <v>5.5299999999999896</v>
      </c>
      <c r="M56" s="262">
        <v>3560.3467588893682</v>
      </c>
    </row>
    <row r="57" spans="5:13">
      <c r="E57" s="132">
        <v>40.545000000000016</v>
      </c>
      <c r="F57" s="132">
        <v>5.47</v>
      </c>
      <c r="I57" s="262">
        <v>5.5399999999999903</v>
      </c>
      <c r="J57" s="262">
        <v>49.118780000000328</v>
      </c>
      <c r="L57" s="262">
        <v>5.5399999999999903</v>
      </c>
      <c r="M57" s="262">
        <v>3536.1267129105272</v>
      </c>
    </row>
    <row r="58" spans="5:13">
      <c r="E58" s="132">
        <v>40.81</v>
      </c>
      <c r="F58" s="132">
        <v>5.46</v>
      </c>
      <c r="I58" s="262">
        <v>5.5499999999999901</v>
      </c>
      <c r="J58" s="262">
        <v>48.782350000000335</v>
      </c>
      <c r="L58" s="262">
        <v>5.5499999999999901</v>
      </c>
      <c r="M58" s="262">
        <v>3511.906666931689</v>
      </c>
    </row>
    <row r="59" spans="5:13">
      <c r="E59" s="132">
        <v>41.074999999999989</v>
      </c>
      <c r="F59" s="132">
        <v>5.45</v>
      </c>
      <c r="I59" s="262">
        <v>5.5599999999999898</v>
      </c>
      <c r="J59" s="262">
        <v>48.445920000000342</v>
      </c>
      <c r="L59" s="262">
        <v>5.5599999999999898</v>
      </c>
      <c r="M59" s="262">
        <v>3487.6866209528503</v>
      </c>
    </row>
    <row r="60" spans="5:13">
      <c r="E60" s="132">
        <v>41.34</v>
      </c>
      <c r="F60" s="132">
        <v>5.44</v>
      </c>
      <c r="I60" s="262">
        <v>5.5699999999999896</v>
      </c>
      <c r="J60" s="262">
        <v>48.109490000000349</v>
      </c>
      <c r="L60" s="262">
        <v>5.5699999999999896</v>
      </c>
      <c r="M60" s="262">
        <v>3463.4665749740116</v>
      </c>
    </row>
    <row r="61" spans="5:13">
      <c r="E61" s="132">
        <v>41.605000000000018</v>
      </c>
      <c r="F61" s="132">
        <v>5.43</v>
      </c>
      <c r="I61" s="262">
        <v>5.5799999999999903</v>
      </c>
      <c r="J61" s="262">
        <v>47.773060000000328</v>
      </c>
      <c r="L61" s="262">
        <v>5.5799999999999903</v>
      </c>
      <c r="M61" s="262">
        <v>3439.2465289951706</v>
      </c>
    </row>
    <row r="62" spans="5:13">
      <c r="E62" s="132">
        <v>41.870000000000005</v>
      </c>
      <c r="F62" s="132">
        <v>5.42</v>
      </c>
      <c r="I62" s="262">
        <v>5.5899999999999901</v>
      </c>
      <c r="J62" s="262">
        <v>47.436630000000335</v>
      </c>
      <c r="L62" s="262">
        <v>5.5899999999999901</v>
      </c>
      <c r="M62" s="262">
        <v>3415.0264830163323</v>
      </c>
    </row>
    <row r="63" spans="5:13">
      <c r="E63" s="132">
        <v>42.134999999999991</v>
      </c>
      <c r="F63" s="132">
        <v>5.41</v>
      </c>
      <c r="I63" s="262">
        <v>5.5999999999999899</v>
      </c>
      <c r="J63" s="262">
        <v>47.100200000000342</v>
      </c>
      <c r="L63" s="262">
        <v>5.5999999999999899</v>
      </c>
      <c r="M63" s="262">
        <v>3390.8064370374941</v>
      </c>
    </row>
    <row r="64" spans="5:13">
      <c r="E64" s="132">
        <v>42.399999999999977</v>
      </c>
      <c r="F64" s="132">
        <v>5.4</v>
      </c>
      <c r="I64" s="262">
        <v>5.6099999999999897</v>
      </c>
      <c r="J64" s="262">
        <v>46.763770000000349</v>
      </c>
      <c r="L64" s="262">
        <v>5.6099999999999897</v>
      </c>
      <c r="M64" s="262">
        <v>3366.586391058655</v>
      </c>
    </row>
    <row r="65" spans="5:13">
      <c r="E65" s="132">
        <v>42.66500000000002</v>
      </c>
      <c r="F65" s="132">
        <v>5.39</v>
      </c>
      <c r="I65" s="262">
        <v>5.6199999999999903</v>
      </c>
      <c r="J65" s="262">
        <v>46.427340000000328</v>
      </c>
      <c r="L65" s="262">
        <v>5.6199999999999903</v>
      </c>
      <c r="M65" s="262">
        <v>3342.3663450798144</v>
      </c>
    </row>
    <row r="66" spans="5:13">
      <c r="E66" s="132">
        <v>42.930000000000007</v>
      </c>
      <c r="F66" s="132">
        <v>5.38</v>
      </c>
      <c r="I66" s="262">
        <v>5.6299999999999901</v>
      </c>
      <c r="J66" s="262">
        <v>46.090910000000335</v>
      </c>
      <c r="L66" s="262">
        <v>5.6299999999999901</v>
      </c>
      <c r="M66" s="262">
        <v>3318.1462991009757</v>
      </c>
    </row>
    <row r="67" spans="5:13">
      <c r="E67" s="132">
        <v>43.194999999999993</v>
      </c>
      <c r="F67" s="132">
        <v>5.37</v>
      </c>
      <c r="I67" s="262">
        <v>5.6399999999999899</v>
      </c>
      <c r="J67" s="262">
        <v>45.754480000000342</v>
      </c>
      <c r="L67" s="262">
        <v>5.6399999999999899</v>
      </c>
      <c r="M67" s="262">
        <v>3293.9262531221375</v>
      </c>
    </row>
    <row r="68" spans="5:13">
      <c r="E68" s="132">
        <v>43.45999999999998</v>
      </c>
      <c r="F68" s="132">
        <v>5.36</v>
      </c>
      <c r="I68" s="262">
        <v>5.6499999999999897</v>
      </c>
      <c r="J68" s="262">
        <v>45.418050000000349</v>
      </c>
      <c r="L68" s="262">
        <v>5.6499999999999897</v>
      </c>
      <c r="M68" s="262">
        <v>3269.7062071432988</v>
      </c>
    </row>
    <row r="69" spans="5:13">
      <c r="E69" s="132">
        <v>43.725000000000023</v>
      </c>
      <c r="F69" s="132">
        <v>5.35</v>
      </c>
      <c r="I69" s="262">
        <v>5.6599999999999904</v>
      </c>
      <c r="J69" s="262">
        <v>45.081620000000328</v>
      </c>
      <c r="L69" s="262">
        <v>5.6599999999999904</v>
      </c>
      <c r="M69" s="262">
        <v>3245.4861611644583</v>
      </c>
    </row>
    <row r="70" spans="5:13">
      <c r="E70" s="132">
        <v>43.990000000000009</v>
      </c>
      <c r="F70" s="132">
        <v>5.34</v>
      </c>
      <c r="I70" s="262">
        <v>5.6699999999999902</v>
      </c>
      <c r="J70" s="262">
        <v>44.745190000000335</v>
      </c>
      <c r="L70" s="262">
        <v>5.6699999999999902</v>
      </c>
      <c r="M70" s="262">
        <v>3221.2661151856196</v>
      </c>
    </row>
    <row r="71" spans="5:13">
      <c r="E71" s="132">
        <v>44.254999999999995</v>
      </c>
      <c r="F71" s="132">
        <v>5.33</v>
      </c>
      <c r="I71" s="262">
        <v>5.6799999999999899</v>
      </c>
      <c r="J71" s="262">
        <v>44.408760000000342</v>
      </c>
      <c r="L71" s="262">
        <v>5.6799999999999899</v>
      </c>
      <c r="M71" s="262">
        <v>3197.0460692067809</v>
      </c>
    </row>
    <row r="72" spans="5:13">
      <c r="E72" s="132">
        <v>44.519999999999982</v>
      </c>
      <c r="F72" s="132">
        <v>5.32</v>
      </c>
      <c r="I72" s="262">
        <v>5.6899999999999897</v>
      </c>
      <c r="J72" s="262">
        <v>44.072330000000349</v>
      </c>
      <c r="L72" s="262">
        <v>5.6899999999999897</v>
      </c>
      <c r="M72" s="262">
        <v>3172.8260232279426</v>
      </c>
    </row>
    <row r="73" spans="5:13">
      <c r="E73" s="132">
        <v>44.784999999999997</v>
      </c>
      <c r="F73" s="132">
        <v>5.31</v>
      </c>
      <c r="I73" s="262">
        <v>5.6999999999999904</v>
      </c>
      <c r="J73" s="262">
        <v>43.735900000000328</v>
      </c>
      <c r="L73" s="262">
        <v>5.6999999999999904</v>
      </c>
      <c r="M73" s="262">
        <v>3148.6059772491017</v>
      </c>
    </row>
    <row r="74" spans="5:13">
      <c r="E74" s="132">
        <v>45.050000000000011</v>
      </c>
      <c r="F74" s="132">
        <v>5.3</v>
      </c>
      <c r="I74" s="262">
        <v>5.7099999999999804</v>
      </c>
      <c r="J74" s="262">
        <v>43.399470000000662</v>
      </c>
      <c r="L74" s="262">
        <v>5.7099999999999804</v>
      </c>
      <c r="M74" s="262">
        <v>3124.3859312702871</v>
      </c>
    </row>
    <row r="75" spans="5:13">
      <c r="E75" s="132">
        <v>45.314999999999998</v>
      </c>
      <c r="F75" s="132">
        <v>5.29</v>
      </c>
      <c r="I75" s="262">
        <v>5.7199999999999802</v>
      </c>
      <c r="J75" s="262">
        <v>43.063040000000669</v>
      </c>
      <c r="L75" s="262">
        <v>5.7199999999999802</v>
      </c>
      <c r="M75" s="262">
        <v>3100.1658852914484</v>
      </c>
    </row>
    <row r="76" spans="5:13">
      <c r="E76" s="132">
        <v>45.579999999999984</v>
      </c>
      <c r="F76" s="132">
        <v>5.28</v>
      </c>
      <c r="I76" s="262">
        <v>5.72999999999998</v>
      </c>
      <c r="J76" s="262">
        <v>42.726610000000676</v>
      </c>
      <c r="L76" s="262">
        <v>5.72999999999998</v>
      </c>
      <c r="M76" s="262">
        <v>3075.9458393126097</v>
      </c>
    </row>
    <row r="77" spans="5:13">
      <c r="E77" s="132">
        <v>45.844999999999999</v>
      </c>
      <c r="F77" s="132">
        <v>5.27</v>
      </c>
      <c r="I77" s="262">
        <v>5.7399999999999798</v>
      </c>
      <c r="J77" s="262">
        <v>42.390180000000683</v>
      </c>
      <c r="L77" s="262">
        <v>5.7399999999999798</v>
      </c>
      <c r="M77" s="262">
        <v>3051.7257933337714</v>
      </c>
    </row>
    <row r="78" spans="5:13">
      <c r="E78" s="132">
        <v>46.110000000000014</v>
      </c>
      <c r="F78" s="132">
        <v>5.26</v>
      </c>
      <c r="I78" s="262">
        <v>5.7499999999999796</v>
      </c>
      <c r="J78" s="262">
        <v>42.05375000000069</v>
      </c>
      <c r="L78" s="262">
        <v>5.7499999999999796</v>
      </c>
      <c r="M78" s="262">
        <v>3027.5057473549327</v>
      </c>
    </row>
    <row r="79" spans="5:13">
      <c r="E79" s="132">
        <v>46.375</v>
      </c>
      <c r="F79" s="132">
        <v>5.25</v>
      </c>
      <c r="I79" s="262">
        <v>5.7599999999999802</v>
      </c>
      <c r="J79" s="262">
        <v>41.717320000000669</v>
      </c>
      <c r="L79" s="262">
        <v>5.7599999999999802</v>
      </c>
      <c r="M79" s="262">
        <v>3003.2857013760922</v>
      </c>
    </row>
    <row r="80" spans="5:13">
      <c r="E80" s="132">
        <v>46.639999999999986</v>
      </c>
      <c r="F80" s="132">
        <v>5.24</v>
      </c>
      <c r="I80" s="262">
        <v>5.76999999999998</v>
      </c>
      <c r="J80" s="262">
        <v>41.380890000000676</v>
      </c>
      <c r="L80" s="262">
        <v>5.76999999999998</v>
      </c>
      <c r="M80" s="262">
        <v>2979.0656553972535</v>
      </c>
    </row>
    <row r="81" spans="5:13">
      <c r="E81" s="132">
        <v>46.905000000000001</v>
      </c>
      <c r="F81" s="132">
        <v>5.23</v>
      </c>
      <c r="I81" s="262">
        <v>5.7799999999999798</v>
      </c>
      <c r="J81" s="262">
        <v>41.044460000000683</v>
      </c>
      <c r="L81" s="262">
        <v>5.7799999999999798</v>
      </c>
      <c r="M81" s="262">
        <v>2954.8456094184148</v>
      </c>
    </row>
    <row r="82" spans="5:13">
      <c r="E82" s="132">
        <v>47.170000000000016</v>
      </c>
      <c r="F82" s="132">
        <v>5.22</v>
      </c>
      <c r="I82" s="262">
        <v>5.7899999999999796</v>
      </c>
      <c r="J82" s="262">
        <v>40.70803000000069</v>
      </c>
      <c r="L82" s="262">
        <v>5.7899999999999796</v>
      </c>
      <c r="M82" s="262">
        <v>2930.6255634395766</v>
      </c>
    </row>
    <row r="83" spans="5:13">
      <c r="E83" s="132">
        <v>47.435000000000002</v>
      </c>
      <c r="F83" s="132">
        <v>5.21</v>
      </c>
      <c r="I83" s="262">
        <v>5.7999999999999803</v>
      </c>
      <c r="J83" s="262">
        <v>40.371600000000669</v>
      </c>
      <c r="L83" s="262">
        <v>5.7999999999999803</v>
      </c>
      <c r="M83" s="262">
        <v>2906.4055174607356</v>
      </c>
    </row>
    <row r="84" spans="5:13">
      <c r="E84" s="132">
        <v>47.699999999999989</v>
      </c>
      <c r="F84" s="132">
        <v>5.2</v>
      </c>
      <c r="I84" s="262">
        <v>5.8099999999999801</v>
      </c>
      <c r="J84" s="262">
        <v>40.035170000000676</v>
      </c>
      <c r="L84" s="262">
        <v>5.8099999999999801</v>
      </c>
      <c r="M84" s="262">
        <v>2882.1854714818974</v>
      </c>
    </row>
    <row r="85" spans="5:13">
      <c r="E85" s="132">
        <v>47.965000000000003</v>
      </c>
      <c r="F85" s="132">
        <v>5.19</v>
      </c>
      <c r="I85" s="262">
        <v>5.8199999999999799</v>
      </c>
      <c r="J85" s="262">
        <v>39.698740000000683</v>
      </c>
      <c r="L85" s="262">
        <v>5.8199999999999799</v>
      </c>
      <c r="M85" s="262">
        <v>2857.9654255030587</v>
      </c>
    </row>
    <row r="86" spans="5:13">
      <c r="E86" s="132">
        <v>48.230000000000018</v>
      </c>
      <c r="F86" s="132">
        <v>5.18</v>
      </c>
      <c r="I86" s="262">
        <v>5.8299999999999796</v>
      </c>
      <c r="J86" s="262">
        <v>39.36231000000069</v>
      </c>
      <c r="L86" s="262">
        <v>5.8299999999999796</v>
      </c>
      <c r="M86" s="262">
        <v>2833.74537952422</v>
      </c>
    </row>
    <row r="87" spans="5:13">
      <c r="E87" s="132">
        <v>48.495000000000005</v>
      </c>
      <c r="F87" s="132">
        <v>5.17</v>
      </c>
      <c r="I87" s="262">
        <v>5.8399999999999803</v>
      </c>
      <c r="J87" s="262">
        <v>39.025880000000662</v>
      </c>
      <c r="L87" s="262">
        <v>5.8399999999999803</v>
      </c>
      <c r="M87" s="262">
        <v>2809.5253335453795</v>
      </c>
    </row>
    <row r="88" spans="5:13">
      <c r="E88" s="132">
        <v>48.759999999999991</v>
      </c>
      <c r="F88" s="132">
        <v>5.16</v>
      </c>
      <c r="I88" s="262">
        <v>5.8499999999999801</v>
      </c>
      <c r="J88" s="262">
        <v>38.689450000000669</v>
      </c>
      <c r="L88" s="262">
        <v>5.8499999999999801</v>
      </c>
      <c r="M88" s="262">
        <v>2785.3052875665408</v>
      </c>
    </row>
    <row r="89" spans="5:13">
      <c r="E89" s="132">
        <v>49.024999999999977</v>
      </c>
      <c r="F89" s="132">
        <v>5.15</v>
      </c>
      <c r="I89" s="262">
        <v>5.8599999999999799</v>
      </c>
      <c r="J89" s="262">
        <v>38.353020000000676</v>
      </c>
      <c r="L89" s="262">
        <v>5.8599999999999799</v>
      </c>
      <c r="M89" s="262">
        <v>2761.0852415877021</v>
      </c>
    </row>
    <row r="90" spans="5:13">
      <c r="E90" s="132">
        <v>49.29000000000002</v>
      </c>
      <c r="F90" s="132">
        <v>5.14</v>
      </c>
      <c r="I90" s="262">
        <v>5.8699999999999797</v>
      </c>
      <c r="J90" s="262">
        <v>38.016590000000683</v>
      </c>
      <c r="L90" s="262">
        <v>5.8699999999999797</v>
      </c>
      <c r="M90" s="262">
        <v>2736.8651956088638</v>
      </c>
    </row>
    <row r="91" spans="5:13">
      <c r="E91" s="132">
        <v>49.555000000000007</v>
      </c>
      <c r="F91" s="132">
        <v>5.13</v>
      </c>
      <c r="I91" s="262">
        <v>5.8799999999999804</v>
      </c>
      <c r="J91" s="262">
        <v>37.680160000000662</v>
      </c>
      <c r="L91" s="262">
        <v>5.8799999999999804</v>
      </c>
      <c r="M91" s="262">
        <v>2712.6451496300228</v>
      </c>
    </row>
    <row r="92" spans="5:13">
      <c r="E92" s="132">
        <v>49.819999999999993</v>
      </c>
      <c r="F92" s="132">
        <v>5.12</v>
      </c>
      <c r="I92" s="262">
        <v>5.8899999999999801</v>
      </c>
      <c r="J92" s="262">
        <v>37.343730000000669</v>
      </c>
      <c r="L92" s="262">
        <v>5.8899999999999801</v>
      </c>
      <c r="M92" s="262">
        <v>2688.4251036511846</v>
      </c>
    </row>
    <row r="93" spans="5:13">
      <c r="E93" s="132">
        <v>50.08499999999998</v>
      </c>
      <c r="F93" s="132">
        <v>5.1100000000000003</v>
      </c>
      <c r="I93" s="262">
        <v>5.8999999999999799</v>
      </c>
      <c r="J93" s="262">
        <v>37.007300000000676</v>
      </c>
      <c r="L93" s="262">
        <v>5.8999999999999799</v>
      </c>
      <c r="M93" s="262">
        <v>2664.2050576723459</v>
      </c>
    </row>
    <row r="94" spans="5:13">
      <c r="E94" s="132">
        <v>50.350000000000023</v>
      </c>
      <c r="F94" s="132">
        <v>5.0999999999999996</v>
      </c>
      <c r="I94" s="262">
        <v>5.9099999999999797</v>
      </c>
      <c r="J94" s="262">
        <v>36.670870000000683</v>
      </c>
      <c r="L94" s="262">
        <v>5.9099999999999797</v>
      </c>
      <c r="M94" s="262">
        <v>2639.9850116935072</v>
      </c>
    </row>
    <row r="95" spans="5:13">
      <c r="E95" s="132">
        <v>50.615000000000009</v>
      </c>
      <c r="F95" s="132">
        <v>5.09</v>
      </c>
      <c r="I95" s="262">
        <v>5.9199999999999804</v>
      </c>
      <c r="J95" s="262">
        <v>36.334440000000662</v>
      </c>
      <c r="L95" s="262">
        <v>5.9199999999999804</v>
      </c>
      <c r="M95" s="262">
        <v>2615.7649657146667</v>
      </c>
    </row>
    <row r="96" spans="5:13">
      <c r="E96" s="132">
        <v>50.879999999999995</v>
      </c>
      <c r="F96" s="132">
        <v>5.08</v>
      </c>
      <c r="I96" s="262">
        <v>5.9299999999999802</v>
      </c>
      <c r="J96" s="262">
        <v>35.998010000000669</v>
      </c>
      <c r="L96" s="262">
        <v>5.9299999999999802</v>
      </c>
      <c r="M96" s="262">
        <v>2591.544919735828</v>
      </c>
    </row>
    <row r="97" spans="5:13">
      <c r="E97" s="132">
        <v>51.144999999999982</v>
      </c>
      <c r="F97" s="132">
        <v>5.07</v>
      </c>
      <c r="I97" s="262">
        <v>5.93999999999998</v>
      </c>
      <c r="J97" s="262">
        <v>35.661580000000676</v>
      </c>
      <c r="L97" s="262">
        <v>5.93999999999998</v>
      </c>
      <c r="M97" s="262">
        <v>2567.3248737569897</v>
      </c>
    </row>
    <row r="98" spans="5:13">
      <c r="E98" s="132">
        <v>51.41</v>
      </c>
      <c r="F98" s="132">
        <v>5.0599999999999996</v>
      </c>
      <c r="I98" s="262">
        <v>5.9499999999999797</v>
      </c>
      <c r="J98" s="262">
        <v>35.325150000000683</v>
      </c>
      <c r="L98" s="262">
        <v>5.9499999999999797</v>
      </c>
      <c r="M98" s="262">
        <v>2543.104827778151</v>
      </c>
    </row>
    <row r="99" spans="5:13">
      <c r="E99" s="132">
        <v>51.675000000000011</v>
      </c>
      <c r="F99" s="132">
        <v>5.05</v>
      </c>
      <c r="I99" s="262">
        <v>5.9599999999999804</v>
      </c>
      <c r="J99" s="262">
        <v>34.988720000000662</v>
      </c>
      <c r="L99" s="262">
        <v>5.9599999999999804</v>
      </c>
      <c r="M99" s="262">
        <v>2518.8847817993101</v>
      </c>
    </row>
    <row r="100" spans="5:13">
      <c r="E100" s="132">
        <v>51.94</v>
      </c>
      <c r="F100" s="132">
        <v>5.04</v>
      </c>
      <c r="I100" s="262">
        <v>5.9699999999999802</v>
      </c>
      <c r="J100" s="262">
        <v>34.652290000000669</v>
      </c>
      <c r="L100" s="262">
        <v>5.9699999999999802</v>
      </c>
      <c r="M100" s="262">
        <v>2494.6647358204718</v>
      </c>
    </row>
    <row r="101" spans="5:13">
      <c r="E101" s="132">
        <v>52.204999999999984</v>
      </c>
      <c r="F101" s="132">
        <v>5.03</v>
      </c>
      <c r="I101" s="262">
        <v>5.97999999999998</v>
      </c>
      <c r="J101" s="262">
        <v>34.315860000000676</v>
      </c>
      <c r="L101" s="262">
        <v>5.97999999999998</v>
      </c>
      <c r="M101" s="262">
        <v>2470.4446898416331</v>
      </c>
    </row>
    <row r="102" spans="5:13">
      <c r="E102" s="132">
        <v>52.47</v>
      </c>
      <c r="F102" s="132">
        <v>5.0199999999999996</v>
      </c>
      <c r="I102" s="262">
        <v>5.9899999999999798</v>
      </c>
      <c r="J102" s="262">
        <v>33.979430000000683</v>
      </c>
      <c r="L102" s="262">
        <v>5.9899999999999798</v>
      </c>
      <c r="M102" s="262">
        <v>2446.2246438627944</v>
      </c>
    </row>
    <row r="103" spans="5:13">
      <c r="E103" s="132">
        <v>52.735000000000014</v>
      </c>
      <c r="F103" s="132">
        <v>5.01</v>
      </c>
      <c r="I103" s="262">
        <v>5.9999999999999796</v>
      </c>
      <c r="J103" s="262">
        <v>33.64300000000069</v>
      </c>
      <c r="L103" s="262">
        <v>5.9999999999999796</v>
      </c>
      <c r="M103" s="262">
        <v>2422.0045978839562</v>
      </c>
    </row>
    <row r="104" spans="5:13">
      <c r="E104" s="132">
        <v>53</v>
      </c>
      <c r="F104" s="132">
        <v>5</v>
      </c>
    </row>
    <row r="105" spans="5:13">
      <c r="E105" s="132">
        <v>53.264999999999986</v>
      </c>
      <c r="F105" s="132">
        <v>4.99</v>
      </c>
    </row>
    <row r="106" spans="5:13">
      <c r="E106" s="132">
        <v>53.53</v>
      </c>
      <c r="F106" s="132">
        <v>4.9800000000000004</v>
      </c>
    </row>
    <row r="107" spans="5:13">
      <c r="E107" s="132">
        <v>53.795000000000016</v>
      </c>
      <c r="F107" s="132">
        <v>4.97</v>
      </c>
    </row>
    <row r="108" spans="5:13">
      <c r="E108" s="132">
        <v>54.06</v>
      </c>
      <c r="F108" s="132">
        <v>4.96</v>
      </c>
    </row>
    <row r="109" spans="5:13">
      <c r="E109" s="132">
        <v>54.324999999999989</v>
      </c>
      <c r="F109" s="132">
        <v>4.95</v>
      </c>
    </row>
    <row r="110" spans="5:13">
      <c r="E110" s="132">
        <v>54.59</v>
      </c>
      <c r="F110" s="132">
        <v>4.9400000000000004</v>
      </c>
    </row>
    <row r="111" spans="5:13">
      <c r="E111" s="132">
        <v>54.855000000000018</v>
      </c>
      <c r="F111" s="132">
        <v>4.93</v>
      </c>
    </row>
    <row r="112" spans="5:13">
      <c r="E112" s="132">
        <v>55.120000000000005</v>
      </c>
      <c r="F112" s="132">
        <v>4.92</v>
      </c>
    </row>
    <row r="113" spans="5:6">
      <c r="E113" s="132">
        <v>55.384999999999991</v>
      </c>
      <c r="F113" s="132">
        <v>4.91</v>
      </c>
    </row>
    <row r="114" spans="5:6">
      <c r="E114" s="132">
        <v>55.649999999999977</v>
      </c>
      <c r="F114" s="132">
        <v>4.9000000000000004</v>
      </c>
    </row>
    <row r="115" spans="5:6">
      <c r="E115" s="132">
        <v>55.91500000000002</v>
      </c>
      <c r="F115" s="132">
        <v>4.8899999999999997</v>
      </c>
    </row>
    <row r="116" spans="5:6">
      <c r="E116" s="132">
        <v>56.180000000000007</v>
      </c>
      <c r="F116" s="132">
        <v>4.88</v>
      </c>
    </row>
    <row r="117" spans="5:6">
      <c r="E117" s="132">
        <v>56.444999999999993</v>
      </c>
      <c r="F117" s="132">
        <v>4.87</v>
      </c>
    </row>
    <row r="118" spans="5:6">
      <c r="E118" s="132">
        <v>56.70999999999998</v>
      </c>
      <c r="F118" s="132">
        <v>4.8600000000000003</v>
      </c>
    </row>
    <row r="119" spans="5:6">
      <c r="E119" s="132">
        <v>56.975000000000023</v>
      </c>
      <c r="F119" s="132">
        <v>4.8499999999999996</v>
      </c>
    </row>
    <row r="120" spans="5:6">
      <c r="E120" s="132">
        <v>57.240000000000009</v>
      </c>
      <c r="F120" s="132">
        <v>4.84</v>
      </c>
    </row>
    <row r="121" spans="5:6">
      <c r="E121" s="132">
        <v>57.504999999999995</v>
      </c>
      <c r="F121" s="132">
        <v>4.83</v>
      </c>
    </row>
    <row r="122" spans="5:6">
      <c r="E122" s="132">
        <v>57.769999999999996</v>
      </c>
      <c r="F122" s="132">
        <v>4.82</v>
      </c>
    </row>
    <row r="123" spans="5:6">
      <c r="E123" s="132">
        <v>58.035000000000011</v>
      </c>
      <c r="F123" s="132">
        <v>4.8099999999999996</v>
      </c>
    </row>
    <row r="124" spans="5:6">
      <c r="E124" s="132">
        <v>58.300000000000011</v>
      </c>
      <c r="F124" s="132">
        <v>4.8</v>
      </c>
    </row>
    <row r="125" spans="5:6">
      <c r="E125" s="132">
        <v>58.564999999999998</v>
      </c>
      <c r="F125" s="132">
        <v>4.79</v>
      </c>
    </row>
    <row r="126" spans="5:6">
      <c r="E126" s="132">
        <v>58.83</v>
      </c>
      <c r="F126" s="132">
        <v>4.78</v>
      </c>
    </row>
    <row r="127" spans="5:6">
      <c r="E127" s="132">
        <v>59.095000000000013</v>
      </c>
      <c r="F127" s="132">
        <v>4.7699999999999996</v>
      </c>
    </row>
    <row r="128" spans="5:6">
      <c r="E128" s="132">
        <v>59.36</v>
      </c>
      <c r="F128" s="132">
        <v>4.76</v>
      </c>
    </row>
    <row r="129" spans="5:6">
      <c r="E129" s="132">
        <v>59.625</v>
      </c>
      <c r="F129" s="132">
        <v>4.75</v>
      </c>
    </row>
    <row r="130" spans="5:6">
      <c r="E130" s="132">
        <v>59.89</v>
      </c>
      <c r="F130" s="132">
        <v>4.74</v>
      </c>
    </row>
    <row r="131" spans="5:6">
      <c r="E131" s="132">
        <v>60.154999999999987</v>
      </c>
      <c r="F131" s="132">
        <v>4.7300000000000004</v>
      </c>
    </row>
    <row r="132" spans="5:6">
      <c r="E132" s="132">
        <v>60.42</v>
      </c>
      <c r="F132" s="132">
        <v>4.72</v>
      </c>
    </row>
    <row r="133" spans="5:6">
      <c r="E133" s="132">
        <v>60.685000000000002</v>
      </c>
      <c r="F133" s="132">
        <v>4.71</v>
      </c>
    </row>
    <row r="134" spans="5:6">
      <c r="E134" s="132">
        <v>60.949999999999989</v>
      </c>
      <c r="F134" s="132">
        <v>4.7</v>
      </c>
    </row>
    <row r="135" spans="5:6">
      <c r="E135" s="132">
        <v>61.214999999999989</v>
      </c>
      <c r="F135" s="132">
        <v>4.6900000000000004</v>
      </c>
    </row>
    <row r="136" spans="5:6">
      <c r="E136" s="132">
        <v>61.480000000000004</v>
      </c>
      <c r="F136" s="132">
        <v>4.68</v>
      </c>
    </row>
    <row r="137" spans="5:6">
      <c r="E137" s="132">
        <v>61.745000000000005</v>
      </c>
      <c r="F137" s="132">
        <v>4.67</v>
      </c>
    </row>
    <row r="138" spans="5:6">
      <c r="E138" s="132">
        <v>62.009999999999991</v>
      </c>
      <c r="F138" s="132">
        <v>4.66</v>
      </c>
    </row>
    <row r="139" spans="5:6">
      <c r="E139" s="132">
        <v>62.274999999999991</v>
      </c>
      <c r="F139" s="132">
        <v>4.6500000000000004</v>
      </c>
    </row>
    <row r="140" spans="5:6">
      <c r="E140" s="132">
        <v>62.540000000000006</v>
      </c>
      <c r="F140" s="132">
        <v>4.6399999999999997</v>
      </c>
    </row>
    <row r="141" spans="5:6">
      <c r="E141" s="132">
        <v>62.805000000000007</v>
      </c>
      <c r="F141" s="132">
        <v>4.63</v>
      </c>
    </row>
    <row r="142" spans="5:6">
      <c r="E142" s="132">
        <v>63.069999999999993</v>
      </c>
      <c r="F142" s="132">
        <v>4.62</v>
      </c>
    </row>
    <row r="143" spans="5:6">
      <c r="E143" s="132">
        <v>63.334999999999994</v>
      </c>
      <c r="F143" s="132">
        <v>4.6100000000000003</v>
      </c>
    </row>
    <row r="144" spans="5:6">
      <c r="E144" s="132">
        <v>63.600000000000009</v>
      </c>
      <c r="F144" s="132">
        <v>4.5999999999999996</v>
      </c>
    </row>
    <row r="145" spans="5:6">
      <c r="E145" s="132">
        <v>63.865000000000009</v>
      </c>
      <c r="F145" s="132">
        <v>4.59</v>
      </c>
    </row>
    <row r="146" spans="5:6">
      <c r="E146" s="132">
        <v>64.13</v>
      </c>
      <c r="F146" s="132">
        <v>4.58</v>
      </c>
    </row>
    <row r="147" spans="5:6">
      <c r="E147" s="132">
        <v>64.394999999999996</v>
      </c>
      <c r="F147" s="132">
        <v>4.57</v>
      </c>
    </row>
    <row r="148" spans="5:6">
      <c r="E148" s="132">
        <v>64.660000000000011</v>
      </c>
      <c r="F148" s="132">
        <v>4.5599999999999996</v>
      </c>
    </row>
    <row r="149" spans="5:6">
      <c r="E149" s="132">
        <v>64.925000000000011</v>
      </c>
      <c r="F149" s="132">
        <v>4.55</v>
      </c>
    </row>
    <row r="150" spans="5:6">
      <c r="E150" s="132">
        <v>65.19</v>
      </c>
      <c r="F150" s="132">
        <v>4.54</v>
      </c>
    </row>
    <row r="151" spans="5:6">
      <c r="E151" s="132">
        <v>65.454999999999998</v>
      </c>
      <c r="F151" s="132">
        <v>4.53</v>
      </c>
    </row>
    <row r="152" spans="5:6">
      <c r="E152" s="132">
        <v>65.720000000000013</v>
      </c>
      <c r="F152" s="132">
        <v>4.5199999999999996</v>
      </c>
    </row>
    <row r="153" spans="5:6">
      <c r="E153" s="132">
        <v>65.984999999999999</v>
      </c>
      <c r="F153" s="132">
        <v>4.51</v>
      </c>
    </row>
    <row r="154" spans="5:6">
      <c r="E154" s="132">
        <v>66.25</v>
      </c>
      <c r="F154" s="132">
        <v>4.5</v>
      </c>
    </row>
    <row r="155" spans="5:6">
      <c r="E155" s="132">
        <v>66.515000000000001</v>
      </c>
      <c r="F155" s="132">
        <v>4.49</v>
      </c>
    </row>
    <row r="156" spans="5:6">
      <c r="E156" s="132">
        <v>66.779999999999987</v>
      </c>
      <c r="F156" s="132">
        <v>4.4800000000000004</v>
      </c>
    </row>
    <row r="157" spans="5:6">
      <c r="E157" s="132">
        <v>67.045000000000002</v>
      </c>
      <c r="F157" s="132">
        <v>4.47</v>
      </c>
    </row>
    <row r="158" spans="5:6">
      <c r="E158" s="132">
        <v>67.31</v>
      </c>
      <c r="F158" s="132">
        <v>4.46</v>
      </c>
    </row>
    <row r="159" spans="5:6">
      <c r="E159" s="132">
        <v>67.574999999999989</v>
      </c>
      <c r="F159" s="132">
        <v>4.45</v>
      </c>
    </row>
    <row r="160" spans="5:6">
      <c r="E160" s="132">
        <v>67.839999999999989</v>
      </c>
      <c r="F160" s="132">
        <v>4.4400000000000004</v>
      </c>
    </row>
    <row r="161" spans="5:6">
      <c r="E161" s="132">
        <v>68.105000000000004</v>
      </c>
      <c r="F161" s="132">
        <v>4.43</v>
      </c>
    </row>
    <row r="162" spans="5:6">
      <c r="E162" s="132">
        <v>68.37</v>
      </c>
      <c r="F162" s="132">
        <v>4.42</v>
      </c>
    </row>
    <row r="163" spans="5:6">
      <c r="E163" s="132">
        <v>68.634999999999991</v>
      </c>
      <c r="F163" s="132">
        <v>4.41</v>
      </c>
    </row>
    <row r="164" spans="5:6">
      <c r="E164" s="132">
        <v>68.899999999999991</v>
      </c>
      <c r="F164" s="132">
        <v>4.4000000000000004</v>
      </c>
    </row>
    <row r="165" spans="5:6">
      <c r="E165" s="132">
        <v>69.165000000000006</v>
      </c>
      <c r="F165" s="132">
        <v>4.3899999999999997</v>
      </c>
    </row>
    <row r="166" spans="5:6">
      <c r="E166" s="132">
        <v>69.430000000000007</v>
      </c>
      <c r="F166" s="132">
        <v>4.38</v>
      </c>
    </row>
    <row r="167" spans="5:6">
      <c r="E167" s="132">
        <v>69.694999999999993</v>
      </c>
      <c r="F167" s="132">
        <v>4.37</v>
      </c>
    </row>
    <row r="168" spans="5:6">
      <c r="E168" s="132">
        <v>69.959999999999994</v>
      </c>
      <c r="F168" s="132">
        <v>4.3600000000000003</v>
      </c>
    </row>
    <row r="169" spans="5:6">
      <c r="E169" s="132">
        <v>70.225000000000009</v>
      </c>
      <c r="F169" s="132">
        <v>4.3499999999999996</v>
      </c>
    </row>
    <row r="170" spans="5:6">
      <c r="E170" s="132">
        <v>70.490000000000009</v>
      </c>
      <c r="F170" s="132">
        <v>4.34</v>
      </c>
    </row>
    <row r="171" spans="5:6">
      <c r="E171" s="132">
        <v>70.754999999999995</v>
      </c>
      <c r="F171" s="132">
        <v>4.33</v>
      </c>
    </row>
    <row r="172" spans="5:6">
      <c r="E172" s="132">
        <v>71.02</v>
      </c>
      <c r="F172" s="132">
        <v>4.32</v>
      </c>
    </row>
    <row r="173" spans="5:6">
      <c r="E173" s="132">
        <v>71.285000000000011</v>
      </c>
      <c r="F173" s="132">
        <v>4.3099999999999996</v>
      </c>
    </row>
    <row r="174" spans="5:6">
      <c r="E174" s="132">
        <v>71.550000000000011</v>
      </c>
      <c r="F174" s="132">
        <v>4.3</v>
      </c>
    </row>
    <row r="175" spans="5:6">
      <c r="E175" s="132">
        <v>71.814999999999998</v>
      </c>
      <c r="F175" s="132">
        <v>4.29</v>
      </c>
    </row>
    <row r="176" spans="5:6">
      <c r="E176" s="132">
        <v>72.08</v>
      </c>
      <c r="F176" s="132">
        <v>4.28</v>
      </c>
    </row>
    <row r="177" spans="5:6">
      <c r="E177" s="132">
        <v>72.345000000000013</v>
      </c>
      <c r="F177" s="132">
        <v>4.2699999999999996</v>
      </c>
    </row>
    <row r="178" spans="5:6">
      <c r="E178" s="132">
        <v>72.61</v>
      </c>
      <c r="F178" s="132">
        <v>4.26</v>
      </c>
    </row>
    <row r="179" spans="5:6">
      <c r="E179" s="132">
        <v>72.875</v>
      </c>
      <c r="F179" s="132">
        <v>4.25</v>
      </c>
    </row>
    <row r="180" spans="5:6">
      <c r="E180" s="132">
        <v>73.14</v>
      </c>
      <c r="F180" s="132">
        <v>4.24</v>
      </c>
    </row>
    <row r="181" spans="5:6">
      <c r="E181" s="132">
        <v>73.404999999999987</v>
      </c>
      <c r="F181" s="132">
        <v>4.2300000000000004</v>
      </c>
    </row>
    <row r="182" spans="5:6">
      <c r="E182" s="132">
        <v>73.67</v>
      </c>
      <c r="F182" s="132">
        <v>4.22</v>
      </c>
    </row>
    <row r="183" spans="5:6">
      <c r="E183" s="132">
        <v>73.935000000000002</v>
      </c>
      <c r="F183" s="132">
        <v>4.21</v>
      </c>
    </row>
    <row r="184" spans="5:6">
      <c r="E184" s="132">
        <v>74.199999999999989</v>
      </c>
      <c r="F184" s="132">
        <v>4.2</v>
      </c>
    </row>
    <row r="185" spans="5:6">
      <c r="E185" s="132">
        <v>74.464999999999989</v>
      </c>
      <c r="F185" s="132">
        <v>4.1900000000000004</v>
      </c>
    </row>
    <row r="186" spans="5:6">
      <c r="E186" s="132">
        <v>74.73</v>
      </c>
      <c r="F186" s="132">
        <v>4.18</v>
      </c>
    </row>
    <row r="187" spans="5:6">
      <c r="E187" s="132">
        <v>74.995000000000005</v>
      </c>
      <c r="F187" s="132">
        <v>4.17</v>
      </c>
    </row>
    <row r="188" spans="5:6">
      <c r="E188" s="132">
        <v>75.259999999999991</v>
      </c>
      <c r="F188" s="132">
        <v>4.16</v>
      </c>
    </row>
    <row r="189" spans="5:6">
      <c r="E189" s="132">
        <v>75.524999999999991</v>
      </c>
      <c r="F189" s="132">
        <v>4.1500000000000004</v>
      </c>
    </row>
    <row r="190" spans="5:6">
      <c r="E190" s="132">
        <v>75.790000000000006</v>
      </c>
      <c r="F190" s="132">
        <v>4.1399999999999997</v>
      </c>
    </row>
    <row r="191" spans="5:6">
      <c r="E191" s="132">
        <v>76.055000000000007</v>
      </c>
      <c r="F191" s="132">
        <v>4.13</v>
      </c>
    </row>
    <row r="192" spans="5:6">
      <c r="E192" s="132">
        <v>76.319999999999993</v>
      </c>
      <c r="F192" s="132">
        <v>4.12</v>
      </c>
    </row>
    <row r="193" spans="5:6">
      <c r="E193" s="132">
        <v>76.584999999999994</v>
      </c>
      <c r="F193" s="132">
        <v>4.1100000000000003</v>
      </c>
    </row>
    <row r="194" spans="5:6">
      <c r="E194" s="132">
        <v>76.850000000000009</v>
      </c>
      <c r="F194" s="132">
        <v>4.0999999999999996</v>
      </c>
    </row>
    <row r="195" spans="5:6">
      <c r="E195" s="132">
        <v>77.115000000000009</v>
      </c>
      <c r="F195" s="132">
        <v>4.09</v>
      </c>
    </row>
    <row r="196" spans="5:6">
      <c r="E196" s="132">
        <v>77.38</v>
      </c>
      <c r="F196" s="132">
        <v>4.08</v>
      </c>
    </row>
    <row r="197" spans="5:6">
      <c r="E197" s="132">
        <v>77.644999999999996</v>
      </c>
      <c r="F197" s="132">
        <v>4.07</v>
      </c>
    </row>
    <row r="198" spans="5:6">
      <c r="E198" s="132">
        <v>77.910000000000011</v>
      </c>
      <c r="F198" s="132">
        <v>4.0599999999999996</v>
      </c>
    </row>
    <row r="199" spans="5:6">
      <c r="E199" s="132">
        <v>78.175000000000011</v>
      </c>
      <c r="F199" s="132">
        <v>4.05</v>
      </c>
    </row>
    <row r="200" spans="5:6">
      <c r="E200" s="132">
        <v>78.44</v>
      </c>
      <c r="F200" s="132">
        <v>4.04</v>
      </c>
    </row>
    <row r="201" spans="5:6">
      <c r="E201" s="132">
        <v>78.704999999999998</v>
      </c>
      <c r="F201" s="132">
        <v>4.03</v>
      </c>
    </row>
    <row r="202" spans="5:6">
      <c r="E202" s="132">
        <v>78.970000000000013</v>
      </c>
      <c r="F202" s="132">
        <v>4.0199999999999996</v>
      </c>
    </row>
    <row r="203" spans="5:6">
      <c r="E203" s="132">
        <v>79.234999999999999</v>
      </c>
      <c r="F203" s="132">
        <v>4.01</v>
      </c>
    </row>
    <row r="204" spans="5:6">
      <c r="E204" s="132">
        <v>79.5</v>
      </c>
      <c r="F204" s="132">
        <v>4</v>
      </c>
    </row>
    <row r="205" spans="5:6">
      <c r="E205" s="132">
        <v>79.765000000000001</v>
      </c>
      <c r="F205" s="132">
        <v>3.99</v>
      </c>
    </row>
    <row r="206" spans="5:6">
      <c r="E206" s="132">
        <v>80.03</v>
      </c>
      <c r="F206" s="132">
        <v>3.98</v>
      </c>
    </row>
    <row r="207" spans="5:6">
      <c r="E207" s="132">
        <v>80.295000000000002</v>
      </c>
      <c r="F207" s="132">
        <v>3.97</v>
      </c>
    </row>
    <row r="208" spans="5:6">
      <c r="E208" s="132">
        <v>80.56</v>
      </c>
      <c r="F208" s="132">
        <v>3.96</v>
      </c>
    </row>
    <row r="209" spans="5:6">
      <c r="E209" s="132">
        <v>80.824999999999989</v>
      </c>
      <c r="F209" s="132">
        <v>3.95</v>
      </c>
    </row>
    <row r="210" spans="5:6">
      <c r="E210" s="132">
        <v>81.09</v>
      </c>
      <c r="F210" s="132">
        <v>3.94</v>
      </c>
    </row>
    <row r="211" spans="5:6">
      <c r="E211" s="132">
        <v>81.35499999999999</v>
      </c>
      <c r="F211" s="132">
        <v>3.93</v>
      </c>
    </row>
    <row r="212" spans="5:6">
      <c r="E212" s="132">
        <v>81.62</v>
      </c>
      <c r="F212" s="132">
        <v>3.92</v>
      </c>
    </row>
    <row r="213" spans="5:6">
      <c r="E213" s="132">
        <v>81.884999999999991</v>
      </c>
      <c r="F213" s="132">
        <v>3.91</v>
      </c>
    </row>
    <row r="214" spans="5:6">
      <c r="E214" s="132">
        <v>82.15</v>
      </c>
      <c r="F214" s="132">
        <v>3.9</v>
      </c>
    </row>
    <row r="215" spans="5:6">
      <c r="E215" s="132">
        <v>82.414999999999992</v>
      </c>
      <c r="F215" s="132">
        <v>3.89</v>
      </c>
    </row>
    <row r="216" spans="5:6">
      <c r="E216" s="132">
        <v>82.68</v>
      </c>
      <c r="F216" s="132">
        <v>3.88</v>
      </c>
    </row>
    <row r="217" spans="5:6">
      <c r="E217" s="132">
        <v>82.944999999999993</v>
      </c>
      <c r="F217" s="132">
        <v>3.87</v>
      </c>
    </row>
    <row r="218" spans="5:6">
      <c r="E218" s="132">
        <v>83.210000000000008</v>
      </c>
      <c r="F218" s="132">
        <v>3.86</v>
      </c>
    </row>
    <row r="219" spans="5:6">
      <c r="E219" s="132">
        <v>83.474999999999994</v>
      </c>
      <c r="F219" s="132">
        <v>3.85</v>
      </c>
    </row>
    <row r="220" spans="5:6">
      <c r="E220" s="132">
        <v>83.740000000000009</v>
      </c>
      <c r="F220" s="132">
        <v>3.84</v>
      </c>
    </row>
    <row r="221" spans="5:6">
      <c r="E221" s="132">
        <v>84.004999999999995</v>
      </c>
      <c r="F221" s="132">
        <v>3.83</v>
      </c>
    </row>
    <row r="222" spans="5:6">
      <c r="E222" s="132">
        <v>84.27000000000001</v>
      </c>
      <c r="F222" s="132">
        <v>3.82</v>
      </c>
    </row>
    <row r="223" spans="5:6">
      <c r="E223" s="132">
        <v>84.534999999999997</v>
      </c>
      <c r="F223" s="132">
        <v>3.81</v>
      </c>
    </row>
    <row r="224" spans="5:6">
      <c r="E224" s="132">
        <v>84.800000000000011</v>
      </c>
      <c r="F224" s="132">
        <v>3.8</v>
      </c>
    </row>
    <row r="225" spans="5:6">
      <c r="E225" s="132">
        <v>85.064999999999998</v>
      </c>
      <c r="F225" s="132">
        <v>3.79</v>
      </c>
    </row>
    <row r="226" spans="5:6">
      <c r="E226" s="132">
        <v>85.33</v>
      </c>
      <c r="F226" s="132">
        <v>3.78</v>
      </c>
    </row>
    <row r="227" spans="5:6">
      <c r="E227" s="132">
        <v>85.594999999999999</v>
      </c>
      <c r="F227" s="132">
        <v>3.77</v>
      </c>
    </row>
    <row r="228" spans="5:6">
      <c r="E228" s="132">
        <v>85.86</v>
      </c>
      <c r="F228" s="132">
        <v>3.76</v>
      </c>
    </row>
    <row r="229" spans="5:6">
      <c r="E229" s="132">
        <v>86.125</v>
      </c>
      <c r="F229" s="132">
        <v>3.75</v>
      </c>
    </row>
    <row r="230" spans="5:6">
      <c r="E230" s="132">
        <v>86.39</v>
      </c>
      <c r="F230" s="132">
        <v>3.74</v>
      </c>
    </row>
    <row r="231" spans="5:6">
      <c r="E231" s="132">
        <v>86.655000000000001</v>
      </c>
      <c r="F231" s="132">
        <v>3.73</v>
      </c>
    </row>
    <row r="232" spans="5:6">
      <c r="E232" s="132">
        <v>86.92</v>
      </c>
      <c r="F232" s="132">
        <v>3.72</v>
      </c>
    </row>
    <row r="233" spans="5:6">
      <c r="E233" s="132">
        <v>87.185000000000002</v>
      </c>
      <c r="F233" s="132">
        <v>3.71</v>
      </c>
    </row>
    <row r="234" spans="5:6">
      <c r="E234" s="132">
        <v>87.449999999999989</v>
      </c>
      <c r="F234" s="132">
        <v>3.7</v>
      </c>
    </row>
    <row r="235" spans="5:6">
      <c r="E235" s="132">
        <v>87.715000000000003</v>
      </c>
      <c r="F235" s="132">
        <v>3.69</v>
      </c>
    </row>
    <row r="236" spans="5:6">
      <c r="E236" s="132">
        <v>87.97999999999999</v>
      </c>
      <c r="F236" s="132">
        <v>3.68</v>
      </c>
    </row>
    <row r="237" spans="5:6">
      <c r="E237" s="132">
        <v>88.245000000000005</v>
      </c>
      <c r="F237" s="132">
        <v>3.67</v>
      </c>
    </row>
    <row r="238" spans="5:6">
      <c r="E238" s="132">
        <v>88.509999999999991</v>
      </c>
      <c r="F238" s="132">
        <v>3.66</v>
      </c>
    </row>
    <row r="239" spans="5:6">
      <c r="E239" s="132">
        <v>88.775000000000006</v>
      </c>
      <c r="F239" s="132">
        <v>3.65</v>
      </c>
    </row>
    <row r="240" spans="5:6">
      <c r="E240" s="132">
        <v>89.039999999999992</v>
      </c>
      <c r="F240" s="132">
        <v>3.64</v>
      </c>
    </row>
    <row r="241" spans="5:6">
      <c r="E241" s="132">
        <v>89.305000000000007</v>
      </c>
      <c r="F241" s="132">
        <v>3.63</v>
      </c>
    </row>
    <row r="242" spans="5:6">
      <c r="E242" s="132">
        <v>89.57</v>
      </c>
      <c r="F242" s="132">
        <v>3.62</v>
      </c>
    </row>
    <row r="243" spans="5:6">
      <c r="E243" s="132">
        <v>89.835000000000008</v>
      </c>
      <c r="F243" s="132">
        <v>3.61</v>
      </c>
    </row>
    <row r="244" spans="5:6">
      <c r="E244" s="132">
        <v>90.1</v>
      </c>
      <c r="F244" s="132">
        <v>3.6</v>
      </c>
    </row>
    <row r="245" spans="5:6">
      <c r="E245" s="132">
        <v>90.365000000000009</v>
      </c>
      <c r="F245" s="132">
        <v>3.59</v>
      </c>
    </row>
    <row r="246" spans="5:6">
      <c r="E246" s="132">
        <v>90.63</v>
      </c>
      <c r="F246" s="132">
        <v>3.58</v>
      </c>
    </row>
    <row r="247" spans="5:6">
      <c r="E247" s="132">
        <v>90.89500000000001</v>
      </c>
      <c r="F247" s="132">
        <v>3.57</v>
      </c>
    </row>
    <row r="248" spans="5:6">
      <c r="E248" s="132">
        <v>91.16</v>
      </c>
      <c r="F248" s="132">
        <v>3.56</v>
      </c>
    </row>
    <row r="249" spans="5:6">
      <c r="E249" s="132">
        <v>91.425000000000011</v>
      </c>
      <c r="F249" s="132">
        <v>3.55</v>
      </c>
    </row>
    <row r="250" spans="5:6">
      <c r="E250" s="132">
        <v>91.69</v>
      </c>
      <c r="F250" s="132">
        <v>3.54</v>
      </c>
    </row>
    <row r="251" spans="5:6">
      <c r="E251" s="132">
        <v>91.954999999999998</v>
      </c>
      <c r="F251" s="132">
        <v>3.53</v>
      </c>
    </row>
    <row r="252" spans="5:6">
      <c r="E252" s="132">
        <v>92.22</v>
      </c>
      <c r="F252" s="132">
        <v>3.52</v>
      </c>
    </row>
    <row r="253" spans="5:6">
      <c r="E253" s="132">
        <v>92.484999999999999</v>
      </c>
      <c r="F253" s="132">
        <v>3.51</v>
      </c>
    </row>
    <row r="254" spans="5:6">
      <c r="E254" s="132">
        <v>92.75</v>
      </c>
      <c r="F254" s="132">
        <v>3.5</v>
      </c>
    </row>
    <row r="255" spans="5:6">
      <c r="E255" s="132">
        <v>93.015000000000001</v>
      </c>
      <c r="F255" s="132">
        <v>3.49</v>
      </c>
    </row>
    <row r="256" spans="5:6">
      <c r="E256" s="132">
        <v>93.28</v>
      </c>
      <c r="F256" s="132">
        <v>3.48</v>
      </c>
    </row>
    <row r="257" spans="5:6">
      <c r="E257" s="132">
        <v>93.545000000000002</v>
      </c>
      <c r="F257" s="132">
        <v>3.47</v>
      </c>
    </row>
    <row r="258" spans="5:6">
      <c r="E258" s="132">
        <v>93.81</v>
      </c>
      <c r="F258" s="132">
        <v>3.46</v>
      </c>
    </row>
    <row r="259" spans="5:6">
      <c r="E259" s="132">
        <v>94.074999999999989</v>
      </c>
      <c r="F259" s="132">
        <v>3.45</v>
      </c>
    </row>
    <row r="260" spans="5:6">
      <c r="E260" s="132">
        <v>94.34</v>
      </c>
      <c r="F260" s="132">
        <v>3.44</v>
      </c>
    </row>
    <row r="261" spans="5:6">
      <c r="E261" s="132">
        <v>94.60499999999999</v>
      </c>
      <c r="F261" s="132">
        <v>3.43</v>
      </c>
    </row>
    <row r="262" spans="5:6">
      <c r="E262" s="132">
        <v>94.87</v>
      </c>
      <c r="F262" s="132">
        <v>3.42</v>
      </c>
    </row>
    <row r="263" spans="5:6">
      <c r="E263" s="132">
        <v>95.134999999999991</v>
      </c>
      <c r="F263" s="132">
        <v>3.41</v>
      </c>
    </row>
    <row r="264" spans="5:6">
      <c r="E264" s="132">
        <v>95.4</v>
      </c>
      <c r="F264" s="132">
        <v>3.4</v>
      </c>
    </row>
    <row r="265" spans="5:6">
      <c r="E265" s="132">
        <v>95.664999999999992</v>
      </c>
      <c r="F265" s="132">
        <v>3.39</v>
      </c>
    </row>
    <row r="266" spans="5:6">
      <c r="E266" s="132">
        <v>95.93</v>
      </c>
      <c r="F266" s="132">
        <v>3.38</v>
      </c>
    </row>
    <row r="267" spans="5:6">
      <c r="E267" s="132">
        <v>96.194999999999993</v>
      </c>
      <c r="F267" s="132">
        <v>3.37</v>
      </c>
    </row>
    <row r="268" spans="5:6">
      <c r="E268" s="132">
        <v>96.460000000000008</v>
      </c>
      <c r="F268" s="132">
        <v>3.36</v>
      </c>
    </row>
    <row r="269" spans="5:6">
      <c r="E269" s="132">
        <v>96.724999999999994</v>
      </c>
      <c r="F269" s="132">
        <v>3.35</v>
      </c>
    </row>
    <row r="270" spans="5:6">
      <c r="E270" s="132">
        <v>96.990000000000009</v>
      </c>
      <c r="F270" s="132">
        <v>3.34</v>
      </c>
    </row>
    <row r="271" spans="5:6">
      <c r="E271" s="132">
        <v>97.254999999999995</v>
      </c>
      <c r="F271" s="132">
        <v>3.33</v>
      </c>
    </row>
    <row r="272" spans="5:6">
      <c r="E272" s="132">
        <v>97.52000000000001</v>
      </c>
      <c r="F272" s="132">
        <v>3.32</v>
      </c>
    </row>
    <row r="273" spans="5:6">
      <c r="E273" s="132">
        <v>97.784999999999997</v>
      </c>
      <c r="F273" s="132">
        <v>3.31</v>
      </c>
    </row>
    <row r="274" spans="5:6">
      <c r="E274" s="132">
        <v>98.050000000000011</v>
      </c>
      <c r="F274" s="132">
        <v>3.3</v>
      </c>
    </row>
    <row r="275" spans="5:6">
      <c r="E275" s="132">
        <v>98.314999999999998</v>
      </c>
      <c r="F275" s="132">
        <v>3.29</v>
      </c>
    </row>
    <row r="276" spans="5:6">
      <c r="E276" s="132">
        <v>98.58</v>
      </c>
      <c r="F276" s="132">
        <v>3.28</v>
      </c>
    </row>
    <row r="277" spans="5:6">
      <c r="E277" s="132">
        <v>98.844999999999999</v>
      </c>
      <c r="F277" s="132">
        <v>3.27</v>
      </c>
    </row>
    <row r="278" spans="5:6">
      <c r="E278" s="132">
        <v>99.11</v>
      </c>
      <c r="F278" s="132">
        <v>3.26</v>
      </c>
    </row>
    <row r="279" spans="5:6">
      <c r="E279" s="132">
        <v>99.375</v>
      </c>
      <c r="F279" s="132">
        <v>3.25</v>
      </c>
    </row>
    <row r="280" spans="5:6">
      <c r="E280" s="132">
        <v>99.64</v>
      </c>
      <c r="F280" s="132">
        <v>3.24</v>
      </c>
    </row>
    <row r="281" spans="5:6">
      <c r="E281" s="132">
        <v>99.905000000000001</v>
      </c>
      <c r="F281" s="132">
        <v>3.23</v>
      </c>
    </row>
    <row r="282" spans="5:6">
      <c r="E282" s="132">
        <v>100.17</v>
      </c>
      <c r="F282" s="132">
        <v>3.22</v>
      </c>
    </row>
    <row r="283" spans="5:6">
      <c r="E283" s="132">
        <v>100.435</v>
      </c>
      <c r="F283" s="132">
        <v>3.21</v>
      </c>
    </row>
    <row r="284" spans="5:6">
      <c r="E284" s="132">
        <v>100.69999999999999</v>
      </c>
      <c r="F284" s="132">
        <v>3.2</v>
      </c>
    </row>
    <row r="285" spans="5:6">
      <c r="E285" s="132">
        <v>100.965</v>
      </c>
      <c r="F285" s="132">
        <v>3.19</v>
      </c>
    </row>
    <row r="286" spans="5:6">
      <c r="E286" s="132">
        <v>101.22999999999999</v>
      </c>
      <c r="F286" s="132">
        <v>3.18</v>
      </c>
    </row>
    <row r="287" spans="5:6">
      <c r="E287" s="132">
        <v>101.495</v>
      </c>
      <c r="F287" s="132">
        <v>3.17</v>
      </c>
    </row>
    <row r="288" spans="5:6">
      <c r="E288" s="132">
        <v>101.75999999999999</v>
      </c>
      <c r="F288" s="132">
        <v>3.16</v>
      </c>
    </row>
    <row r="289" spans="5:6">
      <c r="E289" s="132">
        <v>102.02500000000001</v>
      </c>
      <c r="F289" s="132">
        <v>3.15</v>
      </c>
    </row>
    <row r="290" spans="5:6">
      <c r="E290" s="132">
        <v>102.28999999999999</v>
      </c>
      <c r="F290" s="132">
        <v>3.14</v>
      </c>
    </row>
    <row r="291" spans="5:6">
      <c r="E291" s="132">
        <v>102.55500000000001</v>
      </c>
      <c r="F291" s="132">
        <v>3.13</v>
      </c>
    </row>
    <row r="292" spans="5:6">
      <c r="E292" s="132">
        <v>102.82</v>
      </c>
      <c r="F292" s="132">
        <v>3.12</v>
      </c>
    </row>
    <row r="293" spans="5:6">
      <c r="E293" s="132">
        <v>103.08500000000001</v>
      </c>
      <c r="F293" s="132">
        <v>3.11</v>
      </c>
    </row>
    <row r="294" spans="5:6">
      <c r="E294" s="132">
        <v>103.35</v>
      </c>
      <c r="F294" s="132">
        <v>3.1</v>
      </c>
    </row>
    <row r="295" spans="5:6">
      <c r="E295" s="132">
        <v>103.61500000000001</v>
      </c>
      <c r="F295" s="132">
        <v>3.09</v>
      </c>
    </row>
    <row r="296" spans="5:6">
      <c r="E296" s="132">
        <v>103.88</v>
      </c>
      <c r="F296" s="132">
        <v>3.08</v>
      </c>
    </row>
    <row r="297" spans="5:6">
      <c r="E297" s="132">
        <v>104.14500000000001</v>
      </c>
      <c r="F297" s="132">
        <v>3.07</v>
      </c>
    </row>
    <row r="298" spans="5:6">
      <c r="E298" s="132">
        <v>104.41</v>
      </c>
      <c r="F298" s="132">
        <v>3.06</v>
      </c>
    </row>
    <row r="299" spans="5:6">
      <c r="E299" s="132">
        <v>104.67500000000001</v>
      </c>
      <c r="F299" s="132">
        <v>3.05</v>
      </c>
    </row>
    <row r="300" spans="5:6">
      <c r="E300" s="132">
        <v>104.94</v>
      </c>
      <c r="F300" s="132">
        <v>3.04</v>
      </c>
    </row>
    <row r="301" spans="5:6">
      <c r="E301" s="132">
        <v>105.205</v>
      </c>
      <c r="F301" s="132">
        <v>3.03</v>
      </c>
    </row>
    <row r="302" spans="5:6">
      <c r="E302" s="132">
        <v>105.47</v>
      </c>
      <c r="F302" s="132">
        <v>3.02</v>
      </c>
    </row>
    <row r="303" spans="5:6">
      <c r="E303" s="132">
        <v>105.735</v>
      </c>
      <c r="F303" s="132">
        <v>3.01</v>
      </c>
    </row>
    <row r="304" spans="5:6">
      <c r="E304" s="132">
        <v>106</v>
      </c>
      <c r="F304" s="132">
        <v>3</v>
      </c>
    </row>
    <row r="305" spans="5:6">
      <c r="E305" s="132">
        <v>106.265</v>
      </c>
      <c r="F305" s="132">
        <v>2.99</v>
      </c>
    </row>
    <row r="306" spans="5:6">
      <c r="E306" s="132">
        <v>106.53</v>
      </c>
      <c r="F306" s="132">
        <v>2.98</v>
      </c>
    </row>
    <row r="307" spans="5:6">
      <c r="E307" s="132">
        <v>106.795</v>
      </c>
      <c r="F307" s="132">
        <v>2.97</v>
      </c>
    </row>
    <row r="308" spans="5:6">
      <c r="E308" s="132">
        <v>107.06</v>
      </c>
      <c r="F308" s="132">
        <v>2.96</v>
      </c>
    </row>
    <row r="309" spans="5:6">
      <c r="E309" s="132">
        <v>107.32499999999999</v>
      </c>
      <c r="F309" s="132">
        <v>2.95</v>
      </c>
    </row>
    <row r="310" spans="5:6">
      <c r="E310" s="132">
        <v>107.59</v>
      </c>
      <c r="F310" s="132">
        <v>2.94</v>
      </c>
    </row>
    <row r="311" spans="5:6">
      <c r="E311" s="132">
        <v>107.85499999999999</v>
      </c>
      <c r="F311" s="132">
        <v>2.93</v>
      </c>
    </row>
    <row r="312" spans="5:6">
      <c r="E312" s="132">
        <v>108.12</v>
      </c>
      <c r="F312" s="132">
        <v>2.92</v>
      </c>
    </row>
    <row r="313" spans="5:6">
      <c r="E313" s="132">
        <v>108.38499999999999</v>
      </c>
      <c r="F313" s="132">
        <v>2.91</v>
      </c>
    </row>
    <row r="314" spans="5:6">
      <c r="E314" s="132">
        <v>108.65</v>
      </c>
      <c r="F314" s="132">
        <v>2.9</v>
      </c>
    </row>
    <row r="315" spans="5:6">
      <c r="E315" s="132">
        <v>108.91499999999999</v>
      </c>
      <c r="F315" s="132">
        <v>2.89</v>
      </c>
    </row>
    <row r="316" spans="5:6">
      <c r="E316" s="132">
        <v>109.18</v>
      </c>
      <c r="F316" s="132">
        <v>2.88</v>
      </c>
    </row>
    <row r="317" spans="5:6">
      <c r="E317" s="132">
        <v>109.44499999999999</v>
      </c>
      <c r="F317" s="132">
        <v>2.87</v>
      </c>
    </row>
    <row r="318" spans="5:6">
      <c r="E318" s="132">
        <v>109.71000000000001</v>
      </c>
      <c r="F318" s="132">
        <v>2.86</v>
      </c>
    </row>
    <row r="319" spans="5:6">
      <c r="E319" s="132">
        <v>109.97499999999999</v>
      </c>
      <c r="F319" s="132">
        <v>2.85</v>
      </c>
    </row>
    <row r="320" spans="5:6">
      <c r="E320" s="132">
        <v>110.24000000000001</v>
      </c>
      <c r="F320" s="132">
        <v>2.84</v>
      </c>
    </row>
    <row r="321" spans="5:6">
      <c r="E321" s="132">
        <v>110.505</v>
      </c>
      <c r="F321" s="132">
        <v>2.83</v>
      </c>
    </row>
    <row r="322" spans="5:6">
      <c r="E322" s="132">
        <v>110.77000000000001</v>
      </c>
      <c r="F322" s="132">
        <v>2.82</v>
      </c>
    </row>
    <row r="323" spans="5:6">
      <c r="E323" s="132">
        <v>111.035</v>
      </c>
      <c r="F323" s="132">
        <v>2.81</v>
      </c>
    </row>
    <row r="324" spans="5:6">
      <c r="E324" s="132">
        <v>111.30000000000001</v>
      </c>
      <c r="F324" s="132">
        <v>2.8</v>
      </c>
    </row>
    <row r="325" spans="5:6">
      <c r="E325" s="132">
        <v>111.565</v>
      </c>
      <c r="F325" s="132">
        <v>2.79</v>
      </c>
    </row>
    <row r="326" spans="5:6">
      <c r="E326" s="132">
        <v>111.83</v>
      </c>
      <c r="F326" s="132">
        <v>2.78</v>
      </c>
    </row>
    <row r="327" spans="5:6">
      <c r="E327" s="132">
        <v>112.095</v>
      </c>
      <c r="F327" s="132">
        <v>2.77</v>
      </c>
    </row>
    <row r="328" spans="5:6">
      <c r="E328" s="132">
        <v>112.36</v>
      </c>
      <c r="F328" s="132">
        <v>2.76</v>
      </c>
    </row>
    <row r="329" spans="5:6">
      <c r="E329" s="132">
        <v>112.625</v>
      </c>
      <c r="F329" s="132">
        <v>2.75</v>
      </c>
    </row>
    <row r="330" spans="5:6">
      <c r="E330" s="132">
        <v>112.89</v>
      </c>
      <c r="F330" s="132">
        <v>2.74</v>
      </c>
    </row>
    <row r="331" spans="5:6">
      <c r="E331" s="132">
        <v>113.155</v>
      </c>
      <c r="F331" s="132">
        <v>2.73</v>
      </c>
    </row>
    <row r="332" spans="5:6">
      <c r="E332" s="132">
        <v>113.42</v>
      </c>
      <c r="F332" s="132">
        <v>2.72</v>
      </c>
    </row>
    <row r="333" spans="5:6">
      <c r="E333" s="132">
        <v>113.685</v>
      </c>
      <c r="F333" s="132">
        <v>2.71</v>
      </c>
    </row>
    <row r="334" spans="5:6">
      <c r="E334" s="132">
        <v>113.94999999999999</v>
      </c>
      <c r="F334" s="132">
        <v>2.7</v>
      </c>
    </row>
    <row r="335" spans="5:6">
      <c r="E335" s="132">
        <v>114.215</v>
      </c>
      <c r="F335" s="132">
        <v>2.69</v>
      </c>
    </row>
    <row r="336" spans="5:6">
      <c r="E336" s="132">
        <v>114.47999999999999</v>
      </c>
      <c r="F336" s="132">
        <v>2.68</v>
      </c>
    </row>
    <row r="337" spans="5:6">
      <c r="E337" s="132">
        <v>114.745</v>
      </c>
      <c r="F337" s="132">
        <v>2.67</v>
      </c>
    </row>
    <row r="338" spans="5:6">
      <c r="E338" s="132">
        <v>115.00999999999999</v>
      </c>
      <c r="F338" s="132">
        <v>2.66</v>
      </c>
    </row>
    <row r="339" spans="5:6">
      <c r="E339" s="132">
        <v>115.27500000000001</v>
      </c>
      <c r="F339" s="132">
        <v>2.65</v>
      </c>
    </row>
    <row r="340" spans="5:6">
      <c r="E340" s="132">
        <v>115.53999999999999</v>
      </c>
      <c r="F340" s="132">
        <v>2.64</v>
      </c>
    </row>
    <row r="341" spans="5:6">
      <c r="E341" s="132">
        <v>115.80500000000001</v>
      </c>
      <c r="F341" s="132">
        <v>2.63</v>
      </c>
    </row>
    <row r="342" spans="5:6">
      <c r="E342" s="132">
        <v>116.07</v>
      </c>
      <c r="F342" s="132">
        <v>2.62</v>
      </c>
    </row>
    <row r="343" spans="5:6">
      <c r="E343" s="132">
        <v>116.33500000000001</v>
      </c>
      <c r="F343" s="132">
        <v>2.61</v>
      </c>
    </row>
    <row r="344" spans="5:6">
      <c r="E344" s="132">
        <v>116.6</v>
      </c>
      <c r="F344" s="132">
        <v>2.6</v>
      </c>
    </row>
    <row r="345" spans="5:6">
      <c r="E345" s="132">
        <v>116.86500000000001</v>
      </c>
      <c r="F345" s="132">
        <v>2.59</v>
      </c>
    </row>
    <row r="346" spans="5:6">
      <c r="E346" s="132">
        <v>117.13</v>
      </c>
      <c r="F346" s="132">
        <v>2.58</v>
      </c>
    </row>
    <row r="347" spans="5:6">
      <c r="E347" s="132">
        <v>117.39500000000001</v>
      </c>
      <c r="F347" s="132">
        <v>2.57</v>
      </c>
    </row>
    <row r="348" spans="5:6">
      <c r="E348" s="132">
        <v>117.66</v>
      </c>
      <c r="F348" s="132">
        <v>2.56</v>
      </c>
    </row>
    <row r="349" spans="5:6">
      <c r="E349" s="132">
        <v>117.92500000000001</v>
      </c>
      <c r="F349" s="132">
        <v>2.5499999999999998</v>
      </c>
    </row>
    <row r="350" spans="5:6">
      <c r="E350" s="132">
        <v>118.19</v>
      </c>
      <c r="F350" s="132">
        <v>2.54</v>
      </c>
    </row>
    <row r="351" spans="5:6">
      <c r="E351" s="132">
        <v>118.455</v>
      </c>
      <c r="F351" s="132">
        <v>2.5299999999999998</v>
      </c>
    </row>
    <row r="352" spans="5:6">
      <c r="E352" s="132">
        <v>118.72</v>
      </c>
      <c r="F352" s="132">
        <v>2.52</v>
      </c>
    </row>
    <row r="353" spans="5:6">
      <c r="E353" s="132">
        <v>118.985</v>
      </c>
      <c r="F353" s="132">
        <v>2.5099999999999998</v>
      </c>
    </row>
    <row r="354" spans="5:6">
      <c r="E354" s="132">
        <v>119.25</v>
      </c>
      <c r="F354" s="132">
        <v>2.5</v>
      </c>
    </row>
    <row r="355" spans="5:6">
      <c r="E355" s="132">
        <v>119.515</v>
      </c>
      <c r="F355" s="132">
        <v>2.4900000000000002</v>
      </c>
    </row>
    <row r="356" spans="5:6">
      <c r="E356" s="132">
        <v>119.78</v>
      </c>
      <c r="F356" s="132">
        <v>2.48</v>
      </c>
    </row>
    <row r="357" spans="5:6">
      <c r="E357" s="132">
        <v>120.045</v>
      </c>
      <c r="F357" s="132">
        <v>2.4700000000000002</v>
      </c>
    </row>
    <row r="358" spans="5:6">
      <c r="E358" s="132">
        <v>120.31</v>
      </c>
      <c r="F358" s="132">
        <v>2.46</v>
      </c>
    </row>
    <row r="359" spans="5:6">
      <c r="E359" s="132">
        <v>120.57499999999999</v>
      </c>
      <c r="F359" s="132">
        <v>2.4500000000000002</v>
      </c>
    </row>
    <row r="360" spans="5:6">
      <c r="E360" s="132">
        <v>120.84</v>
      </c>
      <c r="F360" s="132">
        <v>2.44</v>
      </c>
    </row>
    <row r="361" spans="5:6">
      <c r="E361" s="132">
        <v>121.10499999999999</v>
      </c>
      <c r="F361" s="132">
        <v>2.4300000000000002</v>
      </c>
    </row>
    <row r="362" spans="5:6">
      <c r="E362" s="132">
        <v>121.37</v>
      </c>
      <c r="F362" s="132">
        <v>2.42</v>
      </c>
    </row>
    <row r="363" spans="5:6">
      <c r="E363" s="132">
        <v>121.63499999999999</v>
      </c>
      <c r="F363" s="132">
        <v>2.41</v>
      </c>
    </row>
    <row r="364" spans="5:6">
      <c r="E364" s="132">
        <v>121.9</v>
      </c>
      <c r="F364" s="132">
        <v>2.4</v>
      </c>
    </row>
    <row r="365" spans="5:6">
      <c r="E365" s="132">
        <v>122.16499999999999</v>
      </c>
      <c r="F365" s="132">
        <v>2.39</v>
      </c>
    </row>
    <row r="366" spans="5:6">
      <c r="E366" s="132">
        <v>122.43</v>
      </c>
      <c r="F366" s="132">
        <v>2.38</v>
      </c>
    </row>
    <row r="367" spans="5:6">
      <c r="E367" s="132">
        <v>122.69499999999999</v>
      </c>
      <c r="F367" s="132">
        <v>2.37</v>
      </c>
    </row>
    <row r="368" spans="5:6">
      <c r="E368" s="132">
        <v>122.96000000000001</v>
      </c>
      <c r="F368" s="132">
        <v>2.36</v>
      </c>
    </row>
    <row r="369" spans="5:6">
      <c r="E369" s="132">
        <v>123.22499999999999</v>
      </c>
      <c r="F369" s="132">
        <v>2.35</v>
      </c>
    </row>
    <row r="370" spans="5:6">
      <c r="E370" s="132">
        <v>123.49000000000001</v>
      </c>
      <c r="F370" s="132">
        <v>2.34</v>
      </c>
    </row>
    <row r="371" spans="5:6">
      <c r="E371" s="132">
        <v>123.755</v>
      </c>
      <c r="F371" s="132">
        <v>2.33</v>
      </c>
    </row>
    <row r="372" spans="5:6">
      <c r="E372" s="132">
        <v>124.02000000000001</v>
      </c>
      <c r="F372" s="132">
        <v>2.3199999999999998</v>
      </c>
    </row>
    <row r="373" spans="5:6">
      <c r="E373" s="132">
        <v>124.285</v>
      </c>
      <c r="F373" s="132">
        <v>2.31</v>
      </c>
    </row>
    <row r="374" spans="5:6">
      <c r="E374" s="132">
        <v>124.55000000000001</v>
      </c>
      <c r="F374" s="132">
        <v>2.2999999999999998</v>
      </c>
    </row>
    <row r="375" spans="5:6">
      <c r="E375" s="132">
        <v>124.815</v>
      </c>
      <c r="F375" s="132">
        <v>2.29</v>
      </c>
    </row>
    <row r="376" spans="5:6">
      <c r="E376" s="132">
        <v>125.08000000000001</v>
      </c>
      <c r="F376" s="132">
        <v>2.2799999999999998</v>
      </c>
    </row>
    <row r="377" spans="5:6">
      <c r="E377" s="132">
        <v>125.345</v>
      </c>
      <c r="F377" s="132">
        <v>2.27</v>
      </c>
    </row>
    <row r="378" spans="5:6">
      <c r="E378" s="132">
        <v>125.61000000000001</v>
      </c>
      <c r="F378" s="132">
        <v>2.2599999999999998</v>
      </c>
    </row>
    <row r="379" spans="5:6">
      <c r="E379" s="132">
        <v>125.875</v>
      </c>
      <c r="F379" s="132">
        <v>2.25</v>
      </c>
    </row>
    <row r="380" spans="5:6">
      <c r="E380" s="132">
        <v>126.13999999999999</v>
      </c>
      <c r="F380" s="132">
        <v>2.2400000000000002</v>
      </c>
    </row>
    <row r="381" spans="5:6">
      <c r="E381" s="132">
        <v>126.405</v>
      </c>
      <c r="F381" s="132">
        <v>2.23</v>
      </c>
    </row>
    <row r="382" spans="5:6">
      <c r="E382" s="132">
        <v>126.66999999999999</v>
      </c>
      <c r="F382" s="132">
        <v>2.2200000000000002</v>
      </c>
    </row>
    <row r="383" spans="5:6">
      <c r="E383" s="132">
        <v>126.935</v>
      </c>
      <c r="F383" s="132">
        <v>2.21</v>
      </c>
    </row>
    <row r="384" spans="5:6">
      <c r="E384" s="132">
        <v>127.19999999999999</v>
      </c>
      <c r="F384" s="132">
        <v>2.2000000000000002</v>
      </c>
    </row>
    <row r="385" spans="5:6">
      <c r="E385" s="132">
        <v>127.465</v>
      </c>
      <c r="F385" s="132">
        <v>2.19</v>
      </c>
    </row>
    <row r="386" spans="5:6">
      <c r="E386" s="132">
        <v>127.72999999999999</v>
      </c>
      <c r="F386" s="132">
        <v>2.1800000000000002</v>
      </c>
    </row>
    <row r="387" spans="5:6">
      <c r="E387" s="132">
        <v>127.995</v>
      </c>
      <c r="F387" s="132">
        <v>2.17</v>
      </c>
    </row>
    <row r="388" spans="5:6">
      <c r="E388" s="132">
        <v>128.26</v>
      </c>
      <c r="F388" s="132">
        <v>2.16</v>
      </c>
    </row>
    <row r="389" spans="5:6">
      <c r="E389" s="132">
        <v>128.52500000000001</v>
      </c>
      <c r="F389" s="132">
        <v>2.15</v>
      </c>
    </row>
    <row r="390" spans="5:6">
      <c r="E390" s="132">
        <v>128.79</v>
      </c>
      <c r="F390" s="132">
        <v>2.14</v>
      </c>
    </row>
    <row r="391" spans="5:6">
      <c r="E391" s="132">
        <v>129.05500000000001</v>
      </c>
      <c r="F391" s="132">
        <v>2.13</v>
      </c>
    </row>
    <row r="392" spans="5:6">
      <c r="E392" s="132">
        <v>129.32</v>
      </c>
      <c r="F392" s="132">
        <v>2.12</v>
      </c>
    </row>
    <row r="393" spans="5:6">
      <c r="E393" s="132">
        <v>129.58500000000001</v>
      </c>
      <c r="F393" s="132">
        <v>2.11</v>
      </c>
    </row>
    <row r="394" spans="5:6">
      <c r="E394" s="132">
        <v>129.85</v>
      </c>
      <c r="F394" s="132">
        <v>2.1</v>
      </c>
    </row>
    <row r="395" spans="5:6">
      <c r="E395" s="132">
        <v>130.11500000000001</v>
      </c>
      <c r="F395" s="132">
        <v>2.09</v>
      </c>
    </row>
    <row r="396" spans="5:6">
      <c r="E396" s="132">
        <v>130.38</v>
      </c>
      <c r="F396" s="132">
        <v>2.08</v>
      </c>
    </row>
    <row r="397" spans="5:6">
      <c r="E397" s="132">
        <v>130.64500000000001</v>
      </c>
      <c r="F397" s="132">
        <v>2.0699999999999998</v>
      </c>
    </row>
    <row r="398" spans="5:6">
      <c r="E398" s="132">
        <v>130.91</v>
      </c>
      <c r="F398" s="132">
        <v>2.06</v>
      </c>
    </row>
    <row r="399" spans="5:6">
      <c r="E399" s="132">
        <v>131.17500000000001</v>
      </c>
      <c r="F399" s="132">
        <v>2.0499999999999998</v>
      </c>
    </row>
    <row r="400" spans="5:6">
      <c r="E400" s="132">
        <v>131.44</v>
      </c>
      <c r="F400" s="132">
        <v>2.04</v>
      </c>
    </row>
    <row r="401" spans="5:6">
      <c r="E401" s="132">
        <v>131.70500000000001</v>
      </c>
      <c r="F401" s="132">
        <v>2.0299999999999998</v>
      </c>
    </row>
    <row r="402" spans="5:6">
      <c r="E402" s="132">
        <v>131.97</v>
      </c>
      <c r="F402" s="132">
        <v>2.02</v>
      </c>
    </row>
    <row r="403" spans="5:6">
      <c r="E403" s="132">
        <v>132.23500000000001</v>
      </c>
      <c r="F403" s="132">
        <v>2.0099999999999998</v>
      </c>
    </row>
    <row r="404" spans="5:6">
      <c r="E404" s="132">
        <v>132.5</v>
      </c>
      <c r="F404" s="132">
        <v>2</v>
      </c>
    </row>
    <row r="405" spans="5:6">
      <c r="E405" s="132">
        <v>132.76499999999999</v>
      </c>
      <c r="F405" s="132">
        <v>1.99</v>
      </c>
    </row>
    <row r="406" spans="5:6">
      <c r="E406" s="132">
        <v>133.03</v>
      </c>
      <c r="F406" s="132">
        <v>1.98</v>
      </c>
    </row>
    <row r="407" spans="5:6">
      <c r="E407" s="132">
        <v>133.29500000000002</v>
      </c>
      <c r="F407" s="132">
        <v>1.97</v>
      </c>
    </row>
    <row r="408" spans="5:6">
      <c r="E408" s="132">
        <v>133.56</v>
      </c>
      <c r="F408" s="132">
        <v>1.96</v>
      </c>
    </row>
    <row r="409" spans="5:6">
      <c r="E409" s="132">
        <v>133.82499999999999</v>
      </c>
      <c r="F409" s="132">
        <v>1.95</v>
      </c>
    </row>
    <row r="410" spans="5:6">
      <c r="E410" s="132">
        <v>134.09</v>
      </c>
      <c r="F410" s="132">
        <v>1.94</v>
      </c>
    </row>
    <row r="411" spans="5:6">
      <c r="E411" s="132">
        <v>134.35500000000002</v>
      </c>
      <c r="F411" s="132">
        <v>1.93</v>
      </c>
    </row>
    <row r="412" spans="5:6">
      <c r="E412" s="132">
        <v>134.62</v>
      </c>
      <c r="F412" s="132">
        <v>1.92</v>
      </c>
    </row>
    <row r="413" spans="5:6">
      <c r="E413" s="132">
        <v>134.88499999999999</v>
      </c>
      <c r="F413" s="132">
        <v>1.91</v>
      </c>
    </row>
    <row r="414" spans="5:6">
      <c r="E414" s="132">
        <v>135.15</v>
      </c>
      <c r="F414" s="132">
        <v>1.9</v>
      </c>
    </row>
    <row r="415" spans="5:6">
      <c r="E415" s="132">
        <v>135.41499999999999</v>
      </c>
      <c r="F415" s="132">
        <v>1.89</v>
      </c>
    </row>
    <row r="416" spans="5:6">
      <c r="E416" s="132">
        <v>135.68</v>
      </c>
      <c r="F416" s="132">
        <v>1.88</v>
      </c>
    </row>
    <row r="417" spans="5:6">
      <c r="E417" s="132">
        <v>135.94499999999999</v>
      </c>
      <c r="F417" s="132">
        <v>1.87</v>
      </c>
    </row>
    <row r="418" spans="5:6">
      <c r="E418" s="132">
        <v>136.21</v>
      </c>
      <c r="F418" s="132">
        <v>1.86</v>
      </c>
    </row>
    <row r="419" spans="5:6">
      <c r="E419" s="132">
        <v>136.47499999999999</v>
      </c>
      <c r="F419" s="132">
        <v>1.85</v>
      </c>
    </row>
    <row r="420" spans="5:6">
      <c r="E420" s="132">
        <v>136.74</v>
      </c>
      <c r="F420" s="132">
        <v>1.84</v>
      </c>
    </row>
    <row r="421" spans="5:6">
      <c r="E421" s="132">
        <v>137.005</v>
      </c>
      <c r="F421" s="132">
        <v>1.83</v>
      </c>
    </row>
    <row r="422" spans="5:6">
      <c r="E422" s="132">
        <v>137.26999999999998</v>
      </c>
      <c r="F422" s="132">
        <v>1.82</v>
      </c>
    </row>
    <row r="423" spans="5:6">
      <c r="E423" s="132">
        <v>137.535</v>
      </c>
      <c r="F423" s="132">
        <v>1.81</v>
      </c>
    </row>
    <row r="424" spans="5:6">
      <c r="E424" s="132">
        <v>137.80000000000001</v>
      </c>
      <c r="F424" s="132">
        <v>1.8</v>
      </c>
    </row>
    <row r="425" spans="5:6">
      <c r="E425" s="132">
        <v>138.065</v>
      </c>
      <c r="F425" s="132">
        <v>1.79</v>
      </c>
    </row>
    <row r="426" spans="5:6">
      <c r="E426" s="132">
        <v>138.32999999999998</v>
      </c>
      <c r="F426" s="132">
        <v>1.78</v>
      </c>
    </row>
    <row r="427" spans="5:6">
      <c r="E427" s="132">
        <v>138.595</v>
      </c>
      <c r="F427" s="132">
        <v>1.77</v>
      </c>
    </row>
    <row r="428" spans="5:6">
      <c r="E428" s="132">
        <v>138.86000000000001</v>
      </c>
      <c r="F428" s="132">
        <v>1.76</v>
      </c>
    </row>
    <row r="429" spans="5:6">
      <c r="E429" s="132">
        <v>139.125</v>
      </c>
      <c r="F429" s="132">
        <v>1.75</v>
      </c>
    </row>
    <row r="430" spans="5:6">
      <c r="E430" s="132">
        <v>139.38999999999999</v>
      </c>
      <c r="F430" s="132">
        <v>1.74</v>
      </c>
    </row>
    <row r="431" spans="5:6">
      <c r="E431" s="132">
        <v>139.655</v>
      </c>
      <c r="F431" s="132">
        <v>1.73</v>
      </c>
    </row>
    <row r="432" spans="5:6">
      <c r="E432" s="132">
        <v>139.92000000000002</v>
      </c>
      <c r="F432" s="132">
        <v>1.72</v>
      </c>
    </row>
    <row r="433" spans="5:6">
      <c r="E433" s="132">
        <v>140.185</v>
      </c>
      <c r="F433" s="132">
        <v>1.71</v>
      </c>
    </row>
    <row r="434" spans="5:6">
      <c r="E434" s="132">
        <v>140.44999999999999</v>
      </c>
      <c r="F434" s="132">
        <v>1.7</v>
      </c>
    </row>
    <row r="435" spans="5:6">
      <c r="E435" s="132">
        <v>140.715</v>
      </c>
      <c r="F435" s="132">
        <v>1.69</v>
      </c>
    </row>
    <row r="436" spans="5:6">
      <c r="E436" s="132">
        <v>140.98000000000002</v>
      </c>
      <c r="F436" s="132">
        <v>1.68</v>
      </c>
    </row>
    <row r="437" spans="5:6">
      <c r="E437" s="132">
        <v>141.245</v>
      </c>
      <c r="F437" s="132">
        <v>1.67</v>
      </c>
    </row>
    <row r="438" spans="5:6">
      <c r="E438" s="132">
        <v>141.51</v>
      </c>
      <c r="F438" s="132">
        <v>1.66</v>
      </c>
    </row>
    <row r="439" spans="5:6">
      <c r="E439" s="132">
        <v>141.77500000000001</v>
      </c>
      <c r="F439" s="132">
        <v>1.65</v>
      </c>
    </row>
    <row r="440" spans="5:6">
      <c r="E440" s="132">
        <v>142.04</v>
      </c>
      <c r="F440" s="132">
        <v>1.64</v>
      </c>
    </row>
    <row r="441" spans="5:6">
      <c r="E441" s="132">
        <v>142.30500000000001</v>
      </c>
      <c r="F441" s="132">
        <v>1.63</v>
      </c>
    </row>
    <row r="442" spans="5:6">
      <c r="E442" s="132">
        <v>142.57</v>
      </c>
      <c r="F442" s="132">
        <v>1.62</v>
      </c>
    </row>
    <row r="443" spans="5:6">
      <c r="E443" s="132">
        <v>142.83500000000001</v>
      </c>
      <c r="F443" s="132">
        <v>1.61</v>
      </c>
    </row>
    <row r="444" spans="5:6">
      <c r="E444" s="132">
        <v>143.1</v>
      </c>
      <c r="F444" s="132">
        <v>1.6</v>
      </c>
    </row>
    <row r="445" spans="5:6">
      <c r="E445" s="132">
        <v>143.36500000000001</v>
      </c>
      <c r="F445" s="132">
        <v>1.59</v>
      </c>
    </row>
    <row r="446" spans="5:6">
      <c r="E446" s="132">
        <v>143.63</v>
      </c>
      <c r="F446" s="132">
        <v>1.58</v>
      </c>
    </row>
    <row r="447" spans="5:6">
      <c r="E447" s="132">
        <v>143.89499999999998</v>
      </c>
      <c r="F447" s="132">
        <v>1.57</v>
      </c>
    </row>
    <row r="448" spans="5:6">
      <c r="E448" s="132">
        <v>144.16</v>
      </c>
      <c r="F448" s="132">
        <v>1.56</v>
      </c>
    </row>
    <row r="449" spans="5:6">
      <c r="E449" s="132">
        <v>144.42500000000001</v>
      </c>
      <c r="F449" s="132">
        <v>1.55</v>
      </c>
    </row>
    <row r="450" spans="5:6">
      <c r="E450" s="132">
        <v>144.69</v>
      </c>
      <c r="F450" s="132">
        <v>1.54</v>
      </c>
    </row>
    <row r="451" spans="5:6">
      <c r="E451" s="132">
        <v>144.95499999999998</v>
      </c>
      <c r="F451" s="132">
        <v>1.53</v>
      </c>
    </row>
    <row r="452" spans="5:6">
      <c r="E452" s="132">
        <v>145.22</v>
      </c>
      <c r="F452" s="132">
        <v>1.52</v>
      </c>
    </row>
    <row r="453" spans="5:6">
      <c r="E453" s="132">
        <v>145.48500000000001</v>
      </c>
      <c r="F453" s="132">
        <v>1.51</v>
      </c>
    </row>
    <row r="454" spans="5:6">
      <c r="E454" s="132">
        <v>145.75</v>
      </c>
      <c r="F454" s="132">
        <v>1.5</v>
      </c>
    </row>
    <row r="455" spans="5:6">
      <c r="E455" s="132">
        <v>146.01499999999999</v>
      </c>
      <c r="F455" s="132">
        <v>1.49</v>
      </c>
    </row>
    <row r="456" spans="5:6">
      <c r="E456" s="132">
        <v>146.28</v>
      </c>
      <c r="F456" s="132">
        <v>1.48</v>
      </c>
    </row>
    <row r="457" spans="5:6">
      <c r="E457" s="132">
        <v>146.54500000000002</v>
      </c>
      <c r="F457" s="132">
        <v>1.47</v>
      </c>
    </row>
    <row r="458" spans="5:6">
      <c r="E458" s="132">
        <v>146.81</v>
      </c>
      <c r="F458" s="132">
        <v>1.46</v>
      </c>
    </row>
    <row r="459" spans="5:6">
      <c r="E459" s="132">
        <v>147.07499999999999</v>
      </c>
      <c r="F459" s="132">
        <v>1.45</v>
      </c>
    </row>
    <row r="460" spans="5:6">
      <c r="E460" s="132">
        <v>147.34</v>
      </c>
      <c r="F460" s="132">
        <v>1.44</v>
      </c>
    </row>
    <row r="461" spans="5:6">
      <c r="E461" s="132">
        <v>147.60500000000002</v>
      </c>
      <c r="F461" s="132">
        <v>1.43</v>
      </c>
    </row>
    <row r="462" spans="5:6">
      <c r="E462" s="132">
        <v>147.87</v>
      </c>
      <c r="F462" s="132">
        <v>1.42</v>
      </c>
    </row>
    <row r="463" spans="5:6">
      <c r="E463" s="132">
        <v>148.13499999999999</v>
      </c>
      <c r="F463" s="132">
        <v>1.41</v>
      </c>
    </row>
    <row r="464" spans="5:6">
      <c r="E464" s="132">
        <v>148.4</v>
      </c>
      <c r="F464" s="132">
        <v>1.4</v>
      </c>
    </row>
    <row r="465" spans="5:6">
      <c r="E465" s="132">
        <v>148.66499999999999</v>
      </c>
      <c r="F465" s="132">
        <v>1.39</v>
      </c>
    </row>
    <row r="466" spans="5:6">
      <c r="E466" s="132">
        <v>148.93</v>
      </c>
      <c r="F466" s="132">
        <v>1.38</v>
      </c>
    </row>
    <row r="467" spans="5:6">
      <c r="E467" s="132">
        <v>149.19499999999999</v>
      </c>
      <c r="F467" s="132">
        <v>1.37</v>
      </c>
    </row>
    <row r="468" spans="5:6">
      <c r="E468" s="132">
        <v>149.46</v>
      </c>
      <c r="F468" s="132">
        <v>1.36</v>
      </c>
    </row>
    <row r="469" spans="5:6">
      <c r="E469" s="132">
        <v>149.72499999999999</v>
      </c>
      <c r="F469" s="132">
        <v>1.35</v>
      </c>
    </row>
    <row r="470" spans="5:6">
      <c r="E470" s="132">
        <v>149.99</v>
      </c>
      <c r="F470" s="132">
        <v>1.34</v>
      </c>
    </row>
    <row r="471" spans="5:6">
      <c r="E471" s="132">
        <v>150.255</v>
      </c>
      <c r="F471" s="132">
        <v>1.33</v>
      </c>
    </row>
    <row r="472" spans="5:6">
      <c r="E472" s="132">
        <v>150.51999999999998</v>
      </c>
      <c r="F472" s="132">
        <v>1.32</v>
      </c>
    </row>
    <row r="473" spans="5:6">
      <c r="E473" s="132">
        <v>150.785</v>
      </c>
      <c r="F473" s="132">
        <v>1.31</v>
      </c>
    </row>
    <row r="474" spans="5:6">
      <c r="E474" s="132">
        <v>151.05000000000001</v>
      </c>
      <c r="F474" s="132">
        <v>1.3</v>
      </c>
    </row>
    <row r="475" spans="5:6">
      <c r="E475" s="132">
        <v>151.315</v>
      </c>
      <c r="F475" s="132">
        <v>1.29</v>
      </c>
    </row>
    <row r="476" spans="5:6">
      <c r="E476" s="132">
        <v>151.57999999999998</v>
      </c>
      <c r="F476" s="132">
        <v>1.28</v>
      </c>
    </row>
    <row r="477" spans="5:6">
      <c r="E477" s="132">
        <v>151.845</v>
      </c>
      <c r="F477" s="132">
        <v>1.27</v>
      </c>
    </row>
    <row r="478" spans="5:6">
      <c r="E478" s="132">
        <v>152.11000000000001</v>
      </c>
      <c r="F478" s="132">
        <v>1.26</v>
      </c>
    </row>
    <row r="479" spans="5:6">
      <c r="E479" s="132">
        <v>152.375</v>
      </c>
      <c r="F479" s="132">
        <v>1.25</v>
      </c>
    </row>
    <row r="480" spans="5:6">
      <c r="E480" s="132">
        <v>152.63999999999999</v>
      </c>
      <c r="F480" s="132">
        <v>1.24</v>
      </c>
    </row>
    <row r="481" spans="5:6">
      <c r="E481" s="132">
        <v>152.905</v>
      </c>
      <c r="F481" s="132">
        <v>1.23</v>
      </c>
    </row>
    <row r="482" spans="5:6">
      <c r="E482" s="132">
        <v>153.17000000000002</v>
      </c>
      <c r="F482" s="132">
        <v>1.22</v>
      </c>
    </row>
    <row r="483" spans="5:6">
      <c r="E483" s="132">
        <v>153.435</v>
      </c>
      <c r="F483" s="132">
        <v>1.21</v>
      </c>
    </row>
    <row r="484" spans="5:6">
      <c r="E484" s="132">
        <v>153.69999999999999</v>
      </c>
      <c r="F484" s="132">
        <v>1.2</v>
      </c>
    </row>
    <row r="485" spans="5:6">
      <c r="E485" s="132">
        <v>153.965</v>
      </c>
      <c r="F485" s="132">
        <v>1.19</v>
      </c>
    </row>
    <row r="486" spans="5:6">
      <c r="E486" s="132">
        <v>154.22999999999999</v>
      </c>
      <c r="F486" s="132">
        <v>1.18</v>
      </c>
    </row>
    <row r="487" spans="5:6">
      <c r="E487" s="132">
        <v>154.495</v>
      </c>
      <c r="F487" s="132">
        <v>1.17</v>
      </c>
    </row>
    <row r="488" spans="5:6">
      <c r="E488" s="132">
        <v>154.76</v>
      </c>
      <c r="F488" s="132">
        <v>1.1599999999999999</v>
      </c>
    </row>
    <row r="489" spans="5:6">
      <c r="E489" s="132">
        <v>155.02500000000001</v>
      </c>
      <c r="F489" s="132">
        <v>1.1499999999999999</v>
      </c>
    </row>
    <row r="490" spans="5:6">
      <c r="E490" s="132">
        <v>155.29</v>
      </c>
      <c r="F490" s="132">
        <v>1.1399999999999999</v>
      </c>
    </row>
    <row r="491" spans="5:6">
      <c r="E491" s="132">
        <v>155.55500000000001</v>
      </c>
      <c r="F491" s="132">
        <v>1.1299999999999999</v>
      </c>
    </row>
    <row r="492" spans="5:6">
      <c r="E492" s="132">
        <v>155.82</v>
      </c>
      <c r="F492" s="132">
        <v>1.1200000000000001</v>
      </c>
    </row>
    <row r="493" spans="5:6">
      <c r="E493" s="132">
        <v>156.08500000000001</v>
      </c>
      <c r="F493" s="132">
        <v>1.1100000000000001</v>
      </c>
    </row>
    <row r="494" spans="5:6">
      <c r="E494" s="132">
        <v>156.35</v>
      </c>
      <c r="F494" s="132">
        <v>1.1000000000000001</v>
      </c>
    </row>
    <row r="495" spans="5:6">
      <c r="E495" s="132">
        <v>156.61500000000001</v>
      </c>
      <c r="F495" s="132">
        <v>1.0900000000000001</v>
      </c>
    </row>
    <row r="496" spans="5:6">
      <c r="E496" s="132">
        <v>156.88</v>
      </c>
      <c r="F496" s="132">
        <v>1.08</v>
      </c>
    </row>
    <row r="497" spans="5:6">
      <c r="E497" s="132">
        <v>157.14500000000001</v>
      </c>
      <c r="F497" s="132">
        <v>1.07</v>
      </c>
    </row>
    <row r="498" spans="5:6">
      <c r="E498" s="132">
        <v>157.41</v>
      </c>
      <c r="F498" s="132">
        <v>1.06</v>
      </c>
    </row>
    <row r="499" spans="5:6">
      <c r="E499" s="132">
        <v>157.67500000000001</v>
      </c>
      <c r="F499" s="132">
        <v>1.05</v>
      </c>
    </row>
    <row r="500" spans="5:6">
      <c r="E500" s="132">
        <v>157.94</v>
      </c>
      <c r="F500" s="132">
        <v>1.04</v>
      </c>
    </row>
    <row r="501" spans="5:6">
      <c r="E501" s="132">
        <v>158.20499999999998</v>
      </c>
      <c r="F501" s="132">
        <v>1.03</v>
      </c>
    </row>
    <row r="502" spans="5:6">
      <c r="E502" s="132">
        <v>158.47</v>
      </c>
      <c r="F502" s="132">
        <v>1.02</v>
      </c>
    </row>
    <row r="503" spans="5:6">
      <c r="E503" s="132">
        <v>158.73500000000001</v>
      </c>
      <c r="F503" s="132">
        <v>1.01</v>
      </c>
    </row>
    <row r="504" spans="5:6">
      <c r="E504" s="132">
        <v>159</v>
      </c>
      <c r="F504" s="132">
        <v>1</v>
      </c>
    </row>
    <row r="505" spans="5:6">
      <c r="E505" s="132">
        <v>159.26499999999999</v>
      </c>
      <c r="F505" s="132">
        <v>0.99</v>
      </c>
    </row>
    <row r="506" spans="5:6">
      <c r="E506" s="132">
        <v>159.53</v>
      </c>
      <c r="F506" s="132">
        <v>0.98</v>
      </c>
    </row>
    <row r="507" spans="5:6">
      <c r="E507" s="132">
        <v>159.79500000000002</v>
      </c>
      <c r="F507" s="132">
        <v>0.97</v>
      </c>
    </row>
    <row r="508" spans="5:6">
      <c r="E508" s="132">
        <v>160.06</v>
      </c>
      <c r="F508" s="132">
        <v>0.96</v>
      </c>
    </row>
    <row r="509" spans="5:6">
      <c r="E509" s="132">
        <v>160.32499999999999</v>
      </c>
      <c r="F509" s="132">
        <v>0.95</v>
      </c>
    </row>
    <row r="510" spans="5:6">
      <c r="E510" s="132">
        <v>160.59</v>
      </c>
      <c r="F510" s="132">
        <v>0.94</v>
      </c>
    </row>
    <row r="511" spans="5:6">
      <c r="E511" s="132">
        <v>160.85499999999999</v>
      </c>
      <c r="F511" s="132">
        <v>0.93</v>
      </c>
    </row>
    <row r="512" spans="5:6">
      <c r="E512" s="132">
        <v>161.12</v>
      </c>
      <c r="F512" s="132">
        <v>0.92</v>
      </c>
    </row>
    <row r="513" spans="5:6">
      <c r="E513" s="132">
        <v>161.38499999999999</v>
      </c>
      <c r="F513" s="132">
        <v>0.91</v>
      </c>
    </row>
    <row r="514" spans="5:6">
      <c r="E514" s="132">
        <v>161.65</v>
      </c>
      <c r="F514" s="132">
        <v>0.9</v>
      </c>
    </row>
    <row r="515" spans="5:6">
      <c r="E515" s="132">
        <v>161.91499999999999</v>
      </c>
      <c r="F515" s="132">
        <v>0.89</v>
      </c>
    </row>
    <row r="516" spans="5:6">
      <c r="E516" s="132">
        <v>162.18</v>
      </c>
      <c r="F516" s="132">
        <v>0.88</v>
      </c>
    </row>
    <row r="517" spans="5:6">
      <c r="E517" s="132">
        <v>162.44499999999999</v>
      </c>
      <c r="F517" s="132">
        <v>0.87</v>
      </c>
    </row>
    <row r="518" spans="5:6">
      <c r="E518" s="132">
        <v>162.71</v>
      </c>
      <c r="F518" s="132">
        <v>0.86</v>
      </c>
    </row>
    <row r="519" spans="5:6">
      <c r="E519" s="132">
        <v>162.97499999999999</v>
      </c>
      <c r="F519" s="132">
        <v>0.85</v>
      </c>
    </row>
    <row r="520" spans="5:6">
      <c r="E520" s="132">
        <v>163.24</v>
      </c>
      <c r="F520" s="132">
        <v>0.84</v>
      </c>
    </row>
    <row r="521" spans="5:6">
      <c r="E521" s="132">
        <v>163.505</v>
      </c>
      <c r="F521" s="132">
        <v>0.83</v>
      </c>
    </row>
    <row r="522" spans="5:6">
      <c r="E522" s="132">
        <v>163.77000000000001</v>
      </c>
      <c r="F522" s="132">
        <v>0.82</v>
      </c>
    </row>
    <row r="523" spans="5:6">
      <c r="E523" s="132">
        <v>164.035</v>
      </c>
      <c r="F523" s="132">
        <v>0.81</v>
      </c>
    </row>
    <row r="524" spans="5:6">
      <c r="E524" s="132">
        <v>164.3</v>
      </c>
      <c r="F524" s="132">
        <v>0.8</v>
      </c>
    </row>
    <row r="525" spans="5:6">
      <c r="E525" s="132">
        <v>164.565</v>
      </c>
      <c r="F525" s="132">
        <v>0.79</v>
      </c>
    </row>
    <row r="526" spans="5:6">
      <c r="E526" s="132">
        <v>164.82999999999998</v>
      </c>
      <c r="F526" s="132">
        <v>0.78</v>
      </c>
    </row>
    <row r="527" spans="5:6">
      <c r="E527" s="132">
        <v>165.095</v>
      </c>
      <c r="F527" s="132">
        <v>0.77</v>
      </c>
    </row>
    <row r="528" spans="5:6">
      <c r="E528" s="132">
        <v>165.36</v>
      </c>
      <c r="F528" s="132">
        <v>0.76</v>
      </c>
    </row>
    <row r="529" spans="5:6">
      <c r="E529" s="132">
        <v>165.625</v>
      </c>
      <c r="F529" s="132">
        <v>0.75</v>
      </c>
    </row>
    <row r="530" spans="5:6">
      <c r="E530" s="132">
        <v>165.89</v>
      </c>
      <c r="F530" s="132">
        <v>0.74</v>
      </c>
    </row>
    <row r="531" spans="5:6">
      <c r="E531" s="132">
        <v>166.155</v>
      </c>
      <c r="F531" s="132">
        <v>0.73</v>
      </c>
    </row>
    <row r="532" spans="5:6">
      <c r="E532" s="132">
        <v>166.42000000000002</v>
      </c>
      <c r="F532" s="132">
        <v>0.72</v>
      </c>
    </row>
    <row r="533" spans="5:6">
      <c r="E533" s="132">
        <v>166.685</v>
      </c>
      <c r="F533" s="132">
        <v>0.71</v>
      </c>
    </row>
    <row r="534" spans="5:6">
      <c r="E534" s="132">
        <v>166.95</v>
      </c>
      <c r="F534" s="132">
        <v>0.7</v>
      </c>
    </row>
    <row r="535" spans="5:6">
      <c r="E535" s="132">
        <v>167.215</v>
      </c>
      <c r="F535" s="132">
        <v>0.69</v>
      </c>
    </row>
    <row r="536" spans="5:6">
      <c r="E536" s="132">
        <v>167.48</v>
      </c>
      <c r="F536" s="132">
        <v>0.68</v>
      </c>
    </row>
    <row r="537" spans="5:6">
      <c r="E537" s="132">
        <v>167.745</v>
      </c>
      <c r="F537" s="132">
        <v>0.67</v>
      </c>
    </row>
    <row r="538" spans="5:6">
      <c r="E538" s="132">
        <v>168.01</v>
      </c>
      <c r="F538" s="132">
        <v>0.66</v>
      </c>
    </row>
    <row r="539" spans="5:6">
      <c r="E539" s="132">
        <v>168.27500000000001</v>
      </c>
      <c r="F539" s="132">
        <v>0.65</v>
      </c>
    </row>
    <row r="540" spans="5:6">
      <c r="E540" s="132">
        <v>168.54</v>
      </c>
      <c r="F540" s="132">
        <v>0.64</v>
      </c>
    </row>
    <row r="541" spans="5:6">
      <c r="E541" s="132">
        <v>168.80500000000001</v>
      </c>
      <c r="F541" s="132">
        <v>0.63</v>
      </c>
    </row>
    <row r="542" spans="5:6">
      <c r="E542" s="132">
        <v>169.07</v>
      </c>
      <c r="F542" s="132">
        <v>0.62</v>
      </c>
    </row>
    <row r="543" spans="5:6">
      <c r="E543" s="132">
        <v>169.33500000000001</v>
      </c>
      <c r="F543" s="132">
        <v>0.61</v>
      </c>
    </row>
    <row r="544" spans="5:6">
      <c r="E544" s="132">
        <v>169.6</v>
      </c>
      <c r="F544" s="132">
        <v>0.6</v>
      </c>
    </row>
    <row r="545" spans="5:6">
      <c r="E545" s="132">
        <v>169.86500000000001</v>
      </c>
      <c r="F545" s="132">
        <v>0.59</v>
      </c>
    </row>
    <row r="546" spans="5:6">
      <c r="E546" s="132">
        <v>170.13</v>
      </c>
      <c r="F546" s="132">
        <v>0.57999999999999996</v>
      </c>
    </row>
    <row r="547" spans="5:6">
      <c r="E547" s="132">
        <v>170.39500000000001</v>
      </c>
      <c r="F547" s="132">
        <v>0.56999999999999995</v>
      </c>
    </row>
    <row r="548" spans="5:6">
      <c r="E548" s="132">
        <v>170.66</v>
      </c>
      <c r="F548" s="132">
        <v>0.56000000000000005</v>
      </c>
    </row>
    <row r="549" spans="5:6">
      <c r="E549" s="132">
        <v>170.92500000000001</v>
      </c>
      <c r="F549" s="132">
        <v>0.55000000000000004</v>
      </c>
    </row>
    <row r="550" spans="5:6">
      <c r="E550" s="132">
        <v>171.19</v>
      </c>
      <c r="F550" s="132">
        <v>0.54</v>
      </c>
    </row>
    <row r="551" spans="5:6">
      <c r="E551" s="132">
        <v>171.45500000000001</v>
      </c>
      <c r="F551" s="132">
        <v>0.53</v>
      </c>
    </row>
    <row r="552" spans="5:6">
      <c r="E552" s="132">
        <v>171.72</v>
      </c>
      <c r="F552" s="132">
        <v>0.52</v>
      </c>
    </row>
    <row r="553" spans="5:6">
      <c r="E553" s="132">
        <v>171.98500000000001</v>
      </c>
      <c r="F553" s="132">
        <v>0.51</v>
      </c>
    </row>
    <row r="554" spans="5:6">
      <c r="E554" s="132">
        <v>172.25</v>
      </c>
      <c r="F554" s="132">
        <v>0.5</v>
      </c>
    </row>
    <row r="555" spans="5:6">
      <c r="E555" s="132">
        <v>172.51499999999999</v>
      </c>
      <c r="F555" s="132">
        <v>0.49</v>
      </c>
    </row>
    <row r="556" spans="5:6">
      <c r="E556" s="132">
        <v>172.78</v>
      </c>
      <c r="F556" s="132">
        <v>0.48</v>
      </c>
    </row>
    <row r="557" spans="5:6">
      <c r="E557" s="132">
        <v>173.04499999999999</v>
      </c>
      <c r="F557" s="132">
        <v>0.47</v>
      </c>
    </row>
    <row r="558" spans="5:6">
      <c r="E558" s="132">
        <v>173.31</v>
      </c>
      <c r="F558" s="132">
        <v>0.46</v>
      </c>
    </row>
    <row r="559" spans="5:6">
      <c r="E559" s="132">
        <v>173.57499999999999</v>
      </c>
      <c r="F559" s="132">
        <v>0.45</v>
      </c>
    </row>
    <row r="560" spans="5:6">
      <c r="E560" s="132">
        <v>173.84</v>
      </c>
      <c r="F560" s="132">
        <v>0.44</v>
      </c>
    </row>
    <row r="561" spans="5:6">
      <c r="E561" s="132">
        <v>174.10499999999999</v>
      </c>
      <c r="F561" s="132">
        <v>0.43</v>
      </c>
    </row>
    <row r="562" spans="5:6">
      <c r="E562" s="132">
        <v>174.37</v>
      </c>
      <c r="F562" s="132">
        <v>0.42</v>
      </c>
    </row>
    <row r="563" spans="5:6">
      <c r="E563" s="132">
        <v>174.63499999999999</v>
      </c>
      <c r="F563" s="132">
        <v>0.41</v>
      </c>
    </row>
    <row r="564" spans="5:6">
      <c r="E564" s="132">
        <v>174.9</v>
      </c>
      <c r="F564" s="132">
        <v>0.4</v>
      </c>
    </row>
    <row r="565" spans="5:6">
      <c r="E565" s="132">
        <v>175.16499999999999</v>
      </c>
      <c r="F565" s="132">
        <v>0.39</v>
      </c>
    </row>
    <row r="566" spans="5:6">
      <c r="E566" s="132">
        <v>175.43</v>
      </c>
      <c r="F566" s="132">
        <v>0.38</v>
      </c>
    </row>
    <row r="567" spans="5:6">
      <c r="E567" s="132">
        <v>175.69499999999999</v>
      </c>
      <c r="F567" s="132">
        <v>0.37</v>
      </c>
    </row>
    <row r="568" spans="5:6">
      <c r="E568" s="132">
        <v>175.96</v>
      </c>
      <c r="F568" s="132">
        <v>0.36</v>
      </c>
    </row>
    <row r="569" spans="5:6">
      <c r="E569" s="132">
        <v>176.22499999999999</v>
      </c>
      <c r="F569" s="132">
        <v>0.35</v>
      </c>
    </row>
    <row r="570" spans="5:6">
      <c r="E570" s="132">
        <v>176.49</v>
      </c>
      <c r="F570" s="132">
        <v>0.34</v>
      </c>
    </row>
    <row r="571" spans="5:6">
      <c r="E571" s="132">
        <v>176.755</v>
      </c>
      <c r="F571" s="132">
        <v>0.33</v>
      </c>
    </row>
    <row r="572" spans="5:6">
      <c r="E572" s="132">
        <v>177.02</v>
      </c>
      <c r="F572" s="132">
        <v>0.32</v>
      </c>
    </row>
    <row r="573" spans="5:6">
      <c r="E573" s="132">
        <v>177.285</v>
      </c>
      <c r="F573" s="132">
        <v>0.31</v>
      </c>
    </row>
    <row r="574" spans="5:6">
      <c r="E574" s="132">
        <v>177.55</v>
      </c>
      <c r="F574" s="132">
        <v>0.3</v>
      </c>
    </row>
    <row r="575" spans="5:6">
      <c r="E575" s="132">
        <v>177.815</v>
      </c>
      <c r="F575" s="132">
        <v>0.28999999999999998</v>
      </c>
    </row>
    <row r="576" spans="5:6">
      <c r="E576" s="132">
        <v>178.08</v>
      </c>
      <c r="F576" s="132">
        <v>0.28000000000000003</v>
      </c>
    </row>
    <row r="577" spans="5:6">
      <c r="E577" s="132">
        <v>178.345</v>
      </c>
      <c r="F577" s="132">
        <v>0.27</v>
      </c>
    </row>
    <row r="578" spans="5:6">
      <c r="E578" s="132">
        <v>178.61</v>
      </c>
      <c r="F578" s="132">
        <v>0.26</v>
      </c>
    </row>
    <row r="579" spans="5:6">
      <c r="E579" s="132">
        <v>178.875</v>
      </c>
      <c r="F579" s="132">
        <v>0.25</v>
      </c>
    </row>
    <row r="580" spans="5:6">
      <c r="E580" s="132">
        <v>179.14</v>
      </c>
      <c r="F580" s="132">
        <v>0.24</v>
      </c>
    </row>
    <row r="581" spans="5:6">
      <c r="E581" s="132">
        <v>179.405</v>
      </c>
      <c r="F581" s="132">
        <v>0.23</v>
      </c>
    </row>
    <row r="582" spans="5:6">
      <c r="E582" s="132">
        <v>179.67</v>
      </c>
      <c r="F582" s="132">
        <v>0.22</v>
      </c>
    </row>
    <row r="583" spans="5:6">
      <c r="E583" s="132">
        <v>179.935</v>
      </c>
      <c r="F583" s="132">
        <v>0.21</v>
      </c>
    </row>
    <row r="584" spans="5:6">
      <c r="E584" s="132">
        <v>180.2</v>
      </c>
      <c r="F584" s="132">
        <v>0.2</v>
      </c>
    </row>
    <row r="585" spans="5:6">
      <c r="E585" s="132">
        <v>180.465</v>
      </c>
      <c r="F585" s="132">
        <v>0.19</v>
      </c>
    </row>
    <row r="586" spans="5:6">
      <c r="E586" s="132">
        <v>180.73</v>
      </c>
      <c r="F586" s="132">
        <v>0.18</v>
      </c>
    </row>
    <row r="587" spans="5:6">
      <c r="E587" s="132">
        <v>180.995</v>
      </c>
      <c r="F587" s="132">
        <v>0.17</v>
      </c>
    </row>
    <row r="588" spans="5:6">
      <c r="E588" s="132">
        <v>181.26</v>
      </c>
      <c r="F588" s="132">
        <v>0.16</v>
      </c>
    </row>
    <row r="589" spans="5:6">
      <c r="E589" s="132">
        <v>181.52500000000001</v>
      </c>
      <c r="F589" s="132">
        <v>0.15</v>
      </c>
    </row>
    <row r="590" spans="5:6">
      <c r="E590" s="132">
        <v>181.79</v>
      </c>
      <c r="F590" s="132">
        <v>0.14000000000000001</v>
      </c>
    </row>
    <row r="591" spans="5:6">
      <c r="E591" s="132">
        <v>182.05500000000001</v>
      </c>
      <c r="F591" s="132">
        <v>0.13</v>
      </c>
    </row>
    <row r="592" spans="5:6">
      <c r="E592" s="132">
        <v>182.32</v>
      </c>
      <c r="F592" s="132">
        <v>0.12</v>
      </c>
    </row>
    <row r="593" spans="5:6">
      <c r="E593" s="132">
        <v>182.58500000000001</v>
      </c>
      <c r="F593" s="132">
        <v>0.11</v>
      </c>
    </row>
    <row r="594" spans="5:6">
      <c r="E594" s="132">
        <v>182.85</v>
      </c>
      <c r="F594" s="132">
        <v>0.1</v>
      </c>
    </row>
    <row r="595" spans="5:6">
      <c r="E595" s="132">
        <v>183.11500000000001</v>
      </c>
      <c r="F595" s="132">
        <v>0.09</v>
      </c>
    </row>
    <row r="596" spans="5:6">
      <c r="E596" s="132">
        <v>183.38</v>
      </c>
      <c r="F596" s="132">
        <v>0.08</v>
      </c>
    </row>
    <row r="597" spans="5:6">
      <c r="E597" s="132">
        <v>183.64500000000001</v>
      </c>
      <c r="F597" s="132">
        <v>7.0000000000000007E-2</v>
      </c>
    </row>
    <row r="598" spans="5:6">
      <c r="E598" s="132">
        <v>183.91</v>
      </c>
      <c r="F598" s="132">
        <v>0.06</v>
      </c>
    </row>
    <row r="599" spans="5:6">
      <c r="E599" s="132">
        <v>184.17500000000001</v>
      </c>
      <c r="F599" s="132">
        <v>0.05</v>
      </c>
    </row>
    <row r="600" spans="5:6">
      <c r="E600" s="132">
        <v>184.44</v>
      </c>
      <c r="F600" s="132">
        <v>0.04</v>
      </c>
    </row>
    <row r="601" spans="5:6">
      <c r="E601" s="132">
        <v>184.70500000000001</v>
      </c>
      <c r="F601" s="132">
        <v>0.03</v>
      </c>
    </row>
    <row r="602" spans="5:6">
      <c r="E602" s="132">
        <v>184.97</v>
      </c>
      <c r="F602" s="132">
        <v>0.02</v>
      </c>
    </row>
    <row r="603" spans="5:6">
      <c r="E603" s="132">
        <v>185.23500000000001</v>
      </c>
      <c r="F603" s="132">
        <v>0.01</v>
      </c>
    </row>
    <row r="604" spans="5:6">
      <c r="E604" s="132">
        <v>185.5</v>
      </c>
      <c r="F604" s="132">
        <v>0</v>
      </c>
    </row>
  </sheetData>
  <phoneticPr fontId="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23" ma:contentTypeDescription="Create a new document." ma:contentTypeScope="" ma:versionID="74bfb8b9f892d8e7477d100a4a11f078">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a2ba62efb958e21a76cfc5e06202505d"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8AA4787B-5E77-492C-9C62-3389D2613F86}">
  <ds:schemaRefs>
    <ds:schemaRef ds:uri="http://schemas.microsoft.com/sharepoint/v3/contenttype/forms"/>
  </ds:schemaRefs>
</ds:datastoreItem>
</file>

<file path=customXml/itemProps2.xml><?xml version="1.0" encoding="utf-8"?>
<ds:datastoreItem xmlns:ds="http://schemas.openxmlformats.org/officeDocument/2006/customXml" ds:itemID="{1D6BA14A-7FBD-49B9-9E11-B5EBFDFA1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678B0B-3B8F-4054-95B3-9DC9C5242071}">
  <ds:schemaRefs>
    <ds:schemaRef ds:uri="http://www.w3.org/XML/1998/namespace"/>
    <ds:schemaRef ds:uri="http://purl.org/dc/elements/1.1/"/>
    <ds:schemaRef ds:uri="http://schemas.microsoft.com/office/infopath/2007/PartnerControls"/>
    <ds:schemaRef ds:uri="4a5dd90e-367a-41ec-8f90-a2fa4b8e94f7"/>
    <ds:schemaRef ds:uri="http://schemas.openxmlformats.org/package/2006/metadata/core-properties"/>
    <ds:schemaRef ds:uri="http://purl.org/dc/terms/"/>
    <ds:schemaRef ds:uri="5bee7c71-cfe6-48ab-9ba7-3a914dd5e4c4"/>
    <ds:schemaRef ds:uri="d169844b-d1ff-4126-87e2-905c6feede16"/>
    <ds:schemaRef ds:uri="http://schemas.microsoft.com/office/2006/documentManagement/types"/>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Hotels</vt:lpstr>
      <vt:lpstr>Version control</vt:lpstr>
      <vt:lpstr>Climate by postcode</vt:lpstr>
      <vt:lpstr>Reverse Calculator</vt:lpstr>
      <vt:lpstr>Reverse Calculator_ERF</vt:lpstr>
      <vt:lpstr>SGEx</vt:lpstr>
      <vt:lpstr>SSC (A)</vt:lpstr>
      <vt:lpstr>NGA factors 2020</vt:lpstr>
      <vt:lpstr>BenchmarkFactors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Clemente Allende</cp:lastModifiedBy>
  <cp:revision/>
  <cp:lastPrinted>2025-02-18T04:03:28Z</cp:lastPrinted>
  <dcterms:created xsi:type="dcterms:W3CDTF">2021-01-04T02:42:11Z</dcterms:created>
  <dcterms:modified xsi:type="dcterms:W3CDTF">2025-02-21T06:29:50Z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