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environmentnswgov.sharepoint.com/teams/oehteams/NABERS/Shared Documents/Team - Market Transformation/Technical Improvement Projects/2. FoNE - Update to NGA Factors in Star Rating calculations (due July 2025)/9. Prediction Calculators/Calculators to be released in 2024/Final versions/"/>
    </mc:Choice>
  </mc:AlternateContent>
  <xr:revisionPtr revIDLastSave="583" documentId="13_ncr:1_{1F408B1C-D88C-477B-A0AD-9FEE26AD08F2}" xr6:coauthVersionLast="47" xr6:coauthVersionMax="47" xr10:uidLastSave="{427BE3AF-B162-442D-8F1F-DD58A33E2AFD}"/>
  <workbookProtection workbookAlgorithmName="SHA-512" workbookHashValue="fJZuw3/H6HjFqG7ZCZINXJ6pRNhXTXDYm2gkoAy4r6EDWO2tWdSqaUt3DaptY0odUja8XBbGXUQjMtvHqJIjjg==" workbookSaltValue="Q9jv8O20qjF3ORzI3bSrTw==" workbookSpinCount="100000" lockStructure="1"/>
  <bookViews>
    <workbookView xWindow="-108" yWindow="-108" windowWidth="23256" windowHeight="14016" tabRatio="769" firstSheet="1" activeTab="3" xr2:uid="{EAFE7F4F-4F6C-4437-9520-BC3482FE07EE}"/>
  </bookViews>
  <sheets>
    <sheet name="Version Control" sheetId="26" state="hidden" r:id="rId1"/>
    <sheet name="IT Equipment" sheetId="1" r:id="rId2"/>
    <sheet name="Infrastructure" sheetId="21" r:id="rId3"/>
    <sheet name="Whole Facility" sheetId="22" r:id="rId4"/>
    <sheet name="Data Centre Reverse Calculator" sheetId="23" state="hidden" r:id="rId5"/>
    <sheet name="Data Centre_ERF" sheetId="25" state="hidden" r:id="rId6"/>
    <sheet name="Climate_zones" sheetId="19" state="hidden" r:id="rId7"/>
    <sheet name="Climate_pcode_xref" sheetId="20" state="hidden" r:id="rId8"/>
    <sheet name="SGEx" sheetId="14" state="hidden" r:id="rId9"/>
    <sheet name="NGA factors 2020" sheetId="24" state="hidden" r:id="rId10"/>
  </sheets>
  <externalReferences>
    <externalReference r:id="rId11"/>
  </externalReferences>
  <definedNames>
    <definedName name="_xlnm._FilterDatabase" localSheetId="7" hidden="1">Climate_pcode_xref!$A$1:$C$3727</definedName>
    <definedName name="_xlnm._FilterDatabase" localSheetId="6" hidden="1">Climate_zones!$A$1:$E$71</definedName>
    <definedName name="_xlnm._FilterDatabase" localSheetId="4" hidden="1">'Data Centre Reverse Calculator'!$B$75:$B$77</definedName>
    <definedName name="_xlnm._FilterDatabase" localSheetId="5" hidden="1">'Data Centre_ERF'!$B$75:$B$77</definedName>
    <definedName name="Climate_pcode_xref">[1]Climate_pcode_xref!$A$1:$C$3727</definedName>
    <definedName name="Climate_zone_table">[1]Climate_zones!$A$1:$E$71</definedName>
    <definedName name="emission_factors_table">[1]calc_coefficients!$A$5:$E$12</definedName>
    <definedName name="NGA_lpg_2011" localSheetId="5">[1]NGA_factors!#REF!</definedName>
    <definedName name="NGA_lpg_2011">[1]NGA_factors!#REF!</definedName>
    <definedName name="_xlnm.Print_Area" localSheetId="5">'Data Centre_ERF'!$A$4:$I$74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4" l="1"/>
  <c r="C24" i="14"/>
  <c r="H111" i="25"/>
  <c r="G111" i="25"/>
  <c r="H110" i="25"/>
  <c r="G110" i="25"/>
  <c r="O110" i="25" s="1"/>
  <c r="G97" i="25"/>
  <c r="G85" i="25"/>
  <c r="G86" i="25" s="1"/>
  <c r="O111" i="25"/>
  <c r="G71" i="25"/>
  <c r="G69" i="25"/>
  <c r="G67" i="25"/>
  <c r="G65" i="25"/>
  <c r="G50" i="25"/>
  <c r="C48" i="25"/>
  <c r="B38" i="25"/>
  <c r="B35" i="25"/>
  <c r="B34" i="25"/>
  <c r="B31" i="25"/>
  <c r="B30" i="25"/>
  <c r="E21" i="25"/>
  <c r="H110" i="23"/>
  <c r="H111" i="23"/>
  <c r="G111" i="23"/>
  <c r="O111" i="23" s="1"/>
  <c r="G110" i="23"/>
  <c r="N20" i="24"/>
  <c r="M20" i="24"/>
  <c r="N19" i="24"/>
  <c r="M19" i="24"/>
  <c r="N18" i="24"/>
  <c r="M18" i="24"/>
  <c r="N17" i="24"/>
  <c r="M17" i="24"/>
  <c r="C17" i="24"/>
  <c r="N16" i="24"/>
  <c r="M16" i="24"/>
  <c r="C16" i="24"/>
  <c r="N15" i="24"/>
  <c r="M15" i="24"/>
  <c r="C15" i="24"/>
  <c r="N14" i="24"/>
  <c r="M14" i="24"/>
  <c r="C14" i="24"/>
  <c r="N13" i="24"/>
  <c r="M13" i="24"/>
  <c r="C13" i="24"/>
  <c r="N12" i="24"/>
  <c r="M12" i="24"/>
  <c r="C12" i="24"/>
  <c r="N11" i="24"/>
  <c r="M11" i="24"/>
  <c r="C11" i="24"/>
  <c r="N10" i="24"/>
  <c r="M10" i="24"/>
  <c r="C10" i="24"/>
  <c r="N9" i="24"/>
  <c r="M9" i="24"/>
  <c r="C9" i="24"/>
  <c r="N8" i="24"/>
  <c r="M8" i="24"/>
  <c r="C8" i="24"/>
  <c r="N7" i="24"/>
  <c r="M7" i="24"/>
  <c r="C7" i="24"/>
  <c r="N6" i="24"/>
  <c r="M6" i="24"/>
  <c r="C6" i="24"/>
  <c r="N5" i="24"/>
  <c r="M5" i="24"/>
  <c r="C5" i="24"/>
  <c r="N4" i="24"/>
  <c r="M4" i="24"/>
  <c r="C4" i="24"/>
  <c r="N3" i="24"/>
  <c r="M3" i="24"/>
  <c r="C3" i="24"/>
  <c r="N2" i="24"/>
  <c r="M2" i="24"/>
  <c r="C2" i="24"/>
  <c r="G97" i="23"/>
  <c r="G85" i="23"/>
  <c r="G86" i="23" s="1"/>
  <c r="O110" i="23"/>
  <c r="G71" i="23"/>
  <c r="G69" i="23"/>
  <c r="G67" i="23"/>
  <c r="G65" i="23"/>
  <c r="G50" i="23"/>
  <c r="C48" i="23"/>
  <c r="B38" i="23"/>
  <c r="B35" i="23"/>
  <c r="B34" i="23"/>
  <c r="B31" i="23"/>
  <c r="B30" i="23"/>
  <c r="E21" i="23"/>
  <c r="F92" i="22" l="1"/>
  <c r="F93" i="22" s="1"/>
  <c r="AB63" i="22"/>
  <c r="F29" i="22"/>
  <c r="H20" i="22"/>
  <c r="J12" i="22"/>
  <c r="F92" i="21"/>
  <c r="F93" i="21" s="1"/>
  <c r="AB62" i="21"/>
  <c r="F29" i="21"/>
  <c r="H19" i="21"/>
  <c r="J12" i="21"/>
  <c r="F88" i="1" l="1"/>
  <c r="F89" i="1" s="1"/>
  <c r="C3727" i="20"/>
  <c r="C3726" i="20"/>
  <c r="C3725" i="20"/>
  <c r="C3724" i="20"/>
  <c r="C3723" i="20"/>
  <c r="C3722" i="20"/>
  <c r="C3721" i="20"/>
  <c r="C3720" i="20"/>
  <c r="C3719" i="20"/>
  <c r="C3718" i="20"/>
  <c r="C3717" i="20"/>
  <c r="C3716" i="20"/>
  <c r="C3715" i="20"/>
  <c r="C3714" i="20"/>
  <c r="C3713" i="20"/>
  <c r="C3712" i="20"/>
  <c r="C3711" i="20"/>
  <c r="C3710" i="20"/>
  <c r="C3709" i="20"/>
  <c r="C3708" i="20"/>
  <c r="C3707" i="20"/>
  <c r="C3706" i="20"/>
  <c r="C3705" i="20"/>
  <c r="C3704" i="20"/>
  <c r="C3703" i="20"/>
  <c r="C3702" i="20"/>
  <c r="C3701" i="20"/>
  <c r="C3700" i="20"/>
  <c r="C3699" i="20"/>
  <c r="C3698" i="20"/>
  <c r="C3697" i="20"/>
  <c r="C3696" i="20"/>
  <c r="C3695" i="20"/>
  <c r="C3694" i="20"/>
  <c r="C3693" i="20"/>
  <c r="C3692" i="20"/>
  <c r="C3691" i="20"/>
  <c r="C3690" i="20"/>
  <c r="C3689" i="20"/>
  <c r="C3688" i="20"/>
  <c r="C3687" i="20"/>
  <c r="C3686" i="20"/>
  <c r="C3685" i="20"/>
  <c r="C3684" i="20"/>
  <c r="C3683" i="20"/>
  <c r="C3682" i="20"/>
  <c r="C3681" i="20"/>
  <c r="C3680" i="20"/>
  <c r="C3679" i="20"/>
  <c r="C3678" i="20"/>
  <c r="C3677" i="20"/>
  <c r="C3676" i="20"/>
  <c r="C3675" i="20"/>
  <c r="C3674" i="20"/>
  <c r="C3673" i="20"/>
  <c r="C3672" i="20"/>
  <c r="C3671" i="20"/>
  <c r="C3670" i="20"/>
  <c r="C3669" i="20"/>
  <c r="C3668" i="20"/>
  <c r="C3667" i="20"/>
  <c r="C3666" i="20"/>
  <c r="C3665" i="20"/>
  <c r="C3664" i="20"/>
  <c r="C3663" i="20"/>
  <c r="C3662" i="20"/>
  <c r="C3661" i="20"/>
  <c r="C3660" i="20"/>
  <c r="C3659" i="20"/>
  <c r="C3658" i="20"/>
  <c r="C3657" i="20"/>
  <c r="C3656" i="20"/>
  <c r="C3655" i="20"/>
  <c r="C3654" i="20"/>
  <c r="C3653" i="20"/>
  <c r="C3652" i="20"/>
  <c r="C3651" i="20"/>
  <c r="C3650" i="20"/>
  <c r="C3649" i="20"/>
  <c r="C3648" i="20"/>
  <c r="C3647" i="20"/>
  <c r="C3646" i="20"/>
  <c r="C3645" i="20"/>
  <c r="C3644" i="20"/>
  <c r="C3643" i="20"/>
  <c r="C3642" i="20"/>
  <c r="C3641" i="20"/>
  <c r="C3640" i="20"/>
  <c r="C3639" i="20"/>
  <c r="C3638" i="20"/>
  <c r="C3637" i="20"/>
  <c r="C3636" i="20"/>
  <c r="C3635" i="20"/>
  <c r="C3634" i="20"/>
  <c r="C3633" i="20"/>
  <c r="C3632" i="20"/>
  <c r="C3631" i="20"/>
  <c r="C3630" i="20"/>
  <c r="C3629" i="20"/>
  <c r="C3628" i="20"/>
  <c r="C3627" i="20"/>
  <c r="C3626" i="20"/>
  <c r="C3625" i="20"/>
  <c r="C3624" i="20"/>
  <c r="C3623" i="20"/>
  <c r="C3622" i="20"/>
  <c r="C3621" i="20"/>
  <c r="C3620" i="20"/>
  <c r="C3619" i="20"/>
  <c r="C3618" i="20"/>
  <c r="C3617" i="20"/>
  <c r="C3616" i="20"/>
  <c r="C3615" i="20"/>
  <c r="C3614" i="20"/>
  <c r="C3613" i="20"/>
  <c r="C3612" i="20"/>
  <c r="C3611" i="20"/>
  <c r="C3610" i="20"/>
  <c r="C3609" i="20"/>
  <c r="C3608" i="20"/>
  <c r="C3607" i="20"/>
  <c r="C3606" i="20"/>
  <c r="C3605" i="20"/>
  <c r="C3604" i="20"/>
  <c r="C3603" i="20"/>
  <c r="C3602" i="20"/>
  <c r="C3601" i="20"/>
  <c r="C3600" i="20"/>
  <c r="C3599" i="20"/>
  <c r="C3598" i="20"/>
  <c r="C3597" i="20"/>
  <c r="C3596" i="20"/>
  <c r="C3595" i="20"/>
  <c r="C3594" i="20"/>
  <c r="C3593" i="20"/>
  <c r="C3592" i="20"/>
  <c r="C3591" i="20"/>
  <c r="C3590" i="20"/>
  <c r="C3589" i="20"/>
  <c r="C3588" i="20"/>
  <c r="C3587" i="20"/>
  <c r="C3586" i="20"/>
  <c r="C3585" i="20"/>
  <c r="C3584" i="20"/>
  <c r="C3583" i="20"/>
  <c r="C3582" i="20"/>
  <c r="C3581" i="20"/>
  <c r="C3580" i="20"/>
  <c r="C3579" i="20"/>
  <c r="C3578" i="20"/>
  <c r="C3577" i="20"/>
  <c r="C3576" i="20"/>
  <c r="C3575" i="20"/>
  <c r="C3574" i="20"/>
  <c r="C3573" i="20"/>
  <c r="C3572" i="20"/>
  <c r="C3571" i="20"/>
  <c r="C3570" i="20"/>
  <c r="C3569" i="20"/>
  <c r="C3568" i="20"/>
  <c r="C3567" i="20"/>
  <c r="C3566" i="20"/>
  <c r="C3565" i="20"/>
  <c r="C3564" i="20"/>
  <c r="C3563" i="20"/>
  <c r="C3562" i="20"/>
  <c r="C3561" i="20"/>
  <c r="C3560" i="20"/>
  <c r="C3559" i="20"/>
  <c r="C3558" i="20"/>
  <c r="C3557" i="20"/>
  <c r="C3556" i="20"/>
  <c r="C3555" i="20"/>
  <c r="C3554" i="20"/>
  <c r="C3553" i="20"/>
  <c r="C3552" i="20"/>
  <c r="C3551" i="20"/>
  <c r="C3550" i="20"/>
  <c r="C3549" i="20"/>
  <c r="C3548" i="20"/>
  <c r="C3547" i="20"/>
  <c r="C3546" i="20"/>
  <c r="C3545" i="20"/>
  <c r="C3544" i="20"/>
  <c r="C3543" i="20"/>
  <c r="C3542" i="20"/>
  <c r="C3541" i="20"/>
  <c r="C3540" i="20"/>
  <c r="C3539" i="20"/>
  <c r="C3538" i="20"/>
  <c r="C3537" i="20"/>
  <c r="C3536" i="20"/>
  <c r="C3535" i="20"/>
  <c r="C3534" i="20"/>
  <c r="C3533" i="20"/>
  <c r="C3532" i="20"/>
  <c r="C3531" i="20"/>
  <c r="C3530" i="20"/>
  <c r="C3529" i="20"/>
  <c r="C3528" i="20"/>
  <c r="C3527" i="20"/>
  <c r="C3526" i="20"/>
  <c r="C3525" i="20"/>
  <c r="C3524" i="20"/>
  <c r="C3523" i="20"/>
  <c r="C3522" i="20"/>
  <c r="C3521" i="20"/>
  <c r="C3520" i="20"/>
  <c r="C3519" i="20"/>
  <c r="C3518" i="20"/>
  <c r="C3517" i="20"/>
  <c r="C3516" i="20"/>
  <c r="C3515" i="20"/>
  <c r="C3514" i="20"/>
  <c r="C3513" i="20"/>
  <c r="C3512" i="20"/>
  <c r="C3511" i="20"/>
  <c r="C3510" i="20"/>
  <c r="C3509" i="20"/>
  <c r="C3508" i="20"/>
  <c r="C3507" i="20"/>
  <c r="C3506" i="20"/>
  <c r="C3505" i="20"/>
  <c r="C3504" i="20"/>
  <c r="C3503" i="20"/>
  <c r="C3502" i="20"/>
  <c r="C3501" i="20"/>
  <c r="C3500" i="20"/>
  <c r="C3499" i="20"/>
  <c r="C3498" i="20"/>
  <c r="C3497" i="20"/>
  <c r="C3496" i="20"/>
  <c r="C3495" i="20"/>
  <c r="C3494" i="20"/>
  <c r="C3493" i="20"/>
  <c r="C3492" i="20"/>
  <c r="C3491" i="20"/>
  <c r="C3490" i="20"/>
  <c r="C3489" i="20"/>
  <c r="C3488" i="20"/>
  <c r="C3487" i="20"/>
  <c r="C3486" i="20"/>
  <c r="C3485" i="20"/>
  <c r="C3484" i="20"/>
  <c r="C3483" i="20"/>
  <c r="C3482" i="20"/>
  <c r="C3481" i="20"/>
  <c r="C3480" i="20"/>
  <c r="C3479" i="20"/>
  <c r="C3478" i="20"/>
  <c r="C3477" i="20"/>
  <c r="C3476" i="20"/>
  <c r="C3475" i="20"/>
  <c r="C3474" i="20"/>
  <c r="C3473" i="20"/>
  <c r="C3472" i="20"/>
  <c r="C3471" i="20"/>
  <c r="C3470" i="20"/>
  <c r="C3469" i="20"/>
  <c r="C3468" i="20"/>
  <c r="C3467" i="20"/>
  <c r="C3466" i="20"/>
  <c r="C3465" i="20"/>
  <c r="C3464" i="20"/>
  <c r="C3463" i="20"/>
  <c r="C3462" i="20"/>
  <c r="C3461" i="20"/>
  <c r="C3460" i="20"/>
  <c r="C3459" i="20"/>
  <c r="C3458" i="20"/>
  <c r="C3457" i="20"/>
  <c r="C3456" i="20"/>
  <c r="C3455" i="20"/>
  <c r="C3454" i="20"/>
  <c r="C3453" i="20"/>
  <c r="C3452" i="20"/>
  <c r="C3451" i="20"/>
  <c r="C3450" i="20"/>
  <c r="C3449" i="20"/>
  <c r="C3448" i="20"/>
  <c r="C3447" i="20"/>
  <c r="C3446" i="20"/>
  <c r="C3445" i="20"/>
  <c r="C3444" i="20"/>
  <c r="C3443" i="20"/>
  <c r="C3442" i="20"/>
  <c r="C3441" i="20"/>
  <c r="C3440" i="20"/>
  <c r="C3439" i="20"/>
  <c r="C3438" i="20"/>
  <c r="C3437" i="20"/>
  <c r="C3436" i="20"/>
  <c r="C3435" i="20"/>
  <c r="C3434" i="20"/>
  <c r="C3433" i="20"/>
  <c r="C3432" i="20"/>
  <c r="C3431" i="20"/>
  <c r="C3430" i="20"/>
  <c r="C3429" i="20"/>
  <c r="C3428" i="20"/>
  <c r="C3427" i="20"/>
  <c r="C3426" i="20"/>
  <c r="C3425" i="20"/>
  <c r="C3424" i="20"/>
  <c r="C3423" i="20"/>
  <c r="C3422" i="20"/>
  <c r="C3421" i="20"/>
  <c r="C3420" i="20"/>
  <c r="C3419" i="20"/>
  <c r="C3418" i="20"/>
  <c r="C3417" i="20"/>
  <c r="C3416" i="20"/>
  <c r="C3415" i="20"/>
  <c r="C3414" i="20"/>
  <c r="C3413" i="20"/>
  <c r="C3412" i="20"/>
  <c r="C3411" i="20"/>
  <c r="C3410" i="20"/>
  <c r="C3409" i="20"/>
  <c r="C3408" i="20"/>
  <c r="C3407" i="20"/>
  <c r="C3406" i="20"/>
  <c r="C3405" i="20"/>
  <c r="C3404" i="20"/>
  <c r="C3403" i="20"/>
  <c r="C3402" i="20"/>
  <c r="C3401" i="20"/>
  <c r="C3400" i="20"/>
  <c r="C3399" i="20"/>
  <c r="C3398" i="20"/>
  <c r="C3397" i="20"/>
  <c r="C3396" i="20"/>
  <c r="C3395" i="20"/>
  <c r="C3394" i="20"/>
  <c r="C3393" i="20"/>
  <c r="C3392" i="20"/>
  <c r="C3391" i="20"/>
  <c r="C3390" i="20"/>
  <c r="C3389" i="20"/>
  <c r="C3388" i="20"/>
  <c r="C3387" i="20"/>
  <c r="C3386" i="20"/>
  <c r="C3385" i="20"/>
  <c r="C3384" i="20"/>
  <c r="C3383" i="20"/>
  <c r="C3382" i="20"/>
  <c r="C3381" i="20"/>
  <c r="C3380" i="20"/>
  <c r="C3379" i="20"/>
  <c r="C3378" i="20"/>
  <c r="C3377" i="20"/>
  <c r="C3376" i="20"/>
  <c r="C3375" i="20"/>
  <c r="C3374" i="20"/>
  <c r="C3373" i="20"/>
  <c r="C3372" i="20"/>
  <c r="C3371" i="20"/>
  <c r="C3370" i="20"/>
  <c r="C3369" i="20"/>
  <c r="C3368" i="20"/>
  <c r="C3367" i="20"/>
  <c r="C3366" i="20"/>
  <c r="C3365" i="20"/>
  <c r="C3364" i="20"/>
  <c r="C3363" i="20"/>
  <c r="C3362" i="20"/>
  <c r="C3361" i="20"/>
  <c r="C3360" i="20"/>
  <c r="C3359" i="20"/>
  <c r="C3358" i="20"/>
  <c r="C3357" i="20"/>
  <c r="C3356" i="20"/>
  <c r="C3355" i="20"/>
  <c r="C3354" i="20"/>
  <c r="C3353" i="20"/>
  <c r="C3352" i="20"/>
  <c r="C3351" i="20"/>
  <c r="C3350" i="20"/>
  <c r="C3349" i="20"/>
  <c r="C3348" i="20"/>
  <c r="C3347" i="20"/>
  <c r="C3346" i="20"/>
  <c r="C3345" i="20"/>
  <c r="C3344" i="20"/>
  <c r="C3343" i="20"/>
  <c r="C3342" i="20"/>
  <c r="C3341" i="20"/>
  <c r="C3340" i="20"/>
  <c r="C3339" i="20"/>
  <c r="C3338" i="20"/>
  <c r="C3337" i="20"/>
  <c r="C3336" i="20"/>
  <c r="C3335" i="20"/>
  <c r="C3334" i="20"/>
  <c r="C3333" i="20"/>
  <c r="C3332" i="20"/>
  <c r="C3331" i="20"/>
  <c r="C3330" i="20"/>
  <c r="C3329" i="20"/>
  <c r="C3328" i="20"/>
  <c r="C3327" i="20"/>
  <c r="C3326" i="20"/>
  <c r="C3325" i="20"/>
  <c r="C3324" i="20"/>
  <c r="C3323" i="20"/>
  <c r="C3322" i="20"/>
  <c r="C3321" i="20"/>
  <c r="C3320" i="20"/>
  <c r="C3319" i="20"/>
  <c r="C3318" i="20"/>
  <c r="C3317" i="20"/>
  <c r="C3316" i="20"/>
  <c r="C3315" i="20"/>
  <c r="C3314" i="20"/>
  <c r="C3313" i="20"/>
  <c r="C3312" i="20"/>
  <c r="C3311" i="20"/>
  <c r="C3310" i="20"/>
  <c r="C3309" i="20"/>
  <c r="C3308" i="20"/>
  <c r="C3307" i="20"/>
  <c r="C3306" i="20"/>
  <c r="C3305" i="20"/>
  <c r="C3304" i="20"/>
  <c r="C3303" i="20"/>
  <c r="C3302" i="20"/>
  <c r="C3301" i="20"/>
  <c r="C3300" i="20"/>
  <c r="C3299" i="20"/>
  <c r="C3298" i="20"/>
  <c r="C3297" i="20"/>
  <c r="C3296" i="20"/>
  <c r="C3295" i="20"/>
  <c r="C3294" i="20"/>
  <c r="C3293" i="20"/>
  <c r="C3292" i="20"/>
  <c r="C3291" i="20"/>
  <c r="C3290" i="20"/>
  <c r="C3289" i="20"/>
  <c r="C3288" i="20"/>
  <c r="C3287" i="20"/>
  <c r="C3286" i="20"/>
  <c r="C3285" i="20"/>
  <c r="C3284" i="20"/>
  <c r="C3283" i="20"/>
  <c r="C3282" i="20"/>
  <c r="C3281" i="20"/>
  <c r="C3280" i="20"/>
  <c r="C3279" i="20"/>
  <c r="C3278" i="20"/>
  <c r="C3277" i="20"/>
  <c r="C3276" i="20"/>
  <c r="C3275" i="20"/>
  <c r="C3274" i="20"/>
  <c r="C3273" i="20"/>
  <c r="C3272" i="20"/>
  <c r="C3271" i="20"/>
  <c r="C3270" i="20"/>
  <c r="C3269" i="20"/>
  <c r="C3268" i="20"/>
  <c r="C3267" i="20"/>
  <c r="C3266" i="20"/>
  <c r="C3265" i="20"/>
  <c r="C3264" i="20"/>
  <c r="C3263" i="20"/>
  <c r="C3262" i="20"/>
  <c r="C3261" i="20"/>
  <c r="C3260" i="20"/>
  <c r="C3259" i="20"/>
  <c r="C3258" i="20"/>
  <c r="C3257" i="20"/>
  <c r="C3256" i="20"/>
  <c r="C3255" i="20"/>
  <c r="C3254" i="20"/>
  <c r="C3253" i="20"/>
  <c r="C3252" i="20"/>
  <c r="C3251" i="20"/>
  <c r="C3250" i="20"/>
  <c r="C3249" i="20"/>
  <c r="C3248" i="20"/>
  <c r="C3247" i="20"/>
  <c r="C3246" i="20"/>
  <c r="C3245" i="20"/>
  <c r="C3244" i="20"/>
  <c r="C3243" i="20"/>
  <c r="C3242" i="20"/>
  <c r="C3241" i="20"/>
  <c r="C3240" i="20"/>
  <c r="C3239" i="20"/>
  <c r="C3238" i="20"/>
  <c r="C3237" i="20"/>
  <c r="C3236" i="20"/>
  <c r="C3235" i="20"/>
  <c r="C3234" i="20"/>
  <c r="C3233" i="20"/>
  <c r="C3232" i="20"/>
  <c r="C3231" i="20"/>
  <c r="C3230" i="20"/>
  <c r="C3229" i="20"/>
  <c r="C3228" i="20"/>
  <c r="C3227" i="20"/>
  <c r="C3226" i="20"/>
  <c r="C3225" i="20"/>
  <c r="C3224" i="20"/>
  <c r="C3223" i="20"/>
  <c r="C3222" i="20"/>
  <c r="C3221" i="20"/>
  <c r="C3220" i="20"/>
  <c r="C3219" i="20"/>
  <c r="C3218" i="20"/>
  <c r="C3217" i="20"/>
  <c r="C3216" i="20"/>
  <c r="C3215" i="20"/>
  <c r="C3214" i="20"/>
  <c r="C3213" i="20"/>
  <c r="C3212" i="20"/>
  <c r="C3211" i="20"/>
  <c r="C3210" i="20"/>
  <c r="C3209" i="20"/>
  <c r="C3208" i="20"/>
  <c r="C3207" i="20"/>
  <c r="C3206" i="20"/>
  <c r="C3205" i="20"/>
  <c r="C3204" i="20"/>
  <c r="C3203" i="20"/>
  <c r="C3202" i="20"/>
  <c r="C3201" i="20"/>
  <c r="C3200" i="20"/>
  <c r="C3199" i="20"/>
  <c r="C3198" i="20"/>
  <c r="C3197" i="20"/>
  <c r="C3196" i="20"/>
  <c r="C3195" i="20"/>
  <c r="C3194" i="20"/>
  <c r="C3193" i="20"/>
  <c r="C3192" i="20"/>
  <c r="C3191" i="20"/>
  <c r="C3190" i="20"/>
  <c r="C3189" i="20"/>
  <c r="C3188" i="20"/>
  <c r="C3187" i="20"/>
  <c r="C3186" i="20"/>
  <c r="C3185" i="20"/>
  <c r="C3184" i="20"/>
  <c r="C3183" i="20"/>
  <c r="C3182" i="20"/>
  <c r="C3181" i="20"/>
  <c r="C3180" i="20"/>
  <c r="C3179" i="20"/>
  <c r="C3178" i="20"/>
  <c r="C3177" i="20"/>
  <c r="C3176" i="20"/>
  <c r="C3175" i="20"/>
  <c r="C3174" i="20"/>
  <c r="C3173" i="20"/>
  <c r="C3172" i="20"/>
  <c r="C3171" i="20"/>
  <c r="C3170" i="20"/>
  <c r="C3169" i="20"/>
  <c r="C3168" i="20"/>
  <c r="C3167" i="20"/>
  <c r="C3166" i="20"/>
  <c r="C3165" i="20"/>
  <c r="C3164" i="20"/>
  <c r="C3163" i="20"/>
  <c r="C3162" i="20"/>
  <c r="C3161" i="20"/>
  <c r="C3160" i="20"/>
  <c r="C3159" i="20"/>
  <c r="C3158" i="20"/>
  <c r="C3157" i="20"/>
  <c r="C3156" i="20"/>
  <c r="C3155" i="20"/>
  <c r="C3154" i="20"/>
  <c r="C3153" i="20"/>
  <c r="C3152" i="20"/>
  <c r="C3151" i="20"/>
  <c r="C3150" i="20"/>
  <c r="C3149" i="20"/>
  <c r="C3148" i="20"/>
  <c r="C3147" i="20"/>
  <c r="C3146" i="20"/>
  <c r="C3145" i="20"/>
  <c r="C3144" i="20"/>
  <c r="C3143" i="20"/>
  <c r="C3142" i="20"/>
  <c r="C3141" i="20"/>
  <c r="C3140" i="20"/>
  <c r="C3139" i="20"/>
  <c r="C3138" i="20"/>
  <c r="C3137" i="20"/>
  <c r="C3136" i="20"/>
  <c r="C3135" i="20"/>
  <c r="C3134" i="20"/>
  <c r="C3133" i="20"/>
  <c r="C3132" i="20"/>
  <c r="C3131" i="20"/>
  <c r="C3130" i="20"/>
  <c r="C3129" i="20"/>
  <c r="C3128" i="20"/>
  <c r="C3127" i="20"/>
  <c r="C3126" i="20"/>
  <c r="C3125" i="20"/>
  <c r="C3124" i="20"/>
  <c r="C3123" i="20"/>
  <c r="C3122" i="20"/>
  <c r="C3121" i="20"/>
  <c r="C3120" i="20"/>
  <c r="C3119" i="20"/>
  <c r="C3118" i="20"/>
  <c r="C3117" i="20"/>
  <c r="C3116" i="20"/>
  <c r="C3115" i="20"/>
  <c r="C3114" i="20"/>
  <c r="C3113" i="20"/>
  <c r="C3112" i="20"/>
  <c r="C3111" i="20"/>
  <c r="C3110" i="20"/>
  <c r="C3109" i="20"/>
  <c r="C3108" i="20"/>
  <c r="C3107" i="20"/>
  <c r="C3106" i="20"/>
  <c r="C3105" i="20"/>
  <c r="C3104" i="20"/>
  <c r="C3103" i="20"/>
  <c r="C3102" i="20"/>
  <c r="C3101" i="20"/>
  <c r="C3100" i="20"/>
  <c r="C3099" i="20"/>
  <c r="C3098" i="20"/>
  <c r="C3097" i="20"/>
  <c r="C3096" i="20"/>
  <c r="C3095" i="20"/>
  <c r="C3094" i="20"/>
  <c r="C3093" i="20"/>
  <c r="C3092" i="20"/>
  <c r="C3091" i="20"/>
  <c r="C3090" i="20"/>
  <c r="C3089" i="20"/>
  <c r="C3088" i="20"/>
  <c r="C3087" i="20"/>
  <c r="C3086" i="20"/>
  <c r="C3085" i="20"/>
  <c r="C3084" i="20"/>
  <c r="C3083" i="20"/>
  <c r="C3082" i="20"/>
  <c r="C3081" i="20"/>
  <c r="C3080" i="20"/>
  <c r="C3079" i="20"/>
  <c r="C3078" i="20"/>
  <c r="C3077" i="20"/>
  <c r="C3076" i="20"/>
  <c r="C3075" i="20"/>
  <c r="C3074" i="20"/>
  <c r="C3073" i="20"/>
  <c r="C3072" i="20"/>
  <c r="C3071" i="20"/>
  <c r="C3070" i="20"/>
  <c r="C3069" i="20"/>
  <c r="C3068" i="20"/>
  <c r="C3067" i="20"/>
  <c r="C3066" i="20"/>
  <c r="C3065" i="20"/>
  <c r="C3064" i="20"/>
  <c r="C3063" i="20"/>
  <c r="C3062" i="20"/>
  <c r="C3061" i="20"/>
  <c r="C3060" i="20"/>
  <c r="C3059" i="20"/>
  <c r="C3058" i="20"/>
  <c r="C3057" i="20"/>
  <c r="C3056" i="20"/>
  <c r="C3055" i="20"/>
  <c r="C3054" i="20"/>
  <c r="C3053" i="20"/>
  <c r="C3052" i="20"/>
  <c r="C3051" i="20"/>
  <c r="C3050" i="20"/>
  <c r="C3049" i="20"/>
  <c r="C3048" i="20"/>
  <c r="C3047" i="20"/>
  <c r="C3046" i="20"/>
  <c r="C3045" i="20"/>
  <c r="C3044" i="20"/>
  <c r="C3043" i="20"/>
  <c r="C3042" i="20"/>
  <c r="C3041" i="20"/>
  <c r="C3040" i="20"/>
  <c r="C3039" i="20"/>
  <c r="C3038" i="20"/>
  <c r="C3037" i="20"/>
  <c r="C3036" i="20"/>
  <c r="C3035" i="20"/>
  <c r="C3034" i="20"/>
  <c r="C3033" i="20"/>
  <c r="C3032" i="20"/>
  <c r="C3031" i="20"/>
  <c r="C3030" i="20"/>
  <c r="C3029" i="20"/>
  <c r="C3028" i="20"/>
  <c r="C3027" i="20"/>
  <c r="C3026" i="20"/>
  <c r="C3025" i="20"/>
  <c r="C3024" i="20"/>
  <c r="C3023" i="20"/>
  <c r="C3022" i="20"/>
  <c r="C3021" i="20"/>
  <c r="C3020" i="20"/>
  <c r="C3019" i="20"/>
  <c r="C3018" i="20"/>
  <c r="C3017" i="20"/>
  <c r="C3016" i="20"/>
  <c r="C3015" i="20"/>
  <c r="C3014" i="20"/>
  <c r="C3013" i="20"/>
  <c r="C3012" i="20"/>
  <c r="C3011" i="20"/>
  <c r="C3010" i="20"/>
  <c r="C3009" i="20"/>
  <c r="C3008" i="20"/>
  <c r="C3007" i="20"/>
  <c r="C3006" i="20"/>
  <c r="C3005" i="20"/>
  <c r="C3004" i="20"/>
  <c r="C3003" i="20"/>
  <c r="C3002" i="20"/>
  <c r="C3001" i="20"/>
  <c r="C3000" i="20"/>
  <c r="C2999" i="20"/>
  <c r="C2998" i="20"/>
  <c r="C2997" i="20"/>
  <c r="C2996" i="20"/>
  <c r="C2995" i="20"/>
  <c r="C2994" i="20"/>
  <c r="C2993" i="20"/>
  <c r="C2992" i="20"/>
  <c r="C2991" i="20"/>
  <c r="C2990" i="20"/>
  <c r="C2989" i="20"/>
  <c r="C2988" i="20"/>
  <c r="C2987" i="20"/>
  <c r="C2986" i="20"/>
  <c r="C2985" i="20"/>
  <c r="C2984" i="20"/>
  <c r="C2983" i="20"/>
  <c r="C2982" i="20"/>
  <c r="C2981" i="20"/>
  <c r="C2980" i="20"/>
  <c r="C2979" i="20"/>
  <c r="C2978" i="20"/>
  <c r="C2977" i="20"/>
  <c r="C2976" i="20"/>
  <c r="C2975" i="20"/>
  <c r="C2974" i="20"/>
  <c r="C2973" i="20"/>
  <c r="C2972" i="20"/>
  <c r="C2971" i="20"/>
  <c r="C2970" i="20"/>
  <c r="C2969" i="20"/>
  <c r="C2968" i="20"/>
  <c r="C2967" i="20"/>
  <c r="C2966" i="20"/>
  <c r="C2965" i="20"/>
  <c r="C2964" i="20"/>
  <c r="C2963" i="20"/>
  <c r="C2962" i="20"/>
  <c r="C2961" i="20"/>
  <c r="C2960" i="20"/>
  <c r="C2959" i="20"/>
  <c r="C2958" i="20"/>
  <c r="C2957" i="20"/>
  <c r="C2956" i="20"/>
  <c r="C2955" i="20"/>
  <c r="C2954" i="20"/>
  <c r="C2953" i="20"/>
  <c r="C2952" i="20"/>
  <c r="C2951" i="20"/>
  <c r="C2950" i="20"/>
  <c r="C2949" i="20"/>
  <c r="C2948" i="20"/>
  <c r="C2947" i="20"/>
  <c r="C2946" i="20"/>
  <c r="C2945" i="20"/>
  <c r="C2944" i="20"/>
  <c r="C2943" i="20"/>
  <c r="C2942" i="20"/>
  <c r="C2941" i="20"/>
  <c r="C2940" i="20"/>
  <c r="C2939" i="20"/>
  <c r="C2938" i="20"/>
  <c r="C2937" i="20"/>
  <c r="C2936" i="20"/>
  <c r="C2935" i="20"/>
  <c r="C2934" i="20"/>
  <c r="C2933" i="20"/>
  <c r="C2932" i="20"/>
  <c r="C2931" i="20"/>
  <c r="C2930" i="20"/>
  <c r="C2929" i="20"/>
  <c r="C2928" i="20"/>
  <c r="C2927" i="20"/>
  <c r="C2926" i="20"/>
  <c r="C2925" i="20"/>
  <c r="C2924" i="20"/>
  <c r="C2923" i="20"/>
  <c r="C2922" i="20"/>
  <c r="C2921" i="20"/>
  <c r="C2920" i="20"/>
  <c r="C2919" i="20"/>
  <c r="C2918" i="20"/>
  <c r="C2917" i="20"/>
  <c r="C2916" i="20"/>
  <c r="C2915" i="20"/>
  <c r="C2914" i="20"/>
  <c r="C2913" i="20"/>
  <c r="C2912" i="20"/>
  <c r="C2911" i="20"/>
  <c r="C2910" i="20"/>
  <c r="C2909" i="20"/>
  <c r="C2908" i="20"/>
  <c r="C2907" i="20"/>
  <c r="C2906" i="20"/>
  <c r="C2905" i="20"/>
  <c r="C2904" i="20"/>
  <c r="C2903" i="20"/>
  <c r="C2902" i="20"/>
  <c r="C2901" i="20"/>
  <c r="C2900" i="20"/>
  <c r="C2899" i="20"/>
  <c r="C2898" i="20"/>
  <c r="C2897" i="20"/>
  <c r="C2896" i="20"/>
  <c r="C2895" i="20"/>
  <c r="C2894" i="20"/>
  <c r="C2893" i="20"/>
  <c r="C2892" i="20"/>
  <c r="C2891" i="20"/>
  <c r="C2890" i="20"/>
  <c r="C2889" i="20"/>
  <c r="C2888" i="20"/>
  <c r="C2887" i="20"/>
  <c r="C2886" i="20"/>
  <c r="C2885" i="20"/>
  <c r="C2884" i="20"/>
  <c r="C2883" i="20"/>
  <c r="C2882" i="20"/>
  <c r="C2881" i="20"/>
  <c r="C2880" i="20"/>
  <c r="C2879" i="20"/>
  <c r="C2878" i="20"/>
  <c r="C2877" i="20"/>
  <c r="C2876" i="20"/>
  <c r="C2875" i="20"/>
  <c r="C2874" i="20"/>
  <c r="C2873" i="20"/>
  <c r="C2872" i="20"/>
  <c r="C2871" i="20"/>
  <c r="C2870" i="20"/>
  <c r="C2869" i="20"/>
  <c r="C2868" i="20"/>
  <c r="C2867" i="20"/>
  <c r="C2866" i="20"/>
  <c r="C2865" i="20"/>
  <c r="C2864" i="20"/>
  <c r="C2863" i="20"/>
  <c r="C2862" i="20"/>
  <c r="C2861" i="20"/>
  <c r="C2860" i="20"/>
  <c r="C2859" i="20"/>
  <c r="C2858" i="20"/>
  <c r="C2857" i="20"/>
  <c r="C2856" i="20"/>
  <c r="C2855" i="20"/>
  <c r="C2854" i="20"/>
  <c r="C2853" i="20"/>
  <c r="C2852" i="20"/>
  <c r="C2851" i="20"/>
  <c r="C2850" i="20"/>
  <c r="C2849" i="20"/>
  <c r="C2848" i="20"/>
  <c r="C2847" i="20"/>
  <c r="C2846" i="20"/>
  <c r="C2845" i="20"/>
  <c r="C2844" i="20"/>
  <c r="C2843" i="20"/>
  <c r="C2842" i="20"/>
  <c r="C2841" i="20"/>
  <c r="C2840" i="20"/>
  <c r="C2839" i="20"/>
  <c r="C2838" i="20"/>
  <c r="C2837" i="20"/>
  <c r="C2836" i="20"/>
  <c r="C2835" i="20"/>
  <c r="C2834" i="20"/>
  <c r="C2833" i="20"/>
  <c r="C2832" i="20"/>
  <c r="C2831" i="20"/>
  <c r="C2830" i="20"/>
  <c r="C2829" i="20"/>
  <c r="C2828" i="20"/>
  <c r="C2827" i="20"/>
  <c r="C2826" i="20"/>
  <c r="C2825" i="20"/>
  <c r="C2824" i="20"/>
  <c r="C2823" i="20"/>
  <c r="C2822" i="20"/>
  <c r="C2821" i="20"/>
  <c r="C2820" i="20"/>
  <c r="C2819" i="20"/>
  <c r="C2818" i="20"/>
  <c r="C2817" i="20"/>
  <c r="C2816" i="20"/>
  <c r="C2815" i="20"/>
  <c r="C2814" i="20"/>
  <c r="C2813" i="20"/>
  <c r="C2812" i="20"/>
  <c r="C2811" i="20"/>
  <c r="C2810" i="20"/>
  <c r="C2809" i="20"/>
  <c r="C2808" i="20"/>
  <c r="C2807" i="20"/>
  <c r="C2806" i="20"/>
  <c r="C2805" i="20"/>
  <c r="C2804" i="20"/>
  <c r="C2803" i="20"/>
  <c r="C2802" i="20"/>
  <c r="C2801" i="20"/>
  <c r="C2800" i="20"/>
  <c r="C2799" i="20"/>
  <c r="C2798" i="20"/>
  <c r="C2797" i="20"/>
  <c r="C2796" i="20"/>
  <c r="C2795" i="20"/>
  <c r="C2794" i="20"/>
  <c r="C2793" i="20"/>
  <c r="C2792" i="20"/>
  <c r="C2791" i="20"/>
  <c r="C2790" i="20"/>
  <c r="C2789" i="20"/>
  <c r="C2788" i="20"/>
  <c r="C2787" i="20"/>
  <c r="C2786" i="20"/>
  <c r="C2785" i="20"/>
  <c r="C2784" i="20"/>
  <c r="C2783" i="20"/>
  <c r="C2782" i="20"/>
  <c r="C2781" i="20"/>
  <c r="C2780" i="20"/>
  <c r="C2779" i="20"/>
  <c r="C2778" i="20"/>
  <c r="C2777" i="20"/>
  <c r="C2776" i="20"/>
  <c r="C2775" i="20"/>
  <c r="C2774" i="20"/>
  <c r="C2773" i="20"/>
  <c r="C2772" i="20"/>
  <c r="C2771" i="20"/>
  <c r="C2770" i="20"/>
  <c r="C2769" i="20"/>
  <c r="C2768" i="20"/>
  <c r="C2767" i="20"/>
  <c r="C2766" i="20"/>
  <c r="C2765" i="20"/>
  <c r="C2764" i="20"/>
  <c r="C2763" i="20"/>
  <c r="C2762" i="20"/>
  <c r="C2761" i="20"/>
  <c r="C2760" i="20"/>
  <c r="C2759" i="20"/>
  <c r="C2758" i="20"/>
  <c r="C2757" i="20"/>
  <c r="C2756" i="20"/>
  <c r="C2755" i="20"/>
  <c r="C2754" i="20"/>
  <c r="C2753" i="20"/>
  <c r="C2752" i="20"/>
  <c r="C2751" i="20"/>
  <c r="C2750" i="20"/>
  <c r="C2749" i="20"/>
  <c r="C2748" i="20"/>
  <c r="C2747" i="20"/>
  <c r="C2746" i="20"/>
  <c r="C2745" i="20"/>
  <c r="C2744" i="20"/>
  <c r="C2743" i="20"/>
  <c r="C2742" i="20"/>
  <c r="C2741" i="20"/>
  <c r="C2740" i="20"/>
  <c r="C2739" i="20"/>
  <c r="C2738" i="20"/>
  <c r="C2737" i="20"/>
  <c r="C2736" i="20"/>
  <c r="C2735" i="20"/>
  <c r="C2734" i="20"/>
  <c r="C2733" i="20"/>
  <c r="C2732" i="20"/>
  <c r="C2731" i="20"/>
  <c r="C2730" i="20"/>
  <c r="C2729" i="20"/>
  <c r="C2728" i="20"/>
  <c r="C2727" i="20"/>
  <c r="C2726" i="20"/>
  <c r="C2725" i="20"/>
  <c r="C2724" i="20"/>
  <c r="C2723" i="20"/>
  <c r="C2722" i="20"/>
  <c r="C2721" i="20"/>
  <c r="C2720" i="20"/>
  <c r="C2719" i="20"/>
  <c r="C2718" i="20"/>
  <c r="C2717" i="20"/>
  <c r="C2716" i="20"/>
  <c r="C2715" i="20"/>
  <c r="C2714" i="20"/>
  <c r="C2713" i="20"/>
  <c r="C2712" i="20"/>
  <c r="C2711" i="20"/>
  <c r="C2710" i="20"/>
  <c r="C2709" i="20"/>
  <c r="C2708" i="20"/>
  <c r="C2707" i="20"/>
  <c r="C2706" i="20"/>
  <c r="C2705" i="20"/>
  <c r="C2704" i="20"/>
  <c r="C2703" i="20"/>
  <c r="C2702" i="20"/>
  <c r="C2701" i="20"/>
  <c r="C2700" i="20"/>
  <c r="C2699" i="20"/>
  <c r="C2698" i="20"/>
  <c r="C2697" i="20"/>
  <c r="C2696" i="20"/>
  <c r="C2695" i="20"/>
  <c r="C2694" i="20"/>
  <c r="C2693" i="20"/>
  <c r="C2692" i="20"/>
  <c r="C2691" i="20"/>
  <c r="C2690" i="20"/>
  <c r="C2689" i="20"/>
  <c r="C2688" i="20"/>
  <c r="C2687" i="20"/>
  <c r="C2686" i="20"/>
  <c r="C2685" i="20"/>
  <c r="C2684" i="20"/>
  <c r="C2683" i="20"/>
  <c r="C2682" i="20"/>
  <c r="C2681" i="20"/>
  <c r="C2680" i="20"/>
  <c r="C2679" i="20"/>
  <c r="C2678" i="20"/>
  <c r="C2677" i="20"/>
  <c r="C2676" i="20"/>
  <c r="C2675" i="20"/>
  <c r="C2674" i="20"/>
  <c r="C2673" i="20"/>
  <c r="C2672" i="20"/>
  <c r="C2671" i="20"/>
  <c r="C2670" i="20"/>
  <c r="C2669" i="20"/>
  <c r="C2668" i="20"/>
  <c r="C2667" i="20"/>
  <c r="C2666" i="20"/>
  <c r="C2665" i="20"/>
  <c r="C2664" i="20"/>
  <c r="C2663" i="20"/>
  <c r="C2662" i="20"/>
  <c r="C2661" i="20"/>
  <c r="C2660" i="20"/>
  <c r="C2659" i="20"/>
  <c r="C2658" i="20"/>
  <c r="C2657" i="20"/>
  <c r="C2656" i="20"/>
  <c r="C2655" i="20"/>
  <c r="C2654" i="20"/>
  <c r="C2653" i="20"/>
  <c r="C2652" i="20"/>
  <c r="C2651" i="20"/>
  <c r="C2650" i="20"/>
  <c r="C2649" i="20"/>
  <c r="C2648" i="20"/>
  <c r="C2647" i="20"/>
  <c r="C2646" i="20"/>
  <c r="C2645" i="20"/>
  <c r="C2644" i="20"/>
  <c r="C2643" i="20"/>
  <c r="C2642" i="20"/>
  <c r="C2641" i="20"/>
  <c r="C2640" i="20"/>
  <c r="C2639" i="20"/>
  <c r="C2638" i="20"/>
  <c r="C2637" i="20"/>
  <c r="C2636" i="20"/>
  <c r="C2635" i="20"/>
  <c r="C2634" i="20"/>
  <c r="C2633" i="20"/>
  <c r="C2632" i="20"/>
  <c r="C2631" i="20"/>
  <c r="C2630" i="20"/>
  <c r="C2629" i="20"/>
  <c r="C2628" i="20"/>
  <c r="C2627" i="20"/>
  <c r="C2626" i="20"/>
  <c r="C2625" i="20"/>
  <c r="C2624" i="20"/>
  <c r="C2623" i="20"/>
  <c r="C2622" i="20"/>
  <c r="C2621" i="20"/>
  <c r="C2620" i="20"/>
  <c r="C2619" i="20"/>
  <c r="C2618" i="20"/>
  <c r="C2617" i="20"/>
  <c r="C2616" i="20"/>
  <c r="C2615" i="20"/>
  <c r="C2614" i="20"/>
  <c r="C2613" i="20"/>
  <c r="C2612" i="20"/>
  <c r="C2611" i="20"/>
  <c r="C2610" i="20"/>
  <c r="C2609" i="20"/>
  <c r="C2608" i="20"/>
  <c r="C2607" i="20"/>
  <c r="C2606" i="20"/>
  <c r="C2605" i="20"/>
  <c r="C2604" i="20"/>
  <c r="C2603" i="20"/>
  <c r="C2602" i="20"/>
  <c r="C2601" i="20"/>
  <c r="C2600" i="20"/>
  <c r="C2599" i="20"/>
  <c r="C2598" i="20"/>
  <c r="C2597" i="20"/>
  <c r="C2596" i="20"/>
  <c r="C2595" i="20"/>
  <c r="C2594" i="20"/>
  <c r="C2593" i="20"/>
  <c r="C2592" i="20"/>
  <c r="C2591" i="20"/>
  <c r="C2590" i="20"/>
  <c r="C2589" i="20"/>
  <c r="C2588" i="20"/>
  <c r="C2587" i="20"/>
  <c r="C2586" i="20"/>
  <c r="C2585" i="20"/>
  <c r="C2584" i="20"/>
  <c r="C2583" i="20"/>
  <c r="C2582" i="20"/>
  <c r="C2581" i="20"/>
  <c r="C2580" i="20"/>
  <c r="C2579" i="20"/>
  <c r="C2578" i="20"/>
  <c r="C2577" i="20"/>
  <c r="C2576" i="20"/>
  <c r="C2575" i="20"/>
  <c r="C2574" i="20"/>
  <c r="C2573" i="20"/>
  <c r="C2572" i="20"/>
  <c r="C2571" i="20"/>
  <c r="C2570" i="20"/>
  <c r="C2569" i="20"/>
  <c r="C2568" i="20"/>
  <c r="C2567" i="20"/>
  <c r="C2566" i="20"/>
  <c r="C2565" i="20"/>
  <c r="C2564" i="20"/>
  <c r="C2563" i="20"/>
  <c r="C2562" i="20"/>
  <c r="C2561" i="20"/>
  <c r="C2560" i="20"/>
  <c r="C2559" i="20"/>
  <c r="C2558" i="20"/>
  <c r="C2557" i="20"/>
  <c r="C2556" i="20"/>
  <c r="C2555" i="20"/>
  <c r="C2554" i="20"/>
  <c r="C2553" i="20"/>
  <c r="C2552" i="20"/>
  <c r="C2551" i="20"/>
  <c r="C2550" i="20"/>
  <c r="C2549" i="20"/>
  <c r="C2548" i="20"/>
  <c r="C2547" i="20"/>
  <c r="C2546" i="20"/>
  <c r="C2545" i="20"/>
  <c r="C2544" i="20"/>
  <c r="C2543" i="20"/>
  <c r="C2542" i="20"/>
  <c r="C2541" i="20"/>
  <c r="C2540" i="20"/>
  <c r="C2539" i="20"/>
  <c r="C2538" i="20"/>
  <c r="C2537" i="20"/>
  <c r="C2536" i="20"/>
  <c r="C2535" i="20"/>
  <c r="C2534" i="20"/>
  <c r="C2533" i="20"/>
  <c r="C2532" i="20"/>
  <c r="C2531" i="20"/>
  <c r="C2530" i="20"/>
  <c r="C2529" i="20"/>
  <c r="C2528" i="20"/>
  <c r="C2527" i="20"/>
  <c r="C2526" i="20"/>
  <c r="C2525" i="20"/>
  <c r="C2524" i="20"/>
  <c r="C2523" i="20"/>
  <c r="C2522" i="20"/>
  <c r="C2521" i="20"/>
  <c r="C2520" i="20"/>
  <c r="C2519" i="20"/>
  <c r="C2518" i="20"/>
  <c r="C2517" i="20"/>
  <c r="C2516" i="20"/>
  <c r="C2515" i="20"/>
  <c r="C2514" i="20"/>
  <c r="C2513" i="20"/>
  <c r="C2512" i="20"/>
  <c r="C2511" i="20"/>
  <c r="C2510" i="20"/>
  <c r="C2509" i="20"/>
  <c r="C2508" i="20"/>
  <c r="C2507" i="20"/>
  <c r="C2506" i="20"/>
  <c r="C2505" i="20"/>
  <c r="C2504" i="20"/>
  <c r="C2503" i="20"/>
  <c r="C2502" i="20"/>
  <c r="C2501" i="20"/>
  <c r="C2500" i="20"/>
  <c r="C2499" i="20"/>
  <c r="C2498" i="20"/>
  <c r="C2497" i="20"/>
  <c r="C2496" i="20"/>
  <c r="C2495" i="20"/>
  <c r="C2494" i="20"/>
  <c r="C2493" i="20"/>
  <c r="C2492" i="20"/>
  <c r="C2491" i="20"/>
  <c r="C2490" i="20"/>
  <c r="C2489" i="20"/>
  <c r="C2488" i="20"/>
  <c r="C2487" i="20"/>
  <c r="C2486" i="20"/>
  <c r="C2485" i="20"/>
  <c r="C2484" i="20"/>
  <c r="C2483" i="20"/>
  <c r="C2482" i="20"/>
  <c r="C2481" i="20"/>
  <c r="C2480" i="20"/>
  <c r="C2479" i="20"/>
  <c r="C2478" i="20"/>
  <c r="C2477" i="20"/>
  <c r="C2476" i="20"/>
  <c r="C2475" i="20"/>
  <c r="C2474" i="20"/>
  <c r="C2473" i="20"/>
  <c r="C2472" i="20"/>
  <c r="C2471" i="20"/>
  <c r="C2470" i="20"/>
  <c r="C2469" i="20"/>
  <c r="C2468" i="20"/>
  <c r="C2467" i="20"/>
  <c r="C2466" i="20"/>
  <c r="C2465" i="20"/>
  <c r="C2464" i="20"/>
  <c r="C2463" i="20"/>
  <c r="C2462" i="20"/>
  <c r="C2461" i="20"/>
  <c r="C2460" i="20"/>
  <c r="C2459" i="20"/>
  <c r="C2458" i="20"/>
  <c r="C2457" i="20"/>
  <c r="C2456" i="20"/>
  <c r="C2455" i="20"/>
  <c r="C2454" i="20"/>
  <c r="C2453" i="20"/>
  <c r="C2452" i="20"/>
  <c r="C2451" i="20"/>
  <c r="C2450" i="20"/>
  <c r="C2449" i="20"/>
  <c r="C2448" i="20"/>
  <c r="C2447" i="20"/>
  <c r="C2446" i="20"/>
  <c r="C2445" i="20"/>
  <c r="C2444" i="20"/>
  <c r="C2443" i="20"/>
  <c r="C2442" i="20"/>
  <c r="C2441" i="20"/>
  <c r="C2440" i="20"/>
  <c r="C2439" i="20"/>
  <c r="C2438" i="20"/>
  <c r="C2437" i="20"/>
  <c r="C2436" i="20"/>
  <c r="C2435" i="20"/>
  <c r="C2434" i="20"/>
  <c r="C2433" i="20"/>
  <c r="C2432" i="20"/>
  <c r="C2431" i="20"/>
  <c r="C2430" i="20"/>
  <c r="C2429" i="20"/>
  <c r="C2428" i="20"/>
  <c r="C2427" i="20"/>
  <c r="C2426" i="20"/>
  <c r="C2425" i="20"/>
  <c r="C2424" i="20"/>
  <c r="C2423" i="20"/>
  <c r="C2422" i="20"/>
  <c r="C2421" i="20"/>
  <c r="C2420" i="20"/>
  <c r="C2419" i="20"/>
  <c r="C2418" i="20"/>
  <c r="C2417" i="20"/>
  <c r="C2416" i="20"/>
  <c r="C2415" i="20"/>
  <c r="C2414" i="20"/>
  <c r="C2413" i="20"/>
  <c r="C2412" i="20"/>
  <c r="C2411" i="20"/>
  <c r="C2410" i="20"/>
  <c r="C2409" i="20"/>
  <c r="C2408" i="20"/>
  <c r="C2407" i="20"/>
  <c r="C2406" i="20"/>
  <c r="C2405" i="20"/>
  <c r="C2404" i="20"/>
  <c r="C2403" i="20"/>
  <c r="C2402" i="20"/>
  <c r="C2401" i="20"/>
  <c r="C2400" i="20"/>
  <c r="C2399" i="20"/>
  <c r="C2398" i="20"/>
  <c r="C2397" i="20"/>
  <c r="C2396" i="20"/>
  <c r="C2395" i="20"/>
  <c r="C2394" i="20"/>
  <c r="C2393" i="20"/>
  <c r="C2392" i="20"/>
  <c r="C2391" i="20"/>
  <c r="C2390" i="20"/>
  <c r="C2389" i="20"/>
  <c r="C2388" i="20"/>
  <c r="C2387" i="20"/>
  <c r="C2386" i="20"/>
  <c r="C2385" i="20"/>
  <c r="C2384" i="20"/>
  <c r="C2383" i="20"/>
  <c r="C2382" i="20"/>
  <c r="C2381" i="20"/>
  <c r="C2380" i="20"/>
  <c r="C2379" i="20"/>
  <c r="C2378" i="20"/>
  <c r="C2377" i="20"/>
  <c r="C2376" i="20"/>
  <c r="C2375" i="20"/>
  <c r="C2374" i="20"/>
  <c r="C2373" i="20"/>
  <c r="C2372" i="20"/>
  <c r="C2371" i="20"/>
  <c r="C2370" i="20"/>
  <c r="C2369" i="20"/>
  <c r="C2368" i="20"/>
  <c r="C2367" i="20"/>
  <c r="C2366" i="20"/>
  <c r="C2365" i="20"/>
  <c r="C2364" i="20"/>
  <c r="C2363" i="20"/>
  <c r="C2362" i="20"/>
  <c r="C2361" i="20"/>
  <c r="C2360" i="20"/>
  <c r="C2359" i="20"/>
  <c r="C2358" i="20"/>
  <c r="C2357" i="20"/>
  <c r="C2356" i="20"/>
  <c r="C2355" i="20"/>
  <c r="C2354" i="20"/>
  <c r="C2353" i="20"/>
  <c r="C2352" i="20"/>
  <c r="C2351" i="20"/>
  <c r="C2350" i="20"/>
  <c r="C2349" i="20"/>
  <c r="C2348" i="20"/>
  <c r="C2347" i="20"/>
  <c r="C2346" i="20"/>
  <c r="C2345" i="20"/>
  <c r="C2344" i="20"/>
  <c r="C2343" i="20"/>
  <c r="C2342" i="20"/>
  <c r="C2341" i="20"/>
  <c r="C2340" i="20"/>
  <c r="C2339" i="20"/>
  <c r="C2338" i="20"/>
  <c r="C2337" i="20"/>
  <c r="C2336" i="20"/>
  <c r="C2335" i="20"/>
  <c r="C2334" i="20"/>
  <c r="C2333" i="20"/>
  <c r="C2332" i="20"/>
  <c r="C2331" i="20"/>
  <c r="C2330" i="20"/>
  <c r="C2329" i="20"/>
  <c r="C2328" i="20"/>
  <c r="C2327" i="20"/>
  <c r="C2326" i="20"/>
  <c r="C2325" i="20"/>
  <c r="C2324" i="20"/>
  <c r="C2323" i="20"/>
  <c r="C2322" i="20"/>
  <c r="C2321" i="20"/>
  <c r="C2320" i="20"/>
  <c r="C2319" i="20"/>
  <c r="C2318" i="20"/>
  <c r="C2317" i="20"/>
  <c r="C2316" i="20"/>
  <c r="C2315" i="20"/>
  <c r="C2314" i="20"/>
  <c r="C2313" i="20"/>
  <c r="C2312" i="20"/>
  <c r="C2311" i="20"/>
  <c r="C2310" i="20"/>
  <c r="C2309" i="20"/>
  <c r="C2308" i="20"/>
  <c r="C2307" i="20"/>
  <c r="C2306" i="20"/>
  <c r="C2305" i="20"/>
  <c r="C2304" i="20"/>
  <c r="C2303" i="20"/>
  <c r="C2302" i="20"/>
  <c r="C2301" i="20"/>
  <c r="C2300" i="20"/>
  <c r="C2299" i="20"/>
  <c r="C2298" i="20"/>
  <c r="C2297" i="20"/>
  <c r="C2296" i="20"/>
  <c r="C2295" i="20"/>
  <c r="C2294" i="20"/>
  <c r="C2293" i="20"/>
  <c r="C2292" i="20"/>
  <c r="C2291" i="20"/>
  <c r="C2290" i="20"/>
  <c r="C2289" i="20"/>
  <c r="C2288" i="20"/>
  <c r="C2287" i="20"/>
  <c r="C2286" i="20"/>
  <c r="C2285" i="20"/>
  <c r="C2284" i="20"/>
  <c r="C2283" i="20"/>
  <c r="C2282" i="20"/>
  <c r="C2281" i="20"/>
  <c r="C2280" i="20"/>
  <c r="C2279" i="20"/>
  <c r="C2278" i="20"/>
  <c r="C2277" i="20"/>
  <c r="C2276" i="20"/>
  <c r="C2275" i="20"/>
  <c r="C2274" i="20"/>
  <c r="C2273" i="20"/>
  <c r="C2272" i="20"/>
  <c r="C2271" i="20"/>
  <c r="C2270" i="20"/>
  <c r="C2269" i="20"/>
  <c r="C2268" i="20"/>
  <c r="C2267" i="20"/>
  <c r="C2266" i="20"/>
  <c r="C2265" i="20"/>
  <c r="C2264" i="20"/>
  <c r="C2263" i="20"/>
  <c r="C2262" i="20"/>
  <c r="C2261" i="20"/>
  <c r="C2260" i="20"/>
  <c r="C2259" i="20"/>
  <c r="C2258" i="20"/>
  <c r="C2257" i="20"/>
  <c r="C2256" i="20"/>
  <c r="C2255" i="20"/>
  <c r="C2254" i="20"/>
  <c r="C2253" i="20"/>
  <c r="C2252" i="20"/>
  <c r="C2251" i="20"/>
  <c r="C2250" i="20"/>
  <c r="C2249" i="20"/>
  <c r="C2248" i="20"/>
  <c r="C2247" i="20"/>
  <c r="C2246" i="20"/>
  <c r="C2245" i="20"/>
  <c r="C2244" i="20"/>
  <c r="C2243" i="20"/>
  <c r="C2242" i="20"/>
  <c r="C2241" i="20"/>
  <c r="C2240" i="20"/>
  <c r="C2239" i="20"/>
  <c r="C2238" i="20"/>
  <c r="C2237" i="20"/>
  <c r="C2236" i="20"/>
  <c r="C2235" i="20"/>
  <c r="C2234" i="20"/>
  <c r="C2233" i="20"/>
  <c r="C2232" i="20"/>
  <c r="C2231" i="20"/>
  <c r="C2230" i="20"/>
  <c r="C2229" i="20"/>
  <c r="C2228" i="20"/>
  <c r="C2227" i="20"/>
  <c r="C2226" i="20"/>
  <c r="C2225" i="20"/>
  <c r="C2224" i="20"/>
  <c r="C2223" i="20"/>
  <c r="C2222" i="20"/>
  <c r="C2221" i="20"/>
  <c r="C2220" i="20"/>
  <c r="C2219" i="20"/>
  <c r="C2218" i="20"/>
  <c r="C2217" i="20"/>
  <c r="C2216" i="20"/>
  <c r="C2215" i="20"/>
  <c r="C2214" i="20"/>
  <c r="C2213" i="20"/>
  <c r="C2212" i="20"/>
  <c r="C2211" i="20"/>
  <c r="C2210" i="20"/>
  <c r="C2209" i="20"/>
  <c r="C2208" i="20"/>
  <c r="C2207" i="20"/>
  <c r="C2206" i="20"/>
  <c r="C2205" i="20"/>
  <c r="C2204" i="20"/>
  <c r="C2203" i="20"/>
  <c r="C2202" i="20"/>
  <c r="C2201" i="20"/>
  <c r="C2200" i="20"/>
  <c r="C2199" i="20"/>
  <c r="C2198" i="20"/>
  <c r="C2197" i="20"/>
  <c r="C2196" i="20"/>
  <c r="C2195" i="20"/>
  <c r="C2194" i="20"/>
  <c r="C2193" i="20"/>
  <c r="C2192" i="20"/>
  <c r="C2191" i="20"/>
  <c r="C2190" i="20"/>
  <c r="C2189" i="20"/>
  <c r="C2188" i="20"/>
  <c r="C2187" i="20"/>
  <c r="C2186" i="20"/>
  <c r="C2185" i="20"/>
  <c r="C2184" i="20"/>
  <c r="C2183" i="20"/>
  <c r="C2182" i="20"/>
  <c r="C2181" i="20"/>
  <c r="C2180" i="20"/>
  <c r="C2179" i="20"/>
  <c r="C2178" i="20"/>
  <c r="C2177" i="20"/>
  <c r="C2176" i="20"/>
  <c r="C2175" i="20"/>
  <c r="C2174" i="20"/>
  <c r="C2173" i="20"/>
  <c r="C2172" i="20"/>
  <c r="C2171" i="20"/>
  <c r="C2170" i="20"/>
  <c r="C2169" i="20"/>
  <c r="C2168" i="20"/>
  <c r="C2167" i="20"/>
  <c r="C2166" i="20"/>
  <c r="C2165" i="20"/>
  <c r="C2164" i="20"/>
  <c r="C2163" i="20"/>
  <c r="C2162" i="20"/>
  <c r="C2161" i="20"/>
  <c r="C2160" i="20"/>
  <c r="C2159" i="20"/>
  <c r="C2158" i="20"/>
  <c r="C2157" i="20"/>
  <c r="C2156" i="20"/>
  <c r="C2155" i="20"/>
  <c r="C2154" i="20"/>
  <c r="C2153" i="20"/>
  <c r="C2152" i="20"/>
  <c r="C2151" i="20"/>
  <c r="C2150" i="20"/>
  <c r="C2149" i="20"/>
  <c r="C2148" i="20"/>
  <c r="C2147" i="20"/>
  <c r="C2146" i="20"/>
  <c r="C2145" i="20"/>
  <c r="C2144" i="20"/>
  <c r="C2143" i="20"/>
  <c r="C2142" i="20"/>
  <c r="C2141" i="20"/>
  <c r="C2140" i="20"/>
  <c r="C2139" i="20"/>
  <c r="C2138" i="20"/>
  <c r="C2137" i="20"/>
  <c r="C2136" i="20"/>
  <c r="C2135" i="20"/>
  <c r="C2134" i="20"/>
  <c r="C2133" i="20"/>
  <c r="C2132" i="20"/>
  <c r="C2131" i="20"/>
  <c r="C2130" i="20"/>
  <c r="C2129" i="20"/>
  <c r="C2128" i="20"/>
  <c r="C2127" i="20"/>
  <c r="C2126" i="20"/>
  <c r="C2125" i="20"/>
  <c r="C2124" i="20"/>
  <c r="C2123" i="20"/>
  <c r="C2122" i="20"/>
  <c r="C2121" i="20"/>
  <c r="C2120" i="20"/>
  <c r="C2119" i="20"/>
  <c r="C2118" i="20"/>
  <c r="C2117" i="20"/>
  <c r="C2116" i="20"/>
  <c r="C2115" i="20"/>
  <c r="C2114" i="20"/>
  <c r="C2113" i="20"/>
  <c r="C2112" i="20"/>
  <c r="C2111" i="20"/>
  <c r="C2110" i="20"/>
  <c r="C2109" i="20"/>
  <c r="C2108" i="20"/>
  <c r="C2107" i="20"/>
  <c r="C2106" i="20"/>
  <c r="C2105" i="20"/>
  <c r="C2104" i="20"/>
  <c r="C2103" i="20"/>
  <c r="C2102" i="20"/>
  <c r="C2101" i="20"/>
  <c r="C2100" i="20"/>
  <c r="C2099" i="20"/>
  <c r="C2098" i="20"/>
  <c r="C2097" i="20"/>
  <c r="C2096" i="20"/>
  <c r="C2095" i="20"/>
  <c r="C2094" i="20"/>
  <c r="C2093" i="20"/>
  <c r="C2092" i="20"/>
  <c r="C2091" i="20"/>
  <c r="C2090" i="20"/>
  <c r="C2089" i="20"/>
  <c r="C2088" i="20"/>
  <c r="C2087" i="20"/>
  <c r="C2086" i="20"/>
  <c r="C2085" i="20"/>
  <c r="C2084" i="20"/>
  <c r="C2083" i="20"/>
  <c r="C2082" i="20"/>
  <c r="C2081" i="20"/>
  <c r="C2080" i="20"/>
  <c r="C2079" i="20"/>
  <c r="C2078" i="20"/>
  <c r="C2077" i="20"/>
  <c r="C2076" i="20"/>
  <c r="C2075" i="20"/>
  <c r="C2074" i="20"/>
  <c r="C2073" i="20"/>
  <c r="C2072" i="20"/>
  <c r="C2071" i="20"/>
  <c r="C2070" i="20"/>
  <c r="C2069" i="20"/>
  <c r="C2068" i="20"/>
  <c r="C2067" i="20"/>
  <c r="C2066" i="20"/>
  <c r="C2065" i="20"/>
  <c r="C2064" i="20"/>
  <c r="C2063" i="20"/>
  <c r="C2062" i="20"/>
  <c r="C2061" i="20"/>
  <c r="C2060" i="20"/>
  <c r="C2059" i="20"/>
  <c r="C2058" i="20"/>
  <c r="C2057" i="20"/>
  <c r="C2056" i="20"/>
  <c r="C2055" i="20"/>
  <c r="C2054" i="20"/>
  <c r="C2053" i="20"/>
  <c r="C2052" i="20"/>
  <c r="C2051" i="20"/>
  <c r="C2050" i="20"/>
  <c r="C2049" i="20"/>
  <c r="C2048" i="20"/>
  <c r="C2047" i="20"/>
  <c r="C2046" i="20"/>
  <c r="C2045" i="20"/>
  <c r="C2044" i="20"/>
  <c r="C2043" i="20"/>
  <c r="C2042" i="20"/>
  <c r="C2041" i="20"/>
  <c r="C2040" i="20"/>
  <c r="C2039" i="20"/>
  <c r="C2038" i="20"/>
  <c r="C2037" i="20"/>
  <c r="C2036" i="20"/>
  <c r="C2035" i="20"/>
  <c r="C2034" i="20"/>
  <c r="C2033" i="20"/>
  <c r="C2032" i="20"/>
  <c r="C2031" i="20"/>
  <c r="C2030" i="20"/>
  <c r="C2029" i="20"/>
  <c r="C2028" i="20"/>
  <c r="C2027" i="20"/>
  <c r="C2026" i="20"/>
  <c r="C2025" i="20"/>
  <c r="C2024" i="20"/>
  <c r="C2023" i="20"/>
  <c r="C2022" i="20"/>
  <c r="C2021" i="20"/>
  <c r="C2020" i="20"/>
  <c r="C2019" i="20"/>
  <c r="C2018" i="20"/>
  <c r="C2017" i="20"/>
  <c r="C2016" i="20"/>
  <c r="C2015" i="20"/>
  <c r="C2014" i="20"/>
  <c r="C2013" i="20"/>
  <c r="C2012" i="20"/>
  <c r="C2011" i="20"/>
  <c r="C2010" i="20"/>
  <c r="C2009" i="20"/>
  <c r="C2008" i="20"/>
  <c r="C2007" i="20"/>
  <c r="C2006" i="20"/>
  <c r="C2005" i="20"/>
  <c r="C2004" i="20"/>
  <c r="C2003" i="20"/>
  <c r="C2002" i="20"/>
  <c r="C2001" i="20"/>
  <c r="C2000" i="20"/>
  <c r="C1999" i="20"/>
  <c r="C1998" i="20"/>
  <c r="C1997" i="20"/>
  <c r="C1996" i="20"/>
  <c r="C1995" i="20"/>
  <c r="C1994" i="20"/>
  <c r="C1993" i="20"/>
  <c r="C1992" i="20"/>
  <c r="C1991" i="20"/>
  <c r="C1990" i="20"/>
  <c r="C1989" i="20"/>
  <c r="C1988" i="20"/>
  <c r="C1987" i="20"/>
  <c r="C1986" i="20"/>
  <c r="C1985" i="20"/>
  <c r="C1984" i="20"/>
  <c r="C1983" i="20"/>
  <c r="C1982" i="20"/>
  <c r="C1981" i="20"/>
  <c r="C1980" i="20"/>
  <c r="C1979" i="20"/>
  <c r="C1978" i="20"/>
  <c r="C1977" i="20"/>
  <c r="C1976" i="20"/>
  <c r="C1975" i="20"/>
  <c r="C1974" i="20"/>
  <c r="C1973" i="20"/>
  <c r="C1972" i="20"/>
  <c r="C1971" i="20"/>
  <c r="C1970" i="20"/>
  <c r="C1969" i="20"/>
  <c r="C1968" i="20"/>
  <c r="C1967" i="20"/>
  <c r="C1966" i="20"/>
  <c r="C1965" i="20"/>
  <c r="C1964" i="20"/>
  <c r="C1963" i="20"/>
  <c r="C1962" i="20"/>
  <c r="C1961" i="20"/>
  <c r="C1960" i="20"/>
  <c r="C1959" i="20"/>
  <c r="C1958" i="20"/>
  <c r="C1957" i="20"/>
  <c r="C1956" i="20"/>
  <c r="C1955" i="20"/>
  <c r="C1954" i="20"/>
  <c r="C1953" i="20"/>
  <c r="C1952" i="20"/>
  <c r="C1951" i="20"/>
  <c r="C1950" i="20"/>
  <c r="C1949" i="20"/>
  <c r="C1948" i="20"/>
  <c r="C1947" i="20"/>
  <c r="C1946" i="20"/>
  <c r="C1945" i="20"/>
  <c r="C1944" i="20"/>
  <c r="C1943" i="20"/>
  <c r="C1942" i="20"/>
  <c r="C1941" i="20"/>
  <c r="C1940" i="20"/>
  <c r="C1939" i="20"/>
  <c r="C1938" i="20"/>
  <c r="C1937" i="20"/>
  <c r="C1936" i="20"/>
  <c r="C1935" i="20"/>
  <c r="C1934" i="20"/>
  <c r="C1933" i="20"/>
  <c r="C1932" i="20"/>
  <c r="C1931" i="20"/>
  <c r="C1930" i="20"/>
  <c r="C1929" i="20"/>
  <c r="C1928" i="20"/>
  <c r="C1927" i="20"/>
  <c r="C1926" i="20"/>
  <c r="C1925" i="20"/>
  <c r="C1924" i="20"/>
  <c r="C1923" i="20"/>
  <c r="C1922" i="20"/>
  <c r="C1921" i="20"/>
  <c r="C1920" i="20"/>
  <c r="C1919" i="20"/>
  <c r="C1918" i="20"/>
  <c r="C1917" i="20"/>
  <c r="C1916" i="20"/>
  <c r="C1915" i="20"/>
  <c r="C1914" i="20"/>
  <c r="C1913" i="20"/>
  <c r="C1912" i="20"/>
  <c r="C1911" i="20"/>
  <c r="C1910" i="20"/>
  <c r="C1909" i="20"/>
  <c r="C1908" i="20"/>
  <c r="C1907" i="20"/>
  <c r="C1906" i="20"/>
  <c r="C1905" i="20"/>
  <c r="C1904" i="20"/>
  <c r="C1903" i="20"/>
  <c r="C1902" i="20"/>
  <c r="C1901" i="20"/>
  <c r="C1900" i="20"/>
  <c r="C1899" i="20"/>
  <c r="C1898" i="20"/>
  <c r="C1897" i="20"/>
  <c r="C1896" i="20"/>
  <c r="C1895" i="20"/>
  <c r="C1894" i="20"/>
  <c r="C1893" i="20"/>
  <c r="C1892" i="20"/>
  <c r="C1891" i="20"/>
  <c r="C1890" i="20"/>
  <c r="C1889" i="20"/>
  <c r="C1888" i="20"/>
  <c r="C1887" i="20"/>
  <c r="C1886" i="20"/>
  <c r="C1885" i="20"/>
  <c r="C1884" i="20"/>
  <c r="C1883" i="20"/>
  <c r="C1882" i="20"/>
  <c r="C1881" i="20"/>
  <c r="C1880" i="20"/>
  <c r="C1879" i="20"/>
  <c r="C1878" i="20"/>
  <c r="C1877" i="20"/>
  <c r="C1876" i="20"/>
  <c r="C1875" i="20"/>
  <c r="C1874" i="20"/>
  <c r="C1873" i="20"/>
  <c r="C1872" i="20"/>
  <c r="C1871" i="20"/>
  <c r="C1870" i="20"/>
  <c r="C1869" i="20"/>
  <c r="C1868" i="20"/>
  <c r="C1867" i="20"/>
  <c r="C1866" i="20"/>
  <c r="C1865" i="20"/>
  <c r="C1864" i="20"/>
  <c r="C1863" i="20"/>
  <c r="C1862" i="20"/>
  <c r="C1861" i="20"/>
  <c r="C1860" i="20"/>
  <c r="C1859" i="20"/>
  <c r="C1858" i="20"/>
  <c r="C1857" i="20"/>
  <c r="C1856" i="20"/>
  <c r="C1855" i="20"/>
  <c r="C1854" i="20"/>
  <c r="C1853" i="20"/>
  <c r="C1852" i="20"/>
  <c r="C1851" i="20"/>
  <c r="C1850" i="20"/>
  <c r="C1849" i="20"/>
  <c r="C1848" i="20"/>
  <c r="C1847" i="20"/>
  <c r="C1846" i="20"/>
  <c r="C1845" i="20"/>
  <c r="C1844" i="20"/>
  <c r="C1843" i="20"/>
  <c r="C1842" i="20"/>
  <c r="C1841" i="20"/>
  <c r="C1840" i="20"/>
  <c r="C1839" i="20"/>
  <c r="C1838" i="20"/>
  <c r="C1837" i="20"/>
  <c r="C1836" i="20"/>
  <c r="C1835" i="20"/>
  <c r="C1834" i="20"/>
  <c r="C1833" i="20"/>
  <c r="C1832" i="20"/>
  <c r="C1831" i="20"/>
  <c r="C1830" i="20"/>
  <c r="C1829" i="20"/>
  <c r="C1828" i="20"/>
  <c r="C1827" i="20"/>
  <c r="C1826" i="20"/>
  <c r="C1825" i="20"/>
  <c r="C1824" i="20"/>
  <c r="C1823" i="20"/>
  <c r="C1822" i="20"/>
  <c r="C1821" i="20"/>
  <c r="C1820" i="20"/>
  <c r="C1819" i="20"/>
  <c r="C1818" i="20"/>
  <c r="C1817" i="20"/>
  <c r="C1816" i="20"/>
  <c r="C1815" i="20"/>
  <c r="C1814" i="20"/>
  <c r="C1813" i="20"/>
  <c r="C1812" i="20"/>
  <c r="C1811" i="20"/>
  <c r="C1810" i="20"/>
  <c r="C1809" i="20"/>
  <c r="C1808" i="20"/>
  <c r="C1807" i="20"/>
  <c r="C1806" i="20"/>
  <c r="C1805" i="20"/>
  <c r="C1804" i="20"/>
  <c r="C1803" i="20"/>
  <c r="C1802" i="20"/>
  <c r="C1801" i="20"/>
  <c r="C1800" i="20"/>
  <c r="C1799" i="20"/>
  <c r="C1798" i="20"/>
  <c r="C1797" i="20"/>
  <c r="C1796" i="20"/>
  <c r="C1795" i="20"/>
  <c r="C1794" i="20"/>
  <c r="C1793" i="20"/>
  <c r="C1792" i="20"/>
  <c r="C1791" i="20"/>
  <c r="C1790" i="20"/>
  <c r="C1789" i="20"/>
  <c r="C1788" i="20"/>
  <c r="C1787" i="20"/>
  <c r="C1786" i="20"/>
  <c r="C1785" i="20"/>
  <c r="C1784" i="20"/>
  <c r="C1783" i="20"/>
  <c r="C1782" i="20"/>
  <c r="C1781" i="20"/>
  <c r="C1780" i="20"/>
  <c r="C1779" i="20"/>
  <c r="C1778" i="20"/>
  <c r="C1777" i="20"/>
  <c r="C1776" i="20"/>
  <c r="C1775" i="20"/>
  <c r="C1774" i="20"/>
  <c r="C1773" i="20"/>
  <c r="C1772" i="20"/>
  <c r="C1771" i="20"/>
  <c r="C1770" i="20"/>
  <c r="C1769" i="20"/>
  <c r="C1768" i="20"/>
  <c r="C1767" i="20"/>
  <c r="C1766" i="20"/>
  <c r="C1765" i="20"/>
  <c r="C1764" i="20"/>
  <c r="C1763" i="20"/>
  <c r="C1762" i="20"/>
  <c r="C1761" i="20"/>
  <c r="C1760" i="20"/>
  <c r="C1759" i="20"/>
  <c r="C1758" i="20"/>
  <c r="C1757" i="20"/>
  <c r="C1756" i="20"/>
  <c r="C1755" i="20"/>
  <c r="C1754" i="20"/>
  <c r="C1753" i="20"/>
  <c r="C1752" i="20"/>
  <c r="C1751" i="20"/>
  <c r="C1750" i="20"/>
  <c r="C1749" i="20"/>
  <c r="C1748" i="20"/>
  <c r="C1747" i="20"/>
  <c r="C1746" i="20"/>
  <c r="C1745" i="20"/>
  <c r="C1744" i="20"/>
  <c r="C1743" i="20"/>
  <c r="C1742" i="20"/>
  <c r="C1741" i="20"/>
  <c r="C1740" i="20"/>
  <c r="C1739" i="20"/>
  <c r="C1738" i="20"/>
  <c r="C1737" i="20"/>
  <c r="C1736" i="20"/>
  <c r="C1735" i="20"/>
  <c r="C1734" i="20"/>
  <c r="C1733" i="20"/>
  <c r="C1732" i="20"/>
  <c r="C1731" i="20"/>
  <c r="C1730" i="20"/>
  <c r="C1729" i="20"/>
  <c r="C1728" i="20"/>
  <c r="C1727" i="20"/>
  <c r="C1726" i="20"/>
  <c r="C1725" i="20"/>
  <c r="C1724" i="20"/>
  <c r="C1723" i="20"/>
  <c r="C1722" i="20"/>
  <c r="C1721" i="20"/>
  <c r="C1720" i="20"/>
  <c r="C1719" i="20"/>
  <c r="C1718" i="20"/>
  <c r="C1717" i="20"/>
  <c r="C1716" i="20"/>
  <c r="C1715" i="20"/>
  <c r="C1714" i="20"/>
  <c r="C1713" i="20"/>
  <c r="C1712" i="20"/>
  <c r="C1711" i="20"/>
  <c r="C1710" i="20"/>
  <c r="C1709" i="20"/>
  <c r="C1708" i="20"/>
  <c r="C1707" i="20"/>
  <c r="C1706" i="20"/>
  <c r="C1705" i="20"/>
  <c r="C1704" i="20"/>
  <c r="C1703" i="20"/>
  <c r="C1702" i="20"/>
  <c r="C1701" i="20"/>
  <c r="C1700" i="20"/>
  <c r="C1699" i="20"/>
  <c r="C1698" i="20"/>
  <c r="C1697" i="20"/>
  <c r="C1696" i="20"/>
  <c r="C1695" i="20"/>
  <c r="C1694" i="20"/>
  <c r="C1693" i="20"/>
  <c r="C1692" i="20"/>
  <c r="C1691" i="20"/>
  <c r="C1690" i="20"/>
  <c r="C1689" i="20"/>
  <c r="C1688" i="20"/>
  <c r="C1687" i="20"/>
  <c r="C1686" i="20"/>
  <c r="C1685" i="20"/>
  <c r="C1684" i="20"/>
  <c r="C1683" i="20"/>
  <c r="C1682" i="20"/>
  <c r="C1681" i="20"/>
  <c r="C1680" i="20"/>
  <c r="C1679" i="20"/>
  <c r="C1678" i="20"/>
  <c r="C1677" i="20"/>
  <c r="C1676" i="20"/>
  <c r="C1675" i="20"/>
  <c r="C1674" i="20"/>
  <c r="C1673" i="20"/>
  <c r="C1672" i="20"/>
  <c r="C1671" i="20"/>
  <c r="C1670" i="20"/>
  <c r="C1669" i="20"/>
  <c r="C1668" i="20"/>
  <c r="C1667" i="20"/>
  <c r="C1666" i="20"/>
  <c r="C1665" i="20"/>
  <c r="C1664" i="20"/>
  <c r="C1663" i="20"/>
  <c r="C1662" i="20"/>
  <c r="C1661" i="20"/>
  <c r="C1660" i="20"/>
  <c r="C1659" i="20"/>
  <c r="C1658" i="20"/>
  <c r="C1657" i="20"/>
  <c r="C1656" i="20"/>
  <c r="C1655" i="20"/>
  <c r="C1654" i="20"/>
  <c r="C1653" i="20"/>
  <c r="C1652" i="20"/>
  <c r="C1651" i="20"/>
  <c r="C1650" i="20"/>
  <c r="C1649" i="20"/>
  <c r="C1648" i="20"/>
  <c r="C1647" i="20"/>
  <c r="C1646" i="20"/>
  <c r="C1645" i="20"/>
  <c r="C1644" i="20"/>
  <c r="C1643" i="20"/>
  <c r="C1642" i="20"/>
  <c r="C1641" i="20"/>
  <c r="C1640" i="20"/>
  <c r="C1639" i="20"/>
  <c r="C1638" i="20"/>
  <c r="C1637" i="20"/>
  <c r="C1636" i="20"/>
  <c r="C1635" i="20"/>
  <c r="C1634" i="20"/>
  <c r="C1633" i="20"/>
  <c r="C1632" i="20"/>
  <c r="C1631" i="20"/>
  <c r="C1630" i="20"/>
  <c r="C1629" i="20"/>
  <c r="C1628" i="20"/>
  <c r="C1627" i="20"/>
  <c r="C1626" i="20"/>
  <c r="C1625" i="20"/>
  <c r="C1624" i="20"/>
  <c r="C1623" i="20"/>
  <c r="C1622" i="20"/>
  <c r="C1621" i="20"/>
  <c r="C1620" i="20"/>
  <c r="C1619" i="20"/>
  <c r="C1618" i="20"/>
  <c r="C1617" i="20"/>
  <c r="C1616" i="20"/>
  <c r="C1615" i="20"/>
  <c r="C1614" i="20"/>
  <c r="C1613" i="20"/>
  <c r="C1612" i="20"/>
  <c r="C1611" i="20"/>
  <c r="C1610" i="20"/>
  <c r="C1609" i="20"/>
  <c r="C1608" i="20"/>
  <c r="C1607" i="20"/>
  <c r="C1606" i="20"/>
  <c r="C1605" i="20"/>
  <c r="C1604" i="20"/>
  <c r="C1603" i="20"/>
  <c r="C1602" i="20"/>
  <c r="C1601" i="20"/>
  <c r="C1600" i="20"/>
  <c r="C1599" i="20"/>
  <c r="C1598" i="20"/>
  <c r="C1597" i="20"/>
  <c r="C1596" i="20"/>
  <c r="C1595" i="20"/>
  <c r="C1594" i="20"/>
  <c r="C1593" i="20"/>
  <c r="C1592" i="20"/>
  <c r="C1591" i="20"/>
  <c r="C1590" i="20"/>
  <c r="C1589" i="20"/>
  <c r="C1588" i="20"/>
  <c r="C1587" i="20"/>
  <c r="C1586" i="20"/>
  <c r="C1585" i="20"/>
  <c r="C1584" i="20"/>
  <c r="C1583" i="20"/>
  <c r="C1582" i="20"/>
  <c r="C1581" i="20"/>
  <c r="C1580" i="20"/>
  <c r="C1579" i="20"/>
  <c r="C1578" i="20"/>
  <c r="C1577" i="20"/>
  <c r="C1576" i="20"/>
  <c r="C1575" i="20"/>
  <c r="C1574" i="20"/>
  <c r="C1573" i="20"/>
  <c r="C1572" i="20"/>
  <c r="C1571" i="20"/>
  <c r="C1570" i="20"/>
  <c r="C1569" i="20"/>
  <c r="C1568" i="20"/>
  <c r="C1567" i="20"/>
  <c r="C1566" i="20"/>
  <c r="C1565" i="20"/>
  <c r="C1564" i="20"/>
  <c r="C1563" i="20"/>
  <c r="C1562" i="20"/>
  <c r="C1561" i="20"/>
  <c r="C1560" i="20"/>
  <c r="C1559" i="20"/>
  <c r="C1558" i="20"/>
  <c r="C1557" i="20"/>
  <c r="C1556" i="20"/>
  <c r="C1555" i="20"/>
  <c r="C1554" i="20"/>
  <c r="C1553" i="20"/>
  <c r="C1552" i="20"/>
  <c r="C1551" i="20"/>
  <c r="C1550" i="20"/>
  <c r="C1549" i="20"/>
  <c r="C1548" i="20"/>
  <c r="C1547" i="20"/>
  <c r="C1546" i="20"/>
  <c r="C1545" i="20"/>
  <c r="C1544" i="20"/>
  <c r="C1543" i="20"/>
  <c r="C1542" i="20"/>
  <c r="C1541" i="20"/>
  <c r="C1540" i="20"/>
  <c r="C1539" i="20"/>
  <c r="C1538" i="20"/>
  <c r="C1537" i="20"/>
  <c r="C1536" i="20"/>
  <c r="C1535" i="20"/>
  <c r="C1534" i="20"/>
  <c r="C1533" i="20"/>
  <c r="C1532" i="20"/>
  <c r="C1531" i="20"/>
  <c r="C1530" i="20"/>
  <c r="C1529" i="20"/>
  <c r="C1528" i="20"/>
  <c r="C1527" i="20"/>
  <c r="C1526" i="20"/>
  <c r="C1525" i="20"/>
  <c r="C1524" i="20"/>
  <c r="C1523" i="20"/>
  <c r="C1522" i="20"/>
  <c r="C1521" i="20"/>
  <c r="C1520" i="20"/>
  <c r="C1519" i="20"/>
  <c r="C1518" i="20"/>
  <c r="C1517" i="20"/>
  <c r="C1516" i="20"/>
  <c r="C1515" i="20"/>
  <c r="C1514" i="20"/>
  <c r="C1513" i="20"/>
  <c r="C1512" i="20"/>
  <c r="C1511" i="20"/>
  <c r="C1510" i="20"/>
  <c r="C1509" i="20"/>
  <c r="C1508" i="20"/>
  <c r="C1507" i="20"/>
  <c r="C1506" i="20"/>
  <c r="C1505" i="20"/>
  <c r="C1504" i="20"/>
  <c r="C1503" i="20"/>
  <c r="C1502" i="20"/>
  <c r="C1501" i="20"/>
  <c r="C1500" i="20"/>
  <c r="C1499" i="20"/>
  <c r="C1498" i="20"/>
  <c r="C1497" i="20"/>
  <c r="C1496" i="20"/>
  <c r="C1495" i="20"/>
  <c r="C1494" i="20"/>
  <c r="C1493" i="20"/>
  <c r="C1492" i="20"/>
  <c r="C1491" i="20"/>
  <c r="C1490" i="20"/>
  <c r="C1489" i="20"/>
  <c r="C1488" i="20"/>
  <c r="C1487" i="20"/>
  <c r="C1486" i="20"/>
  <c r="C1485" i="20"/>
  <c r="C1484" i="20"/>
  <c r="C1483" i="20"/>
  <c r="C1482" i="20"/>
  <c r="C1481" i="20"/>
  <c r="C1480" i="20"/>
  <c r="C1479" i="20"/>
  <c r="C1478" i="20"/>
  <c r="C1477" i="20"/>
  <c r="C1476" i="20"/>
  <c r="C1475" i="20"/>
  <c r="C1474" i="20"/>
  <c r="C1473" i="20"/>
  <c r="C1472" i="20"/>
  <c r="C1471" i="20"/>
  <c r="C1470" i="20"/>
  <c r="C1469" i="20"/>
  <c r="C1468" i="20"/>
  <c r="C1467" i="20"/>
  <c r="C1466" i="20"/>
  <c r="C1465" i="20"/>
  <c r="C1464" i="20"/>
  <c r="C1463" i="20"/>
  <c r="C1462" i="20"/>
  <c r="C1461" i="20"/>
  <c r="C1460" i="20"/>
  <c r="C1459" i="20"/>
  <c r="C1458" i="20"/>
  <c r="C1457" i="20"/>
  <c r="C1456" i="20"/>
  <c r="C1455" i="20"/>
  <c r="C1454" i="20"/>
  <c r="C1453" i="20"/>
  <c r="C1452" i="20"/>
  <c r="C1451" i="20"/>
  <c r="C1450" i="20"/>
  <c r="C1449" i="20"/>
  <c r="C1448" i="20"/>
  <c r="C1447" i="20"/>
  <c r="C1446" i="20"/>
  <c r="C1445" i="20"/>
  <c r="C1444" i="20"/>
  <c r="C1443" i="20"/>
  <c r="C1442" i="20"/>
  <c r="C1441" i="20"/>
  <c r="C1440" i="20"/>
  <c r="C1439" i="20"/>
  <c r="C1438" i="20"/>
  <c r="C1437" i="20"/>
  <c r="C1436" i="20"/>
  <c r="C1435" i="20"/>
  <c r="C1434" i="20"/>
  <c r="C1433" i="20"/>
  <c r="C1432" i="20"/>
  <c r="C1431" i="20"/>
  <c r="C1430" i="20"/>
  <c r="C1429" i="20"/>
  <c r="C1428" i="20"/>
  <c r="C1427" i="20"/>
  <c r="C1426" i="20"/>
  <c r="C1425" i="20"/>
  <c r="C1424" i="20"/>
  <c r="C1423" i="20"/>
  <c r="C1422" i="20"/>
  <c r="C1421" i="20"/>
  <c r="C1420" i="20"/>
  <c r="C1419" i="20"/>
  <c r="C1418" i="20"/>
  <c r="C1417" i="20"/>
  <c r="C1416" i="20"/>
  <c r="C1415" i="20"/>
  <c r="C1414" i="20"/>
  <c r="C1413" i="20"/>
  <c r="C1412" i="20"/>
  <c r="C1411" i="20"/>
  <c r="C1410" i="20"/>
  <c r="C1409" i="20"/>
  <c r="C1408" i="20"/>
  <c r="C1407" i="20"/>
  <c r="C1406" i="20"/>
  <c r="C1405" i="20"/>
  <c r="C1404" i="20"/>
  <c r="C1403" i="20"/>
  <c r="C1402" i="20"/>
  <c r="C1401" i="20"/>
  <c r="C1400" i="20"/>
  <c r="C1399" i="20"/>
  <c r="C1398" i="20"/>
  <c r="C1397" i="20"/>
  <c r="C1396" i="20"/>
  <c r="C1395" i="20"/>
  <c r="C1394" i="20"/>
  <c r="C1393" i="20"/>
  <c r="C1392" i="20"/>
  <c r="C1391" i="20"/>
  <c r="C1390" i="20"/>
  <c r="C1389" i="20"/>
  <c r="C1388" i="20"/>
  <c r="C1387" i="20"/>
  <c r="C1386" i="20"/>
  <c r="C1385" i="20"/>
  <c r="C1384" i="20"/>
  <c r="C1383" i="20"/>
  <c r="C1382" i="20"/>
  <c r="C1381" i="20"/>
  <c r="C1380" i="20"/>
  <c r="C1379" i="20"/>
  <c r="C1378" i="20"/>
  <c r="C1377" i="20"/>
  <c r="C1376" i="20"/>
  <c r="C1375" i="20"/>
  <c r="C1374" i="20"/>
  <c r="C1373" i="20"/>
  <c r="C1372" i="20"/>
  <c r="C1371" i="20"/>
  <c r="C1370" i="20"/>
  <c r="C1369" i="20"/>
  <c r="C1368" i="20"/>
  <c r="C1367" i="20"/>
  <c r="C1366" i="20"/>
  <c r="C1365" i="20"/>
  <c r="C1364" i="20"/>
  <c r="C1363" i="20"/>
  <c r="C1362" i="20"/>
  <c r="C1361" i="20"/>
  <c r="C1360" i="20"/>
  <c r="C1359" i="20"/>
  <c r="C1358" i="20"/>
  <c r="C1357" i="20"/>
  <c r="C1356" i="20"/>
  <c r="C1355" i="20"/>
  <c r="C1354" i="20"/>
  <c r="C1353" i="20"/>
  <c r="C1352" i="20"/>
  <c r="C1351" i="20"/>
  <c r="C1350" i="20"/>
  <c r="C1349" i="20"/>
  <c r="C1348" i="20"/>
  <c r="C1347" i="20"/>
  <c r="C1346" i="20"/>
  <c r="C1345" i="20"/>
  <c r="C1344" i="20"/>
  <c r="C1343" i="20"/>
  <c r="C1342" i="20"/>
  <c r="C1341" i="20"/>
  <c r="C1340" i="20"/>
  <c r="C1339" i="20"/>
  <c r="C1338" i="20"/>
  <c r="C1337" i="20"/>
  <c r="C1336" i="20"/>
  <c r="C1335" i="20"/>
  <c r="C1334" i="20"/>
  <c r="C1333" i="20"/>
  <c r="C1332" i="20"/>
  <c r="C1331" i="20"/>
  <c r="C1330" i="20"/>
  <c r="C1329" i="20"/>
  <c r="C1328" i="20"/>
  <c r="C1327" i="20"/>
  <c r="C1326" i="20"/>
  <c r="C1325" i="20"/>
  <c r="C1324" i="20"/>
  <c r="C1323" i="20"/>
  <c r="C1322" i="20"/>
  <c r="C1321" i="20"/>
  <c r="C1320" i="20"/>
  <c r="C1319" i="20"/>
  <c r="C1318" i="20"/>
  <c r="C1317" i="20"/>
  <c r="C1316" i="20"/>
  <c r="C1315" i="20"/>
  <c r="C1314" i="20"/>
  <c r="C1313" i="20"/>
  <c r="C1312" i="20"/>
  <c r="C1311" i="20"/>
  <c r="C1310" i="20"/>
  <c r="C1309" i="20"/>
  <c r="C1308" i="20"/>
  <c r="C1307" i="20"/>
  <c r="C1306" i="20"/>
  <c r="C1305" i="20"/>
  <c r="C1304" i="20"/>
  <c r="C1303" i="20"/>
  <c r="C1302" i="20"/>
  <c r="C1301" i="20"/>
  <c r="C1300" i="20"/>
  <c r="C1299" i="20"/>
  <c r="C1298" i="20"/>
  <c r="C1297" i="20"/>
  <c r="C1296" i="20"/>
  <c r="C1295" i="20"/>
  <c r="C1294" i="20"/>
  <c r="C1293" i="20"/>
  <c r="C1292" i="20"/>
  <c r="C1291" i="20"/>
  <c r="C1290" i="20"/>
  <c r="C1289" i="20"/>
  <c r="C1288" i="20"/>
  <c r="C1287" i="20"/>
  <c r="C1286" i="20"/>
  <c r="C1285" i="20"/>
  <c r="C1284" i="20"/>
  <c r="C1283" i="20"/>
  <c r="C1282" i="20"/>
  <c r="C1281" i="20"/>
  <c r="C1280" i="20"/>
  <c r="C1279" i="20"/>
  <c r="C1278" i="20"/>
  <c r="C1277" i="20"/>
  <c r="C1276" i="20"/>
  <c r="C1275" i="20"/>
  <c r="C1274" i="20"/>
  <c r="C1273" i="20"/>
  <c r="C1272" i="20"/>
  <c r="C1271" i="20"/>
  <c r="C1270" i="20"/>
  <c r="C1269" i="20"/>
  <c r="C1268" i="20"/>
  <c r="C1267" i="20"/>
  <c r="C1266" i="20"/>
  <c r="C1265" i="20"/>
  <c r="C1264" i="20"/>
  <c r="C1263" i="20"/>
  <c r="C1262" i="20"/>
  <c r="C1261" i="20"/>
  <c r="C1260" i="20"/>
  <c r="C1259" i="20"/>
  <c r="C1258" i="20"/>
  <c r="C1257" i="20"/>
  <c r="C1256" i="20"/>
  <c r="C1255" i="20"/>
  <c r="C1254" i="20"/>
  <c r="C1253" i="20"/>
  <c r="C1252" i="20"/>
  <c r="C1251" i="20"/>
  <c r="C1250" i="20"/>
  <c r="C1249" i="20"/>
  <c r="C1248" i="20"/>
  <c r="C1247" i="20"/>
  <c r="C1246" i="20"/>
  <c r="C1245" i="20"/>
  <c r="C1244" i="20"/>
  <c r="C1243" i="20"/>
  <c r="C1242" i="20"/>
  <c r="C1241" i="20"/>
  <c r="C1240" i="20"/>
  <c r="C1239" i="20"/>
  <c r="C1238" i="20"/>
  <c r="C1237" i="20"/>
  <c r="C1236" i="20"/>
  <c r="C1235" i="20"/>
  <c r="C1234" i="20"/>
  <c r="C1233" i="20"/>
  <c r="C1232" i="20"/>
  <c r="C1231" i="20"/>
  <c r="C1230" i="20"/>
  <c r="C1229" i="20"/>
  <c r="C1228" i="20"/>
  <c r="C1227" i="20"/>
  <c r="C1226" i="20"/>
  <c r="C1225" i="20"/>
  <c r="C1224" i="20"/>
  <c r="C1223" i="20"/>
  <c r="C1222" i="20"/>
  <c r="C1221" i="20"/>
  <c r="C1220" i="20"/>
  <c r="C1219" i="20"/>
  <c r="C1218" i="20"/>
  <c r="C1217" i="20"/>
  <c r="C1216" i="20"/>
  <c r="C1215" i="20"/>
  <c r="C1214" i="20"/>
  <c r="C1213" i="20"/>
  <c r="C1212" i="20"/>
  <c r="C1211" i="20"/>
  <c r="C1210" i="20"/>
  <c r="C1209" i="20"/>
  <c r="C1208" i="20"/>
  <c r="C1207" i="20"/>
  <c r="C1206" i="20"/>
  <c r="C1205" i="20"/>
  <c r="C1204" i="20"/>
  <c r="C1203" i="20"/>
  <c r="C1202" i="20"/>
  <c r="C1201" i="20"/>
  <c r="C1200" i="20"/>
  <c r="C1199" i="20"/>
  <c r="C1198" i="20"/>
  <c r="C1197" i="20"/>
  <c r="C1196" i="20"/>
  <c r="C1195" i="20"/>
  <c r="C1194" i="20"/>
  <c r="C1193" i="20"/>
  <c r="C1192" i="20"/>
  <c r="C1191" i="20"/>
  <c r="C1190" i="20"/>
  <c r="C1189" i="20"/>
  <c r="C1188" i="20"/>
  <c r="C1187" i="20"/>
  <c r="C1186" i="20"/>
  <c r="C1185" i="20"/>
  <c r="C1184" i="20"/>
  <c r="C1183" i="20"/>
  <c r="C1182" i="20"/>
  <c r="C1181" i="20"/>
  <c r="C1180" i="20"/>
  <c r="C1179" i="20"/>
  <c r="C1178" i="20"/>
  <c r="C1177" i="20"/>
  <c r="C1176" i="20"/>
  <c r="C1175" i="20"/>
  <c r="C1174" i="20"/>
  <c r="C1173" i="20"/>
  <c r="C1172" i="20"/>
  <c r="C1171" i="20"/>
  <c r="C1170" i="20"/>
  <c r="C1169" i="20"/>
  <c r="C1168" i="20"/>
  <c r="C1167" i="20"/>
  <c r="C1166" i="20"/>
  <c r="C1165" i="20"/>
  <c r="C1164" i="20"/>
  <c r="C1163" i="20"/>
  <c r="C1162" i="20"/>
  <c r="C1161" i="20"/>
  <c r="C1160" i="20"/>
  <c r="C1159" i="20"/>
  <c r="C1158" i="20"/>
  <c r="C1157" i="20"/>
  <c r="C1156" i="20"/>
  <c r="C1155" i="20"/>
  <c r="C1154" i="20"/>
  <c r="C1153" i="20"/>
  <c r="C1152" i="20"/>
  <c r="C1151" i="20"/>
  <c r="C1150" i="20"/>
  <c r="C1149" i="20"/>
  <c r="C1148" i="20"/>
  <c r="C1147" i="20"/>
  <c r="C1146" i="20"/>
  <c r="C1145" i="20"/>
  <c r="C1144" i="20"/>
  <c r="C1143" i="20"/>
  <c r="C1142" i="20"/>
  <c r="C1141" i="20"/>
  <c r="C1140" i="20"/>
  <c r="C1139" i="20"/>
  <c r="C1138" i="20"/>
  <c r="C1137" i="20"/>
  <c r="C1136" i="20"/>
  <c r="C1135" i="20"/>
  <c r="C1134" i="20"/>
  <c r="C1133" i="20"/>
  <c r="C1132" i="20"/>
  <c r="C1131" i="20"/>
  <c r="C1130" i="20"/>
  <c r="C1129" i="20"/>
  <c r="C1128" i="20"/>
  <c r="C1127" i="20"/>
  <c r="C1126" i="20"/>
  <c r="C1125" i="20"/>
  <c r="C1124" i="20"/>
  <c r="C1123" i="20"/>
  <c r="C1122" i="20"/>
  <c r="C1121" i="20"/>
  <c r="C1120" i="20"/>
  <c r="C1119" i="20"/>
  <c r="C1118" i="20"/>
  <c r="C1117" i="20"/>
  <c r="C1116" i="20"/>
  <c r="C1115" i="20"/>
  <c r="C1114" i="20"/>
  <c r="C1113" i="20"/>
  <c r="C1112" i="20"/>
  <c r="C1111" i="20"/>
  <c r="C1110" i="20"/>
  <c r="C1109" i="20"/>
  <c r="C1108" i="20"/>
  <c r="C1107" i="20"/>
  <c r="C1106" i="20"/>
  <c r="C1105" i="20"/>
  <c r="C1104" i="20"/>
  <c r="C1103" i="20"/>
  <c r="C1102" i="20"/>
  <c r="C1101" i="20"/>
  <c r="C1100" i="20"/>
  <c r="C1099" i="20"/>
  <c r="C1098" i="20"/>
  <c r="C1097" i="20"/>
  <c r="C1096" i="20"/>
  <c r="C1095" i="20"/>
  <c r="C1094" i="20"/>
  <c r="C1093" i="20"/>
  <c r="C1092" i="20"/>
  <c r="C1091" i="20"/>
  <c r="C1090" i="20"/>
  <c r="C1089" i="20"/>
  <c r="C1088" i="20"/>
  <c r="C1087" i="20"/>
  <c r="C1086" i="20"/>
  <c r="C1085" i="20"/>
  <c r="C1084" i="20"/>
  <c r="C1083" i="20"/>
  <c r="C1082" i="20"/>
  <c r="C1081" i="20"/>
  <c r="C1080" i="20"/>
  <c r="C1079" i="20"/>
  <c r="C1078" i="20"/>
  <c r="C1077" i="20"/>
  <c r="C1076" i="20"/>
  <c r="C1075" i="20"/>
  <c r="C1074" i="20"/>
  <c r="C1073" i="20"/>
  <c r="C1072" i="20"/>
  <c r="C1071" i="20"/>
  <c r="C1070" i="20"/>
  <c r="C1069" i="20"/>
  <c r="C1068" i="20"/>
  <c r="C1067" i="20"/>
  <c r="C1066" i="20"/>
  <c r="C1065" i="20"/>
  <c r="C1064" i="20"/>
  <c r="C1063" i="20"/>
  <c r="C1062" i="20"/>
  <c r="C1061" i="20"/>
  <c r="C1060" i="20"/>
  <c r="C1059" i="20"/>
  <c r="C1058" i="20"/>
  <c r="C1057" i="20"/>
  <c r="C1056" i="20"/>
  <c r="C1055" i="20"/>
  <c r="C1054" i="20"/>
  <c r="C1053" i="20"/>
  <c r="C1052" i="20"/>
  <c r="C1051" i="20"/>
  <c r="C1050" i="20"/>
  <c r="C1049" i="20"/>
  <c r="C1048" i="20"/>
  <c r="C1047" i="20"/>
  <c r="C1046" i="20"/>
  <c r="C1045" i="20"/>
  <c r="C1044" i="20"/>
  <c r="C1043" i="20"/>
  <c r="C1042" i="20"/>
  <c r="C1041" i="20"/>
  <c r="C1040" i="20"/>
  <c r="C1039" i="20"/>
  <c r="C1038" i="20"/>
  <c r="C1037" i="20"/>
  <c r="C1036" i="20"/>
  <c r="C1035" i="20"/>
  <c r="C1034" i="20"/>
  <c r="C1033" i="20"/>
  <c r="C1032" i="20"/>
  <c r="C1031" i="20"/>
  <c r="C1030" i="20"/>
  <c r="C1029" i="20"/>
  <c r="C1028" i="20"/>
  <c r="C1027" i="20"/>
  <c r="C1026" i="20"/>
  <c r="C1025" i="20"/>
  <c r="C1024" i="20"/>
  <c r="C1023" i="20"/>
  <c r="C1022" i="20"/>
  <c r="C1021" i="20"/>
  <c r="C1020" i="20"/>
  <c r="C1019" i="20"/>
  <c r="C1018" i="20"/>
  <c r="C1017" i="20"/>
  <c r="C1016" i="20"/>
  <c r="C1015" i="20"/>
  <c r="C1014" i="20"/>
  <c r="C1013" i="20"/>
  <c r="C1012" i="20"/>
  <c r="C1011" i="20"/>
  <c r="C1010" i="20"/>
  <c r="C1009" i="20"/>
  <c r="C1008" i="20"/>
  <c r="C1007" i="20"/>
  <c r="C1006" i="20"/>
  <c r="C1005" i="20"/>
  <c r="C1004" i="20"/>
  <c r="C1003" i="20"/>
  <c r="C1002" i="20"/>
  <c r="C1001" i="20"/>
  <c r="C1000" i="20"/>
  <c r="C999" i="20"/>
  <c r="C998" i="20"/>
  <c r="C997" i="20"/>
  <c r="C996" i="20"/>
  <c r="C995" i="20"/>
  <c r="C994" i="20"/>
  <c r="C993" i="20"/>
  <c r="C992" i="20"/>
  <c r="C991" i="20"/>
  <c r="C990" i="20"/>
  <c r="C989" i="20"/>
  <c r="C988" i="20"/>
  <c r="C987" i="20"/>
  <c r="C986" i="20"/>
  <c r="C985" i="20"/>
  <c r="C984" i="20"/>
  <c r="C983" i="20"/>
  <c r="C982" i="20"/>
  <c r="C981" i="20"/>
  <c r="C980" i="20"/>
  <c r="C979" i="20"/>
  <c r="C978" i="20"/>
  <c r="C977" i="20"/>
  <c r="C976" i="20"/>
  <c r="C975" i="20"/>
  <c r="C974" i="20"/>
  <c r="C973" i="20"/>
  <c r="C972" i="20"/>
  <c r="C971" i="20"/>
  <c r="C970" i="20"/>
  <c r="C969" i="20"/>
  <c r="C968" i="20"/>
  <c r="C967" i="20"/>
  <c r="C966" i="20"/>
  <c r="C965" i="20"/>
  <c r="C964" i="20"/>
  <c r="C963" i="20"/>
  <c r="C962" i="20"/>
  <c r="C961" i="20"/>
  <c r="C960" i="20"/>
  <c r="C959" i="20"/>
  <c r="C958" i="20"/>
  <c r="C957" i="20"/>
  <c r="C956" i="20"/>
  <c r="C955" i="20"/>
  <c r="C954" i="20"/>
  <c r="C953" i="20"/>
  <c r="C952" i="20"/>
  <c r="C951" i="20"/>
  <c r="C950" i="20"/>
  <c r="C949" i="20"/>
  <c r="C948" i="20"/>
  <c r="C947" i="20"/>
  <c r="C946" i="20"/>
  <c r="C945" i="20"/>
  <c r="C944" i="20"/>
  <c r="C943" i="20"/>
  <c r="C942" i="20"/>
  <c r="C941" i="20"/>
  <c r="C940" i="20"/>
  <c r="C939" i="20"/>
  <c r="C938" i="20"/>
  <c r="C937" i="20"/>
  <c r="C936" i="20"/>
  <c r="C935" i="20"/>
  <c r="C934" i="20"/>
  <c r="C933" i="20"/>
  <c r="C932" i="20"/>
  <c r="C931" i="20"/>
  <c r="C930" i="20"/>
  <c r="C929" i="20"/>
  <c r="C928" i="20"/>
  <c r="C927" i="20"/>
  <c r="C926" i="20"/>
  <c r="C925" i="20"/>
  <c r="C924" i="20"/>
  <c r="C923" i="20"/>
  <c r="C922" i="20"/>
  <c r="C921" i="20"/>
  <c r="C920" i="20"/>
  <c r="C919" i="20"/>
  <c r="C918" i="20"/>
  <c r="C917" i="20"/>
  <c r="C916" i="20"/>
  <c r="C915" i="20"/>
  <c r="C914" i="20"/>
  <c r="C913" i="20"/>
  <c r="C912" i="20"/>
  <c r="C911" i="20"/>
  <c r="C910" i="20"/>
  <c r="C909" i="20"/>
  <c r="C908" i="20"/>
  <c r="C907" i="20"/>
  <c r="C906" i="20"/>
  <c r="C905" i="20"/>
  <c r="C904" i="20"/>
  <c r="C903" i="20"/>
  <c r="C902" i="20"/>
  <c r="C901" i="20"/>
  <c r="C900" i="20"/>
  <c r="C899" i="20"/>
  <c r="C898" i="20"/>
  <c r="C897" i="20"/>
  <c r="C896" i="20"/>
  <c r="C895" i="20"/>
  <c r="C894" i="20"/>
  <c r="C893" i="20"/>
  <c r="C892" i="20"/>
  <c r="C891" i="20"/>
  <c r="C890" i="20"/>
  <c r="C889" i="20"/>
  <c r="C888" i="20"/>
  <c r="C887" i="20"/>
  <c r="C886" i="20"/>
  <c r="C885" i="20"/>
  <c r="C884" i="20"/>
  <c r="C883" i="20"/>
  <c r="C882" i="20"/>
  <c r="C881" i="20"/>
  <c r="C880" i="20"/>
  <c r="C879" i="20"/>
  <c r="C878" i="20"/>
  <c r="C877" i="20"/>
  <c r="C876" i="20"/>
  <c r="C875" i="20"/>
  <c r="C874" i="20"/>
  <c r="C873" i="20"/>
  <c r="C872" i="20"/>
  <c r="C871" i="20"/>
  <c r="C870" i="20"/>
  <c r="C869" i="20"/>
  <c r="C868" i="20"/>
  <c r="C867" i="20"/>
  <c r="C866" i="20"/>
  <c r="C865" i="20"/>
  <c r="C864" i="20"/>
  <c r="C863" i="20"/>
  <c r="C862" i="20"/>
  <c r="C861" i="20"/>
  <c r="C860" i="20"/>
  <c r="C859" i="20"/>
  <c r="C858" i="20"/>
  <c r="C857" i="20"/>
  <c r="C856" i="20"/>
  <c r="C855" i="20"/>
  <c r="C854" i="20"/>
  <c r="C853" i="20"/>
  <c r="C852" i="20"/>
  <c r="C851" i="20"/>
  <c r="C850" i="20"/>
  <c r="C849" i="20"/>
  <c r="C848" i="20"/>
  <c r="C847" i="20"/>
  <c r="C846" i="20"/>
  <c r="C845" i="20"/>
  <c r="C844" i="20"/>
  <c r="C843" i="20"/>
  <c r="C842" i="20"/>
  <c r="C841" i="20"/>
  <c r="C840" i="20"/>
  <c r="C839" i="20"/>
  <c r="C838" i="20"/>
  <c r="C837" i="20"/>
  <c r="C836" i="20"/>
  <c r="C835" i="20"/>
  <c r="C834" i="20"/>
  <c r="C833" i="20"/>
  <c r="C832" i="20"/>
  <c r="C831" i="20"/>
  <c r="C830" i="20"/>
  <c r="C829" i="20"/>
  <c r="C828" i="20"/>
  <c r="C827" i="20"/>
  <c r="C826" i="20"/>
  <c r="C825" i="20"/>
  <c r="C824" i="20"/>
  <c r="C823" i="20"/>
  <c r="C822" i="20"/>
  <c r="C821" i="20"/>
  <c r="C820" i="20"/>
  <c r="C819" i="20"/>
  <c r="C818" i="20"/>
  <c r="C817" i="20"/>
  <c r="C816" i="20"/>
  <c r="C815" i="20"/>
  <c r="C814" i="20"/>
  <c r="C813" i="20"/>
  <c r="C812" i="20"/>
  <c r="C811" i="20"/>
  <c r="C810" i="20"/>
  <c r="C809" i="20"/>
  <c r="C808" i="20"/>
  <c r="C807" i="20"/>
  <c r="C806" i="20"/>
  <c r="C805" i="20"/>
  <c r="C804" i="20"/>
  <c r="C803" i="20"/>
  <c r="C802" i="20"/>
  <c r="C801" i="20"/>
  <c r="C800" i="20"/>
  <c r="C799" i="20"/>
  <c r="C798" i="20"/>
  <c r="C797" i="20"/>
  <c r="C796" i="20"/>
  <c r="C795" i="20"/>
  <c r="C794" i="20"/>
  <c r="C793" i="20"/>
  <c r="C792" i="20"/>
  <c r="C791" i="20"/>
  <c r="C790" i="20"/>
  <c r="C789" i="20"/>
  <c r="C788" i="20"/>
  <c r="C787" i="20"/>
  <c r="C786" i="20"/>
  <c r="C785" i="20"/>
  <c r="C784" i="20"/>
  <c r="C783" i="20"/>
  <c r="C782" i="20"/>
  <c r="C781" i="20"/>
  <c r="C780" i="20"/>
  <c r="C779" i="20"/>
  <c r="C778" i="20"/>
  <c r="C777" i="20"/>
  <c r="C776" i="20"/>
  <c r="C775" i="20"/>
  <c r="C774" i="20"/>
  <c r="C773" i="20"/>
  <c r="C772" i="20"/>
  <c r="C771" i="20"/>
  <c r="C770" i="20"/>
  <c r="C769" i="20"/>
  <c r="C768" i="20"/>
  <c r="C767" i="20"/>
  <c r="C766" i="20"/>
  <c r="C765" i="20"/>
  <c r="C764" i="20"/>
  <c r="C763" i="20"/>
  <c r="C762" i="20"/>
  <c r="C761" i="20"/>
  <c r="C760" i="20"/>
  <c r="C759" i="20"/>
  <c r="C758" i="20"/>
  <c r="C757" i="20"/>
  <c r="C756" i="20"/>
  <c r="C755" i="20"/>
  <c r="C754" i="20"/>
  <c r="C753" i="20"/>
  <c r="C752" i="20"/>
  <c r="C751" i="20"/>
  <c r="C750" i="20"/>
  <c r="C749" i="20"/>
  <c r="C748" i="20"/>
  <c r="C747" i="20"/>
  <c r="C746" i="20"/>
  <c r="C745" i="20"/>
  <c r="C744" i="20"/>
  <c r="C743" i="20"/>
  <c r="C742" i="20"/>
  <c r="C741" i="20"/>
  <c r="C740" i="20"/>
  <c r="C739" i="20"/>
  <c r="C738" i="20"/>
  <c r="C737" i="20"/>
  <c r="C736" i="20"/>
  <c r="C735" i="20"/>
  <c r="C734" i="20"/>
  <c r="C733" i="20"/>
  <c r="C732" i="20"/>
  <c r="C731" i="20"/>
  <c r="C730" i="20"/>
  <c r="C729" i="20"/>
  <c r="C728" i="20"/>
  <c r="C727" i="20"/>
  <c r="C726" i="20"/>
  <c r="C725" i="20"/>
  <c r="C724" i="20"/>
  <c r="C723" i="20"/>
  <c r="C722" i="20"/>
  <c r="C721" i="20"/>
  <c r="C720" i="20"/>
  <c r="C719" i="20"/>
  <c r="C718" i="20"/>
  <c r="C717" i="20"/>
  <c r="C716" i="20"/>
  <c r="C715" i="20"/>
  <c r="C714" i="20"/>
  <c r="C713" i="20"/>
  <c r="C712" i="20"/>
  <c r="C711" i="20"/>
  <c r="C710" i="20"/>
  <c r="C709" i="20"/>
  <c r="C708" i="20"/>
  <c r="C707" i="20"/>
  <c r="C706" i="20"/>
  <c r="C705" i="20"/>
  <c r="C704" i="20"/>
  <c r="C703" i="20"/>
  <c r="C702" i="20"/>
  <c r="C701" i="20"/>
  <c r="C700" i="20"/>
  <c r="C699" i="20"/>
  <c r="C698" i="20"/>
  <c r="C697" i="20"/>
  <c r="C696" i="20"/>
  <c r="C695" i="20"/>
  <c r="C694" i="20"/>
  <c r="C693" i="20"/>
  <c r="C692" i="20"/>
  <c r="C691" i="20"/>
  <c r="C690" i="20"/>
  <c r="C689" i="20"/>
  <c r="C688" i="20"/>
  <c r="C687" i="20"/>
  <c r="C686" i="20"/>
  <c r="C685" i="20"/>
  <c r="C684" i="20"/>
  <c r="C683" i="20"/>
  <c r="C682" i="20"/>
  <c r="C681" i="20"/>
  <c r="C680" i="20"/>
  <c r="C679" i="20"/>
  <c r="C678" i="20"/>
  <c r="C677" i="20"/>
  <c r="C676" i="20"/>
  <c r="C675" i="20"/>
  <c r="C674" i="20"/>
  <c r="C673" i="20"/>
  <c r="C672" i="20"/>
  <c r="C671" i="20"/>
  <c r="C670" i="20"/>
  <c r="C669" i="20"/>
  <c r="C668" i="20"/>
  <c r="C667" i="20"/>
  <c r="C666" i="20"/>
  <c r="C665" i="20"/>
  <c r="C664" i="20"/>
  <c r="C663" i="20"/>
  <c r="C662" i="20"/>
  <c r="C661" i="20"/>
  <c r="C660" i="20"/>
  <c r="C659" i="20"/>
  <c r="C658" i="20"/>
  <c r="C657" i="20"/>
  <c r="C656" i="20"/>
  <c r="C655" i="20"/>
  <c r="C654" i="20"/>
  <c r="C653" i="20"/>
  <c r="C652" i="20"/>
  <c r="C651" i="20"/>
  <c r="C650" i="20"/>
  <c r="C649" i="20"/>
  <c r="C648" i="20"/>
  <c r="C647" i="20"/>
  <c r="C646" i="20"/>
  <c r="C645" i="20"/>
  <c r="C644" i="20"/>
  <c r="C643" i="20"/>
  <c r="C642" i="20"/>
  <c r="C641" i="20"/>
  <c r="C640" i="20"/>
  <c r="C639" i="20"/>
  <c r="C638" i="20"/>
  <c r="C637" i="20"/>
  <c r="C636" i="20"/>
  <c r="C635" i="20"/>
  <c r="C634" i="20"/>
  <c r="C633" i="20"/>
  <c r="C632" i="20"/>
  <c r="C631" i="20"/>
  <c r="C630" i="20"/>
  <c r="C629" i="20"/>
  <c r="C628" i="20"/>
  <c r="C627" i="20"/>
  <c r="C626" i="20"/>
  <c r="C625" i="20"/>
  <c r="C624" i="20"/>
  <c r="C623" i="20"/>
  <c r="C622" i="20"/>
  <c r="C621" i="20"/>
  <c r="C620" i="20"/>
  <c r="C619" i="20"/>
  <c r="C618" i="20"/>
  <c r="C617" i="20"/>
  <c r="C616" i="20"/>
  <c r="C615" i="20"/>
  <c r="C614" i="20"/>
  <c r="C613" i="20"/>
  <c r="C612" i="20"/>
  <c r="C611" i="20"/>
  <c r="C610" i="20"/>
  <c r="C609" i="20"/>
  <c r="C608" i="20"/>
  <c r="C607" i="20"/>
  <c r="C606" i="20"/>
  <c r="C605" i="20"/>
  <c r="C604" i="20"/>
  <c r="C603" i="20"/>
  <c r="C602" i="20"/>
  <c r="C601" i="20"/>
  <c r="C600" i="20"/>
  <c r="C599" i="20"/>
  <c r="C598" i="20"/>
  <c r="C597" i="20"/>
  <c r="C596" i="20"/>
  <c r="C595" i="20"/>
  <c r="C594" i="20"/>
  <c r="C593" i="20"/>
  <c r="C592" i="20"/>
  <c r="C591" i="20"/>
  <c r="C590" i="20"/>
  <c r="C589" i="20"/>
  <c r="C588" i="20"/>
  <c r="C587" i="20"/>
  <c r="C586" i="20"/>
  <c r="C585" i="20"/>
  <c r="C584" i="20"/>
  <c r="C583" i="20"/>
  <c r="C582" i="20"/>
  <c r="C581" i="20"/>
  <c r="C580" i="20"/>
  <c r="C579" i="20"/>
  <c r="C578" i="20"/>
  <c r="C577" i="20"/>
  <c r="C576" i="20"/>
  <c r="C575" i="20"/>
  <c r="C574" i="20"/>
  <c r="C573" i="20"/>
  <c r="C572" i="20"/>
  <c r="C571" i="20"/>
  <c r="C570" i="20"/>
  <c r="C569" i="20"/>
  <c r="C568" i="20"/>
  <c r="C567" i="20"/>
  <c r="C566" i="20"/>
  <c r="C565" i="20"/>
  <c r="C564" i="20"/>
  <c r="C563" i="20"/>
  <c r="C562" i="20"/>
  <c r="C561" i="20"/>
  <c r="C560" i="20"/>
  <c r="C559" i="20"/>
  <c r="C558" i="20"/>
  <c r="C557" i="20"/>
  <c r="C556" i="20"/>
  <c r="C555" i="20"/>
  <c r="C554" i="20"/>
  <c r="C553" i="20"/>
  <c r="C552" i="20"/>
  <c r="C551" i="20"/>
  <c r="C550" i="20"/>
  <c r="C549" i="20"/>
  <c r="C548" i="20"/>
  <c r="C547" i="20"/>
  <c r="C546" i="20"/>
  <c r="C545" i="20"/>
  <c r="C544" i="20"/>
  <c r="C543" i="20"/>
  <c r="C542" i="20"/>
  <c r="C541" i="20"/>
  <c r="C540" i="20"/>
  <c r="C539" i="20"/>
  <c r="C538" i="20"/>
  <c r="C537" i="20"/>
  <c r="C536" i="20"/>
  <c r="C535" i="20"/>
  <c r="C534" i="20"/>
  <c r="C533" i="20"/>
  <c r="C532" i="20"/>
  <c r="C531" i="20"/>
  <c r="C530" i="20"/>
  <c r="C529" i="20"/>
  <c r="C528" i="20"/>
  <c r="C527" i="20"/>
  <c r="C526" i="20"/>
  <c r="C525" i="20"/>
  <c r="C524" i="20"/>
  <c r="C523" i="20"/>
  <c r="C522" i="20"/>
  <c r="C521" i="20"/>
  <c r="C520" i="20"/>
  <c r="C519" i="20"/>
  <c r="C518" i="20"/>
  <c r="C517" i="20"/>
  <c r="C516" i="20"/>
  <c r="C515" i="20"/>
  <c r="C514" i="20"/>
  <c r="C513" i="20"/>
  <c r="C512" i="20"/>
  <c r="C511" i="20"/>
  <c r="C510" i="20"/>
  <c r="C509" i="20"/>
  <c r="C508" i="20"/>
  <c r="C507" i="20"/>
  <c r="C506" i="20"/>
  <c r="C505" i="20"/>
  <c r="C504" i="20"/>
  <c r="C503" i="20"/>
  <c r="C502" i="20"/>
  <c r="C501" i="20"/>
  <c r="C500" i="20"/>
  <c r="C499" i="20"/>
  <c r="C498" i="20"/>
  <c r="C497" i="20"/>
  <c r="C496" i="20"/>
  <c r="C495" i="20"/>
  <c r="C494" i="20"/>
  <c r="C493" i="20"/>
  <c r="C492" i="20"/>
  <c r="C491" i="20"/>
  <c r="C490" i="20"/>
  <c r="C489" i="20"/>
  <c r="C488" i="20"/>
  <c r="C487" i="20"/>
  <c r="C486" i="20"/>
  <c r="C485" i="20"/>
  <c r="C484" i="20"/>
  <c r="C483" i="20"/>
  <c r="C482" i="20"/>
  <c r="C481" i="20"/>
  <c r="C480" i="20"/>
  <c r="C479" i="20"/>
  <c r="C478" i="20"/>
  <c r="C477" i="20"/>
  <c r="C476" i="20"/>
  <c r="C475" i="20"/>
  <c r="C474" i="20"/>
  <c r="C473" i="20"/>
  <c r="C472" i="20"/>
  <c r="C471" i="20"/>
  <c r="C470" i="20"/>
  <c r="C469" i="20"/>
  <c r="C468" i="20"/>
  <c r="C467" i="20"/>
  <c r="C466" i="20"/>
  <c r="C465" i="20"/>
  <c r="C464" i="20"/>
  <c r="C463" i="20"/>
  <c r="C462" i="20"/>
  <c r="C461" i="20"/>
  <c r="C460" i="20"/>
  <c r="C459" i="20"/>
  <c r="C458" i="20"/>
  <c r="C457" i="20"/>
  <c r="C456" i="20"/>
  <c r="C455" i="20"/>
  <c r="C454" i="20"/>
  <c r="C453" i="20"/>
  <c r="C452" i="20"/>
  <c r="C451" i="20"/>
  <c r="C450" i="20"/>
  <c r="C449" i="20"/>
  <c r="C448" i="20"/>
  <c r="C447" i="20"/>
  <c r="C446" i="20"/>
  <c r="C445" i="20"/>
  <c r="C444" i="20"/>
  <c r="C443" i="20"/>
  <c r="C442" i="20"/>
  <c r="C441" i="20"/>
  <c r="C440" i="20"/>
  <c r="C439" i="20"/>
  <c r="C438" i="20"/>
  <c r="C437" i="20"/>
  <c r="C436" i="20"/>
  <c r="C435" i="20"/>
  <c r="C434" i="20"/>
  <c r="C433" i="20"/>
  <c r="C432" i="20"/>
  <c r="C431" i="20"/>
  <c r="C430" i="20"/>
  <c r="C429" i="20"/>
  <c r="C428" i="20"/>
  <c r="C427" i="20"/>
  <c r="C426" i="20"/>
  <c r="C425" i="20"/>
  <c r="C424" i="20"/>
  <c r="C423" i="20"/>
  <c r="C422" i="20"/>
  <c r="C421" i="20"/>
  <c r="C420" i="20"/>
  <c r="C419" i="20"/>
  <c r="C418" i="20"/>
  <c r="C417" i="20"/>
  <c r="C416" i="20"/>
  <c r="C415" i="20"/>
  <c r="C414" i="20"/>
  <c r="C413" i="20"/>
  <c r="C412" i="20"/>
  <c r="C411" i="20"/>
  <c r="C410" i="20"/>
  <c r="C409" i="20"/>
  <c r="C408" i="20"/>
  <c r="C407" i="20"/>
  <c r="C406" i="20"/>
  <c r="C405" i="20"/>
  <c r="C404" i="20"/>
  <c r="C403" i="20"/>
  <c r="C402" i="20"/>
  <c r="C401" i="20"/>
  <c r="C400" i="20"/>
  <c r="C399" i="20"/>
  <c r="C398" i="20"/>
  <c r="C397" i="20"/>
  <c r="C396" i="20"/>
  <c r="C395" i="20"/>
  <c r="C394" i="20"/>
  <c r="C393" i="20"/>
  <c r="C392" i="20"/>
  <c r="C391" i="20"/>
  <c r="C390" i="20"/>
  <c r="C389" i="20"/>
  <c r="C388" i="20"/>
  <c r="C387" i="20"/>
  <c r="C386" i="20"/>
  <c r="C385" i="20"/>
  <c r="C384" i="20"/>
  <c r="C383" i="20"/>
  <c r="C382" i="20"/>
  <c r="C381" i="20"/>
  <c r="C380" i="20"/>
  <c r="C379" i="20"/>
  <c r="C378" i="20"/>
  <c r="C377" i="20"/>
  <c r="C376" i="20"/>
  <c r="C375" i="20"/>
  <c r="C374" i="20"/>
  <c r="C373" i="20"/>
  <c r="C372" i="20"/>
  <c r="C371" i="20"/>
  <c r="C370" i="20"/>
  <c r="C369" i="20"/>
  <c r="C368" i="20"/>
  <c r="C367" i="20"/>
  <c r="C366" i="20"/>
  <c r="C365" i="20"/>
  <c r="C364" i="20"/>
  <c r="C363" i="20"/>
  <c r="C362" i="20"/>
  <c r="C361" i="20"/>
  <c r="C360" i="20"/>
  <c r="C359" i="20"/>
  <c r="C358" i="20"/>
  <c r="C357" i="20"/>
  <c r="C356" i="20"/>
  <c r="C355" i="20"/>
  <c r="C354" i="20"/>
  <c r="C353" i="20"/>
  <c r="C352" i="20"/>
  <c r="C351" i="20"/>
  <c r="C350" i="20"/>
  <c r="C349" i="20"/>
  <c r="C348" i="20"/>
  <c r="C347" i="20"/>
  <c r="C346" i="20"/>
  <c r="C345" i="20"/>
  <c r="C344" i="20"/>
  <c r="C343" i="20"/>
  <c r="C342" i="20"/>
  <c r="C341" i="20"/>
  <c r="C340" i="20"/>
  <c r="C339" i="20"/>
  <c r="C338" i="20"/>
  <c r="C337" i="20"/>
  <c r="C336" i="20"/>
  <c r="C335" i="20"/>
  <c r="C334" i="20"/>
  <c r="C333" i="20"/>
  <c r="C332" i="20"/>
  <c r="C331" i="20"/>
  <c r="C330" i="20"/>
  <c r="C329" i="20"/>
  <c r="C328" i="20"/>
  <c r="C327" i="20"/>
  <c r="C326" i="20"/>
  <c r="C325" i="20"/>
  <c r="C324" i="20"/>
  <c r="C323" i="20"/>
  <c r="C322" i="20"/>
  <c r="C321" i="20"/>
  <c r="C320" i="20"/>
  <c r="C319" i="20"/>
  <c r="C318" i="20"/>
  <c r="C317" i="20"/>
  <c r="C316" i="20"/>
  <c r="C315" i="20"/>
  <c r="C314" i="20"/>
  <c r="C313" i="20"/>
  <c r="C312" i="20"/>
  <c r="C311" i="20"/>
  <c r="C310" i="20"/>
  <c r="C309" i="20"/>
  <c r="C308" i="20"/>
  <c r="C307" i="20"/>
  <c r="C306" i="20"/>
  <c r="C305" i="20"/>
  <c r="C304" i="20"/>
  <c r="C303" i="20"/>
  <c r="C302" i="20"/>
  <c r="C301" i="20"/>
  <c r="C300" i="20"/>
  <c r="C299" i="20"/>
  <c r="C298" i="20"/>
  <c r="C297" i="20"/>
  <c r="C296" i="20"/>
  <c r="C295" i="20"/>
  <c r="C294" i="20"/>
  <c r="C293" i="20"/>
  <c r="C292" i="20"/>
  <c r="C291" i="20"/>
  <c r="C290" i="20"/>
  <c r="C289" i="20"/>
  <c r="C288" i="20"/>
  <c r="C287" i="20"/>
  <c r="C286" i="20"/>
  <c r="C285" i="20"/>
  <c r="C284" i="20"/>
  <c r="C283" i="20"/>
  <c r="C282" i="20"/>
  <c r="C281" i="20"/>
  <c r="C280" i="20"/>
  <c r="C279" i="20"/>
  <c r="C278" i="20"/>
  <c r="C277" i="20"/>
  <c r="C276" i="20"/>
  <c r="C275" i="20"/>
  <c r="C274" i="20"/>
  <c r="C273" i="20"/>
  <c r="C272" i="20"/>
  <c r="C271" i="20"/>
  <c r="C270" i="20"/>
  <c r="C269" i="20"/>
  <c r="C268" i="20"/>
  <c r="C267" i="20"/>
  <c r="C266" i="20"/>
  <c r="C265" i="20"/>
  <c r="C264" i="20"/>
  <c r="C263" i="20"/>
  <c r="C262" i="20"/>
  <c r="C261" i="20"/>
  <c r="C260" i="20"/>
  <c r="C259" i="20"/>
  <c r="C258" i="20"/>
  <c r="C257" i="20"/>
  <c r="C256" i="20"/>
  <c r="C255" i="20"/>
  <c r="C254" i="20"/>
  <c r="C253" i="20"/>
  <c r="C252" i="20"/>
  <c r="C251" i="20"/>
  <c r="C250" i="20"/>
  <c r="C249" i="20"/>
  <c r="C248" i="20"/>
  <c r="C247" i="20"/>
  <c r="C246" i="20"/>
  <c r="C245" i="20"/>
  <c r="C244" i="20"/>
  <c r="C243" i="20"/>
  <c r="C242" i="20"/>
  <c r="C241" i="20"/>
  <c r="C240" i="20"/>
  <c r="C239" i="20"/>
  <c r="C238" i="20"/>
  <c r="C237" i="20"/>
  <c r="C236" i="20"/>
  <c r="C235" i="20"/>
  <c r="C234" i="20"/>
  <c r="C233" i="20"/>
  <c r="C232" i="20"/>
  <c r="C231" i="20"/>
  <c r="C230" i="20"/>
  <c r="C229" i="20"/>
  <c r="C228" i="20"/>
  <c r="C227" i="20"/>
  <c r="C226" i="20"/>
  <c r="C225" i="20"/>
  <c r="C224" i="20"/>
  <c r="C223" i="20"/>
  <c r="C222" i="20"/>
  <c r="C221" i="20"/>
  <c r="C220" i="20"/>
  <c r="C219" i="20"/>
  <c r="C218" i="20"/>
  <c r="C217" i="20"/>
  <c r="C216" i="20"/>
  <c r="C215" i="20"/>
  <c r="C214" i="20"/>
  <c r="C213" i="20"/>
  <c r="C212" i="20"/>
  <c r="C211" i="20"/>
  <c r="C210" i="20"/>
  <c r="C209" i="20"/>
  <c r="C208" i="20"/>
  <c r="C207" i="20"/>
  <c r="C206" i="20"/>
  <c r="C205" i="20"/>
  <c r="C204" i="20"/>
  <c r="C203" i="20"/>
  <c r="C202" i="20"/>
  <c r="C201" i="20"/>
  <c r="C200" i="20"/>
  <c r="C199" i="20"/>
  <c r="C198" i="20"/>
  <c r="C197" i="20"/>
  <c r="C196" i="20"/>
  <c r="C195" i="20"/>
  <c r="C194" i="20"/>
  <c r="C193" i="20"/>
  <c r="C192" i="20"/>
  <c r="C191" i="20"/>
  <c r="C190" i="20"/>
  <c r="C189" i="20"/>
  <c r="C188" i="20"/>
  <c r="C187" i="20"/>
  <c r="C186" i="20"/>
  <c r="C185" i="20"/>
  <c r="C184" i="20"/>
  <c r="C183" i="20"/>
  <c r="C182" i="20"/>
  <c r="C181" i="20"/>
  <c r="C180" i="20"/>
  <c r="C179" i="20"/>
  <c r="C178" i="20"/>
  <c r="C177" i="20"/>
  <c r="C176" i="20"/>
  <c r="C175" i="20"/>
  <c r="C174" i="20"/>
  <c r="C173" i="20"/>
  <c r="C172" i="20"/>
  <c r="C171" i="20"/>
  <c r="C170" i="20"/>
  <c r="C169" i="20"/>
  <c r="C168" i="20"/>
  <c r="C167" i="20"/>
  <c r="C166" i="20"/>
  <c r="C165" i="20"/>
  <c r="C164" i="20"/>
  <c r="C163" i="20"/>
  <c r="C162" i="20"/>
  <c r="C161" i="20"/>
  <c r="C160" i="20"/>
  <c r="C159" i="20"/>
  <c r="C158" i="20"/>
  <c r="C157" i="20"/>
  <c r="C156" i="20"/>
  <c r="C155" i="20"/>
  <c r="C154" i="20"/>
  <c r="C153" i="20"/>
  <c r="C152" i="20"/>
  <c r="C151" i="20"/>
  <c r="C150" i="20"/>
  <c r="C149" i="20"/>
  <c r="C148" i="20"/>
  <c r="C147" i="20"/>
  <c r="C146" i="20"/>
  <c r="C145" i="20"/>
  <c r="C144" i="20"/>
  <c r="C143" i="20"/>
  <c r="C142" i="20"/>
  <c r="C141" i="20"/>
  <c r="C140" i="20"/>
  <c r="C139" i="20"/>
  <c r="C138" i="20"/>
  <c r="C137" i="20"/>
  <c r="C136" i="20"/>
  <c r="C135" i="20"/>
  <c r="C134" i="20"/>
  <c r="C133" i="20"/>
  <c r="C132" i="20"/>
  <c r="C131" i="20"/>
  <c r="C130" i="20"/>
  <c r="C129" i="20"/>
  <c r="C128" i="20"/>
  <c r="C127" i="20"/>
  <c r="C126" i="20"/>
  <c r="C125" i="20"/>
  <c r="C124" i="20"/>
  <c r="C123" i="20"/>
  <c r="C122" i="20"/>
  <c r="C121" i="20"/>
  <c r="C120" i="20"/>
  <c r="C119" i="20"/>
  <c r="C118" i="20"/>
  <c r="C117" i="20"/>
  <c r="C116" i="20"/>
  <c r="C115" i="20"/>
  <c r="C114" i="20"/>
  <c r="C113" i="20"/>
  <c r="C112" i="20"/>
  <c r="C111" i="20"/>
  <c r="C110" i="20"/>
  <c r="C109" i="20"/>
  <c r="C108" i="20"/>
  <c r="C107" i="20"/>
  <c r="C106" i="20"/>
  <c r="C105" i="20"/>
  <c r="C104" i="20"/>
  <c r="C103" i="20"/>
  <c r="C102" i="20"/>
  <c r="C101" i="20"/>
  <c r="C100" i="20"/>
  <c r="C99" i="20"/>
  <c r="C98" i="20"/>
  <c r="C97" i="20"/>
  <c r="C96" i="20"/>
  <c r="C95" i="20"/>
  <c r="C94" i="20"/>
  <c r="C93" i="20"/>
  <c r="C92" i="20"/>
  <c r="C91" i="20"/>
  <c r="C90" i="20"/>
  <c r="C89" i="20"/>
  <c r="C88" i="20"/>
  <c r="C87" i="20"/>
  <c r="C86" i="20"/>
  <c r="C85" i="20"/>
  <c r="C84" i="20"/>
  <c r="C83" i="20"/>
  <c r="C82" i="20"/>
  <c r="C81" i="20"/>
  <c r="C80" i="20"/>
  <c r="C79" i="20"/>
  <c r="C78" i="20"/>
  <c r="C77" i="20"/>
  <c r="C76" i="20"/>
  <c r="C75" i="20"/>
  <c r="C74" i="20"/>
  <c r="C73" i="20"/>
  <c r="C72" i="20"/>
  <c r="C71" i="20"/>
  <c r="C70" i="20"/>
  <c r="C69" i="20"/>
  <c r="C68" i="20"/>
  <c r="C67" i="20"/>
  <c r="C66" i="20"/>
  <c r="C65" i="20"/>
  <c r="C64" i="20"/>
  <c r="C63" i="20"/>
  <c r="C62" i="20"/>
  <c r="C61" i="20"/>
  <c r="C60" i="20"/>
  <c r="C59" i="20"/>
  <c r="C58" i="20"/>
  <c r="C57" i="20"/>
  <c r="C56" i="20"/>
  <c r="C55" i="20"/>
  <c r="C54" i="20"/>
  <c r="C53" i="20"/>
  <c r="C52" i="20"/>
  <c r="C51" i="20"/>
  <c r="C50" i="20"/>
  <c r="C49" i="20"/>
  <c r="C48" i="20"/>
  <c r="C47" i="20"/>
  <c r="C46" i="20"/>
  <c r="C45" i="20"/>
  <c r="C44" i="20"/>
  <c r="C43" i="20"/>
  <c r="C42" i="20"/>
  <c r="C41" i="20"/>
  <c r="C40" i="20"/>
  <c r="C39" i="20"/>
  <c r="C38" i="20"/>
  <c r="C37" i="20"/>
  <c r="C36" i="20"/>
  <c r="C35" i="20"/>
  <c r="C34" i="20"/>
  <c r="C33" i="20"/>
  <c r="C32" i="20"/>
  <c r="C31" i="20"/>
  <c r="C30" i="20"/>
  <c r="C29" i="20"/>
  <c r="C28" i="20"/>
  <c r="C27" i="20"/>
  <c r="C26" i="20"/>
  <c r="C25" i="20"/>
  <c r="C24" i="20"/>
  <c r="C23" i="20"/>
  <c r="C22" i="20"/>
  <c r="C21" i="20"/>
  <c r="C20" i="20"/>
  <c r="C19" i="20"/>
  <c r="C18" i="20"/>
  <c r="C17" i="20"/>
  <c r="C16" i="20"/>
  <c r="C15" i="20"/>
  <c r="C14" i="20"/>
  <c r="C13" i="20"/>
  <c r="C12" i="20"/>
  <c r="C11" i="20"/>
  <c r="C10" i="20"/>
  <c r="C9" i="20"/>
  <c r="C8" i="20"/>
  <c r="C7" i="20"/>
  <c r="C6" i="20"/>
  <c r="C5" i="20"/>
  <c r="C4" i="20"/>
  <c r="C3" i="20"/>
  <c r="C2" i="20"/>
  <c r="G80" i="25" l="1"/>
  <c r="G80" i="23"/>
  <c r="F91" i="21"/>
  <c r="F91" i="22"/>
  <c r="F87" i="1"/>
  <c r="AE92" i="1" s="1"/>
  <c r="AE98" i="22" l="1"/>
  <c r="AE96" i="22"/>
  <c r="AE97" i="22"/>
  <c r="AE94" i="1"/>
  <c r="AE93" i="1"/>
  <c r="AE98" i="21"/>
  <c r="AE97" i="21"/>
  <c r="AE96" i="21"/>
  <c r="F92" i="1"/>
  <c r="F96" i="1" s="1"/>
  <c r="Y93" i="1"/>
  <c r="Y98" i="21"/>
  <c r="M98" i="21"/>
  <c r="Y97" i="21"/>
  <c r="S97" i="21"/>
  <c r="S98" i="21"/>
  <c r="S96" i="21"/>
  <c r="Y96" i="21"/>
  <c r="M96" i="21"/>
  <c r="F98" i="21"/>
  <c r="F96" i="21"/>
  <c r="M97" i="21"/>
  <c r="F97" i="21"/>
  <c r="M98" i="22"/>
  <c r="S98" i="22"/>
  <c r="F98" i="22"/>
  <c r="F96" i="22"/>
  <c r="Y96" i="22"/>
  <c r="Y97" i="22"/>
  <c r="S96" i="22"/>
  <c r="Y98" i="22"/>
  <c r="F97" i="22"/>
  <c r="M97" i="22"/>
  <c r="M96" i="22"/>
  <c r="S97" i="22"/>
  <c r="M94" i="1"/>
  <c r="M93" i="1"/>
  <c r="S92" i="1"/>
  <c r="M92" i="1"/>
  <c r="S94" i="1"/>
  <c r="Y92" i="1"/>
  <c r="G83" i="23"/>
  <c r="I83" i="23" s="1"/>
  <c r="G81" i="23"/>
  <c r="I81" i="23" s="1"/>
  <c r="K108" i="23"/>
  <c r="K109" i="23"/>
  <c r="G82" i="23"/>
  <c r="G84" i="23"/>
  <c r="I84" i="23" s="1"/>
  <c r="S93" i="1"/>
  <c r="Y94" i="1"/>
  <c r="G84" i="25"/>
  <c r="I84" i="25" s="1"/>
  <c r="K109" i="25"/>
  <c r="G82" i="25"/>
  <c r="K108" i="25"/>
  <c r="G81" i="25"/>
  <c r="I81" i="25" s="1"/>
  <c r="G83" i="25"/>
  <c r="I83" i="25" s="1"/>
  <c r="J12" i="1"/>
  <c r="AE100" i="22" l="1"/>
  <c r="AE99" i="22"/>
  <c r="F95" i="1"/>
  <c r="F97" i="1" s="1"/>
  <c r="F98" i="1" s="1"/>
  <c r="F101" i="1" s="1"/>
  <c r="AE96" i="1"/>
  <c r="AE95" i="1"/>
  <c r="AE99" i="21"/>
  <c r="AE100" i="21"/>
  <c r="H108" i="23"/>
  <c r="G108" i="23"/>
  <c r="O108" i="23" s="1"/>
  <c r="H109" i="25"/>
  <c r="G109" i="25"/>
  <c r="O109" i="25" s="1"/>
  <c r="F100" i="21"/>
  <c r="F99" i="21"/>
  <c r="Y100" i="21"/>
  <c r="Y99" i="21"/>
  <c r="F100" i="22"/>
  <c r="F102" i="22" s="1"/>
  <c r="F99" i="22"/>
  <c r="M100" i="21"/>
  <c r="M99" i="21"/>
  <c r="G89" i="23"/>
  <c r="I82" i="23"/>
  <c r="G102" i="23" s="1"/>
  <c r="G88" i="23"/>
  <c r="M100" i="22"/>
  <c r="M99" i="22"/>
  <c r="G89" i="25"/>
  <c r="G88" i="25"/>
  <c r="I82" i="25"/>
  <c r="G102" i="25" s="1"/>
  <c r="G108" i="25"/>
  <c r="O108" i="25" s="1"/>
  <c r="H108" i="25"/>
  <c r="G109" i="23"/>
  <c r="O109" i="23" s="1"/>
  <c r="H109" i="23"/>
  <c r="S99" i="22"/>
  <c r="S100" i="22"/>
  <c r="Y99" i="22"/>
  <c r="Y100" i="22"/>
  <c r="S100" i="21"/>
  <c r="S99" i="21"/>
  <c r="F94" i="1"/>
  <c r="F93" i="1"/>
  <c r="AE103" i="22" l="1"/>
  <c r="AE101" i="22"/>
  <c r="AE102" i="22"/>
  <c r="AE97" i="1"/>
  <c r="AE98" i="1" s="1"/>
  <c r="AE101" i="1" s="1"/>
  <c r="AE103" i="21"/>
  <c r="AE101" i="21"/>
  <c r="AE102" i="21"/>
  <c r="G93" i="25"/>
  <c r="G92" i="25"/>
  <c r="G93" i="23"/>
  <c r="G92" i="23"/>
  <c r="G95" i="23"/>
  <c r="F103" i="22"/>
  <c r="F101" i="22"/>
  <c r="F102" i="21"/>
  <c r="F101" i="21"/>
  <c r="F103" i="21"/>
  <c r="Y102" i="22"/>
  <c r="Y101" i="22"/>
  <c r="Y103" i="22"/>
  <c r="M103" i="22"/>
  <c r="M101" i="22"/>
  <c r="M102" i="22"/>
  <c r="S102" i="22"/>
  <c r="S101" i="22"/>
  <c r="S103" i="22"/>
  <c r="S102" i="21"/>
  <c r="S103" i="21"/>
  <c r="S101" i="21"/>
  <c r="G91" i="25"/>
  <c r="G90" i="25"/>
  <c r="G91" i="23"/>
  <c r="G90" i="23"/>
  <c r="M101" i="21"/>
  <c r="M103" i="21"/>
  <c r="M102" i="21"/>
  <c r="Y103" i="21"/>
  <c r="Y101" i="21"/>
  <c r="Y102" i="21"/>
  <c r="S96" i="1"/>
  <c r="S95" i="1"/>
  <c r="Y95" i="1"/>
  <c r="Y96" i="1"/>
  <c r="M96" i="1"/>
  <c r="M95" i="1"/>
  <c r="F102" i="1"/>
  <c r="E55" i="1" s="1"/>
  <c r="E57" i="1" s="1"/>
  <c r="AE102" i="1" l="1"/>
  <c r="E44" i="1" s="1"/>
  <c r="E47" i="1"/>
  <c r="I47" i="1" s="1"/>
  <c r="AE104" i="22"/>
  <c r="AE105" i="22" s="1"/>
  <c r="AE106" i="22" s="1"/>
  <c r="AE109" i="22" s="1"/>
  <c r="AE104" i="21"/>
  <c r="AE105" i="21" s="1"/>
  <c r="AE106" i="21" s="1"/>
  <c r="AE109" i="21" s="1"/>
  <c r="E51" i="21" s="1"/>
  <c r="I51" i="21" s="1"/>
  <c r="M104" i="21"/>
  <c r="M105" i="21" s="1"/>
  <c r="M106" i="21" s="1"/>
  <c r="M109" i="21" s="1"/>
  <c r="S104" i="21"/>
  <c r="S105" i="21" s="1"/>
  <c r="S106" i="21" s="1"/>
  <c r="S109" i="21" s="1"/>
  <c r="Y104" i="21"/>
  <c r="Y105" i="21" s="1"/>
  <c r="Y106" i="21" s="1"/>
  <c r="Y109" i="21" s="1"/>
  <c r="F104" i="22"/>
  <c r="F105" i="22" s="1"/>
  <c r="F106" i="22" s="1"/>
  <c r="F109" i="22" s="1"/>
  <c r="E62" i="22" s="1"/>
  <c r="I62" i="22" s="1"/>
  <c r="S104" i="22"/>
  <c r="S105" i="22" s="1"/>
  <c r="S106" i="22" s="1"/>
  <c r="S109" i="22" s="1"/>
  <c r="E37" i="22" s="1"/>
  <c r="I37" i="22" s="1"/>
  <c r="Y104" i="22"/>
  <c r="Y105" i="22" s="1"/>
  <c r="Y106" i="22" s="1"/>
  <c r="Y109" i="22" s="1"/>
  <c r="E44" i="22" s="1"/>
  <c r="I44" i="22" s="1"/>
  <c r="C47" i="23"/>
  <c r="G99" i="23"/>
  <c r="G100" i="23" s="1"/>
  <c r="G95" i="25"/>
  <c r="M104" i="22"/>
  <c r="M105" i="22" s="1"/>
  <c r="M106" i="22" s="1"/>
  <c r="M109" i="22" s="1"/>
  <c r="E57" i="22" s="1"/>
  <c r="I57" i="22" s="1"/>
  <c r="F104" i="21"/>
  <c r="F105" i="21" s="1"/>
  <c r="F106" i="21" s="1"/>
  <c r="F109" i="21" s="1"/>
  <c r="S97" i="1"/>
  <c r="S98" i="1" s="1"/>
  <c r="M97" i="1"/>
  <c r="M98" i="1" s="1"/>
  <c r="Y97" i="1"/>
  <c r="Y98" i="1" s="1"/>
  <c r="Y101" i="1" s="1"/>
  <c r="E42" i="1" s="1"/>
  <c r="I42" i="1" s="1"/>
  <c r="H20" i="1"/>
  <c r="M110" i="21" l="1"/>
  <c r="E54" i="21" s="1"/>
  <c r="E56" i="21" s="1"/>
  <c r="E57" i="21"/>
  <c r="I57" i="21" s="1"/>
  <c r="Y110" i="21"/>
  <c r="E44" i="21"/>
  <c r="I44" i="21" s="1"/>
  <c r="S110" i="21"/>
  <c r="E37" i="21"/>
  <c r="I37" i="21" s="1"/>
  <c r="E51" i="22"/>
  <c r="I51" i="22" s="1"/>
  <c r="AE110" i="21"/>
  <c r="E48" i="21" s="1"/>
  <c r="AE110" i="22"/>
  <c r="G104" i="23"/>
  <c r="C50" i="23"/>
  <c r="F110" i="22"/>
  <c r="E59" i="22" s="1"/>
  <c r="E61" i="22" s="1"/>
  <c r="F110" i="21"/>
  <c r="E59" i="21" s="1"/>
  <c r="E62" i="21"/>
  <c r="I62" i="21" s="1"/>
  <c r="C49" i="23"/>
  <c r="G103" i="23"/>
  <c r="S110" i="22"/>
  <c r="M110" i="22"/>
  <c r="E54" i="22" s="1"/>
  <c r="E56" i="22" s="1"/>
  <c r="Y110" i="22"/>
  <c r="M101" i="1"/>
  <c r="S101" i="1"/>
  <c r="Y102" i="1"/>
  <c r="E39" i="1" s="1"/>
  <c r="M102" i="1" l="1"/>
  <c r="E50" i="1" s="1"/>
  <c r="E52" i="1" s="1"/>
  <c r="E53" i="1"/>
  <c r="I53" i="1" s="1"/>
  <c r="S102" i="1"/>
  <c r="E36" i="1"/>
  <c r="I36" i="1" s="1"/>
  <c r="E61" i="21"/>
  <c r="E34" i="21"/>
  <c r="E36" i="21" s="1"/>
  <c r="E50" i="21"/>
  <c r="E41" i="21"/>
  <c r="E43" i="21" s="1"/>
  <c r="E48" i="22"/>
  <c r="E50" i="22" s="1"/>
  <c r="E41" i="22"/>
  <c r="E43" i="22" s="1"/>
  <c r="E34" i="22"/>
  <c r="E36" i="22" s="1"/>
  <c r="E46" i="1"/>
  <c r="E69" i="23"/>
  <c r="E65" i="23"/>
  <c r="E67" i="23"/>
  <c r="E71" i="23"/>
  <c r="E64" i="23"/>
  <c r="E68" i="23"/>
  <c r="E66" i="23"/>
  <c r="E70" i="23"/>
  <c r="E41" i="1" l="1"/>
  <c r="E33" i="1"/>
  <c r="E35" i="1" s="1"/>
  <c r="C56" i="23"/>
  <c r="C53" i="23"/>
  <c r="AB59" i="1" l="1"/>
  <c r="E58" i="1" l="1"/>
  <c r="I58" i="1" s="1"/>
  <c r="G99" i="25" l="1"/>
  <c r="G100" i="25" s="1"/>
  <c r="C47" i="25"/>
  <c r="C50" i="25" l="1"/>
  <c r="G104" i="25"/>
  <c r="G103" i="25"/>
  <c r="C49" i="25"/>
  <c r="E69" i="25" l="1"/>
  <c r="E71" i="25"/>
  <c r="E67" i="25"/>
  <c r="E65" i="25"/>
  <c r="E64" i="25"/>
  <c r="E66" i="25"/>
  <c r="E68" i="25"/>
  <c r="E70" i="25"/>
  <c r="C56" i="25" l="1"/>
  <c r="C53"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Valued Gateway Client</author>
  </authors>
  <commentList>
    <comment ref="B81" authorId="0" shapeId="0" xr:uid="{7CEF162B-5BC3-4F35-BD82-64E1C3A26261}">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Valued Gateway Client</author>
  </authors>
  <commentList>
    <comment ref="B81" authorId="0" shapeId="0" xr:uid="{2322B95C-AB50-4773-AA2D-4917C2AD5572}">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sharedStrings.xml><?xml version="1.0" encoding="utf-8"?>
<sst xmlns="http://schemas.openxmlformats.org/spreadsheetml/2006/main" count="807" uniqueCount="278">
  <si>
    <r>
      <t xml:space="preserve">NSW Government
</t>
    </r>
    <r>
      <rPr>
        <sz val="8"/>
        <color rgb="FF006C88"/>
        <rFont val="Arial"/>
        <family val="2"/>
      </rPr>
      <t>4 Parramatta Square
12 Darcy Street
Parramatta, NSW 2150</t>
    </r>
  </si>
  <si>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</si>
  <si>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NABERS Energy for Data Centres - IT Equipment
Prediction Tool</t>
  </si>
  <si>
    <t>Version:</t>
  </si>
  <si>
    <t>Date:</t>
  </si>
  <si>
    <t>ENTER THE DATA CENTRE INFORMATION</t>
  </si>
  <si>
    <t>Building Postcode</t>
  </si>
  <si>
    <t>Processing capacity of the data centre (GHz)</t>
  </si>
  <si>
    <t>Storage capacity of the data centre (TB)</t>
  </si>
  <si>
    <t>Number of days the energy usage data covered</t>
  </si>
  <si>
    <t>Energy Consumption:</t>
  </si>
  <si>
    <t>Electricity (kWh)</t>
  </si>
  <si>
    <t>Gas (MJ)</t>
    <phoneticPr fontId="8" type="noConversion"/>
  </si>
  <si>
    <t>Diesel (L)</t>
  </si>
  <si>
    <t>Total Energy Consumption (kWh)</t>
    <phoneticPr fontId="8" type="noConversion"/>
  </si>
  <si>
    <t>All results are an indication only and cannot be promoted or published.</t>
  </si>
  <si>
    <t>RESULTS</t>
  </si>
  <si>
    <t>Benchmarking factor at selected rating</t>
  </si>
  <si>
    <t>STARS</t>
  </si>
  <si>
    <t>STAR RATING</t>
  </si>
  <si>
    <t>Scenario 1</t>
  </si>
  <si>
    <t>Predicted 2030</t>
  </si>
  <si>
    <t>VISUALISATION OF RESULTS</t>
  </si>
  <si>
    <t>*Hide below the line*</t>
    <phoneticPr fontId="8" type="noConversion"/>
  </si>
  <si>
    <t>Calculations</t>
  </si>
  <si>
    <t>Universal Calcs</t>
    <phoneticPr fontId="13" type="noConversion"/>
  </si>
  <si>
    <t>State</t>
    <phoneticPr fontId="13" type="noConversion"/>
  </si>
  <si>
    <t>Climate zone (by postcode)</t>
  </si>
  <si>
    <t>CDD</t>
  </si>
  <si>
    <t>Prior to 1 July 2021</t>
  </si>
  <si>
    <t>Rating at July 2021</t>
    <phoneticPr fontId="14" type="noConversion"/>
  </si>
  <si>
    <t>SGEelec 2018</t>
    <phoneticPr fontId="13" type="noConversion"/>
  </si>
  <si>
    <t>SGEelec 2020</t>
    <phoneticPr fontId="13" type="noConversion"/>
  </si>
  <si>
    <t>SGEelec 2025</t>
    <phoneticPr fontId="13" type="noConversion"/>
  </si>
  <si>
    <t>SGEelec 2030</t>
    <phoneticPr fontId="13" type="noConversion"/>
  </si>
  <si>
    <t>SGEgas 2018</t>
    <phoneticPr fontId="13" type="noConversion"/>
  </si>
  <si>
    <t>SGEgas 2020</t>
    <phoneticPr fontId="13" type="noConversion"/>
  </si>
  <si>
    <t>SGEgas 2025</t>
    <phoneticPr fontId="13" type="noConversion"/>
  </si>
  <si>
    <t>SGEgas 2030</t>
    <phoneticPr fontId="13" type="noConversion"/>
  </si>
  <si>
    <t>SGEdiese 2018</t>
    <phoneticPr fontId="13" type="noConversion"/>
  </si>
  <si>
    <t>SGEdiese 2020</t>
    <phoneticPr fontId="13" type="noConversion"/>
  </si>
  <si>
    <t>SGEdiese 2025</t>
    <phoneticPr fontId="13" type="noConversion"/>
  </si>
  <si>
    <t>SGEdiese 2030</t>
    <phoneticPr fontId="13" type="noConversion"/>
  </si>
  <si>
    <t>eIT</t>
  </si>
  <si>
    <t>erIT</t>
  </si>
  <si>
    <t>pIT</t>
  </si>
  <si>
    <t>RIT</t>
  </si>
  <si>
    <t>Results</t>
    <phoneticPr fontId="12" type="noConversion"/>
  </si>
  <si>
    <t>Energy rating two decimal  (without the distinction between below and above 5 stars)</t>
    <phoneticPr fontId="12" type="noConversion"/>
  </si>
  <si>
    <t>Energy rating (without the distinction between below and above 5 stars)</t>
  </si>
  <si>
    <t>NABERS Energy for Data Centres - Infrastructure
Prediction Tool</t>
  </si>
  <si>
    <t>% of cooling plant with metered heat rejection energy</t>
  </si>
  <si>
    <t>Assessable IT Equipment Energy (kWh)</t>
  </si>
  <si>
    <t>eINF</t>
    <phoneticPr fontId="13" type="noConversion"/>
  </si>
  <si>
    <t>EIT</t>
    <phoneticPr fontId="13" type="noConversion"/>
  </si>
  <si>
    <t>0.81*EIT</t>
    <phoneticPr fontId="13" type="noConversion"/>
  </si>
  <si>
    <t>1.81*EIT*%HR/0.3*0.02*(CDD-430)/365</t>
    <phoneticPr fontId="13" type="noConversion"/>
  </si>
  <si>
    <t>-0.04*1.81*EIT*(1-%HR)</t>
    <phoneticPr fontId="13" type="noConversion"/>
  </si>
  <si>
    <t>erIT</t>
    <phoneticPr fontId="13" type="noConversion"/>
  </si>
  <si>
    <t>PINF</t>
    <phoneticPr fontId="13" type="noConversion"/>
  </si>
  <si>
    <t>RINF</t>
    <phoneticPr fontId="13" type="noConversion"/>
  </si>
  <si>
    <t>NABERS Energy for Data Centres - Whole Facility
Prediction Tool</t>
  </si>
  <si>
    <t>eWF</t>
    <phoneticPr fontId="13" type="noConversion"/>
  </si>
  <si>
    <t>eIT</t>
    <phoneticPr fontId="13" type="noConversion"/>
  </si>
  <si>
    <t>1.81*eIT</t>
    <phoneticPr fontId="13" type="noConversion"/>
  </si>
  <si>
    <t>(1.81*eIT*%HR)/3*(0.02*(CDD-430)/365)</t>
    <phoneticPr fontId="13" type="noConversion"/>
  </si>
  <si>
    <r>
      <rPr>
        <sz val="11"/>
        <color theme="1"/>
        <rFont val="Calibri"/>
        <family val="2"/>
        <charset val="134"/>
        <scheme val="minor"/>
      </rPr>
      <t>-0.04*(1.81*eIT*(1-%HR))</t>
    </r>
  </si>
  <si>
    <t>erWF</t>
    <phoneticPr fontId="13" type="noConversion"/>
  </si>
  <si>
    <t>PWF</t>
    <phoneticPr fontId="13" type="noConversion"/>
  </si>
  <si>
    <t>RWF</t>
    <phoneticPr fontId="13" type="noConversion"/>
  </si>
  <si>
    <r>
      <t xml:space="preserve">Department of Planning, Industry and Environment
</t>
    </r>
    <r>
      <rPr>
        <sz val="8"/>
        <color indexed="21"/>
        <rFont val="Arial"/>
        <family val="2"/>
      </rPr>
      <t>4 Parramatta Square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</si>
  <si>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</si>
  <si>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NABERS Energy for Data Centres 
Reverse Calculator</t>
  </si>
  <si>
    <t>The NABERS Energy for data centres reverse calculator helps you calculate the maximum amount of energy a data centre can use to achieve a star rating that you specify. To ensure you achieve the rating, you should allow a factor of safety, and not design to the minimum figure for each star band. The output is the maximum amount of energy allowed to be used to achieve the rating you nominate.</t>
  </si>
  <si>
    <t>1. SELECT THE DATA CENTRE RATING TYPE</t>
  </si>
  <si>
    <t>IT Equipment</t>
  </si>
  <si>
    <t>2. ENTER THE STAR RATING YOU WISH TO ACHIEVE</t>
  </si>
  <si>
    <t>3. ENTER THE DATA CENTRE INFORMATION</t>
  </si>
  <si>
    <t>Percentage Breakdown of Energy Consumption:</t>
  </si>
  <si>
    <t>Electricity</t>
  </si>
  <si>
    <t>Gas</t>
  </si>
  <si>
    <t>Coal</t>
  </si>
  <si>
    <t>Oil</t>
  </si>
  <si>
    <t xml:space="preserve">Predicted Median Emissions </t>
  </si>
  <si>
    <r>
      <t>kgCO</t>
    </r>
    <r>
      <rPr>
        <vertAlign val="subscript"/>
        <sz val="10"/>
        <color indexed="53"/>
        <rFont val="Arial"/>
        <family val="2"/>
      </rPr>
      <t>2</t>
    </r>
    <r>
      <rPr>
        <sz val="10"/>
        <color indexed="53"/>
        <rFont val="Arial"/>
        <family val="2"/>
      </rPr>
      <t>-e/year</t>
    </r>
  </si>
  <si>
    <t>Actual Emissions (Scope 1, 2 and 3)</t>
  </si>
  <si>
    <r>
      <t>kgCO</t>
    </r>
    <r>
      <rPr>
        <vertAlign val="subscript"/>
        <sz val="10"/>
        <color indexed="24"/>
        <rFont val="Arial"/>
        <family val="2"/>
      </rPr>
      <t>2</t>
    </r>
    <r>
      <rPr>
        <sz val="10"/>
        <color indexed="24"/>
        <rFont val="Arial"/>
        <family val="2"/>
      </rPr>
      <t>-e/year</t>
    </r>
  </si>
  <si>
    <t>Actual Emissions (Scope 1 and 2)</t>
  </si>
  <si>
    <t>Maximum Allowable Energy Consumption</t>
  </si>
  <si>
    <t>Electricity:</t>
  </si>
  <si>
    <t>kWh/year</t>
  </si>
  <si>
    <t>Gas:</t>
  </si>
  <si>
    <t>MJ/year</t>
  </si>
  <si>
    <t>Coal:</t>
  </si>
  <si>
    <t>kg/year</t>
  </si>
  <si>
    <t>Oil:</t>
  </si>
  <si>
    <t>L/year</t>
  </si>
  <si>
    <t>Infrastructure</t>
  </si>
  <si>
    <t>Whole Facility</t>
  </si>
  <si>
    <t>State</t>
  </si>
  <si>
    <t>kgCO2/MJ</t>
  </si>
  <si>
    <t>SGEheat = SGEgas</t>
  </si>
  <si>
    <t>SGEelec</t>
  </si>
  <si>
    <t>kgCO2/kWh</t>
  </si>
  <si>
    <t>SGEcoal</t>
  </si>
  <si>
    <t>kgCO2/kg</t>
  </si>
  <si>
    <t>SGEoil</t>
  </si>
  <si>
    <t>kgCO2/L</t>
  </si>
  <si>
    <t>Climate zone</t>
  </si>
  <si>
    <t>CDD15wb</t>
  </si>
  <si>
    <t>Assessable IT emissions for Infrastructure rating (kgCO2/year)</t>
  </si>
  <si>
    <t>Benchmark predicted IT emissions for IT and Whole Facility rating(kgCO2/year)</t>
  </si>
  <si>
    <t>Climate correction for Infrastructure rating (kgCO2/year)</t>
  </si>
  <si>
    <t>Condenser water correction for Infrastructure rating(kgCO2/year)</t>
  </si>
  <si>
    <t>Climate correction for Whole facility rating (kgCO2/year)</t>
  </si>
  <si>
    <t>Condenser water correction for Whole Facility rating(kgCO2/year)</t>
  </si>
  <si>
    <t>Total predicted emissions for rating (kgCO2/year)</t>
  </si>
  <si>
    <t>kgCO2/year</t>
  </si>
  <si>
    <t>Residual at selected Energy star rating (IT Equipment)</t>
  </si>
  <si>
    <t>"Actual" emissions at selected Energy star rating</t>
  </si>
  <si>
    <t>"Actual" emissions at selected Energy star rating in Rating Period (IT Equipment)</t>
  </si>
  <si>
    <t>kgCO2/day</t>
  </si>
  <si>
    <t>Effective GHG Coefficient</t>
  </si>
  <si>
    <t>"Actual" energy consumption at selected Energy star rating</t>
  </si>
  <si>
    <t>MJ</t>
  </si>
  <si>
    <t>"Actual" energy consumption at selected Energy star rating in Rating Period
(IT Equipment)</t>
  </si>
  <si>
    <t>Raw emission calculations</t>
  </si>
  <si>
    <t>Scope 1, 2&amp; 3</t>
  </si>
  <si>
    <t>Scope 1 &amp; 2</t>
  </si>
  <si>
    <t>Not used anywhere in the calculations</t>
  </si>
  <si>
    <t>SGEgas</t>
  </si>
  <si>
    <t>Conversion Factors</t>
  </si>
  <si>
    <t>MJ/kWh</t>
  </si>
  <si>
    <t>MJ/kg</t>
  </si>
  <si>
    <t>MJ/L</t>
  </si>
  <si>
    <t>Climate_id</t>
  </si>
  <si>
    <t>Name</t>
  </si>
  <si>
    <t>State_id</t>
  </si>
  <si>
    <t>Hdd</t>
  </si>
  <si>
    <t>Cdd</t>
  </si>
  <si>
    <t>Kimberley</t>
  </si>
  <si>
    <t>Pilbara</t>
  </si>
  <si>
    <t>Gascoyne</t>
  </si>
  <si>
    <t>Interior</t>
  </si>
  <si>
    <t>Central West</t>
  </si>
  <si>
    <t>Central Wheat Belt</t>
  </si>
  <si>
    <t>Lower West</t>
  </si>
  <si>
    <t>Great Southern</t>
  </si>
  <si>
    <t>South West</t>
  </si>
  <si>
    <t>Southern Coastal</t>
  </si>
  <si>
    <t>Goldfields</t>
  </si>
  <si>
    <t>Eucla</t>
  </si>
  <si>
    <t>Mallee</t>
  </si>
  <si>
    <t>Wimmera</t>
  </si>
  <si>
    <t>Western District</t>
  </si>
  <si>
    <t>Northern Country</t>
  </si>
  <si>
    <t>North Central</t>
  </si>
  <si>
    <t>Central</t>
  </si>
  <si>
    <t>Northeast</t>
  </si>
  <si>
    <t>West and South Gippsland</t>
  </si>
  <si>
    <t>East Gippsland</t>
  </si>
  <si>
    <t>Northwest Coast and King Island</t>
  </si>
  <si>
    <t>West &amp; South Coast &amp; Highlands</t>
  </si>
  <si>
    <t>Central Plateau and Upper Derwent Valley</t>
  </si>
  <si>
    <t>Central North and Midlands</t>
  </si>
  <si>
    <t>South East, Huon &amp; Channel and Lower Derwent Valley</t>
  </si>
  <si>
    <t>North East and Flinders Island</t>
  </si>
  <si>
    <t>East Coast</t>
  </si>
  <si>
    <t>Western Agricultural</t>
  </si>
  <si>
    <t>Northwest Pastoral</t>
  </si>
  <si>
    <t>Northeast Pastoral</t>
  </si>
  <si>
    <t>Northern Agricultural</t>
  </si>
  <si>
    <t>Murray</t>
  </si>
  <si>
    <t>Southeast</t>
  </si>
  <si>
    <t>Peninsula</t>
  </si>
  <si>
    <t>Gulf Country</t>
  </si>
  <si>
    <t>Northern Goldfields and Upper Flinders</t>
  </si>
  <si>
    <t>Northern Tropical Coast and Tablelands</t>
  </si>
  <si>
    <t>Herbert and Lower Burdekin</t>
  </si>
  <si>
    <t>Central Coast - Whitsundays</t>
  </si>
  <si>
    <t>Capricornia</t>
  </si>
  <si>
    <t>Central Highlands - Coalfields</t>
  </si>
  <si>
    <t>Northwest</t>
  </si>
  <si>
    <t>Channel Country</t>
  </si>
  <si>
    <t>Maranoa and Warrego</t>
  </si>
  <si>
    <t>Darling Downs and Granite Belt</t>
  </si>
  <si>
    <t>Wide Bay and Burnett</t>
  </si>
  <si>
    <t>Southeast Coast</t>
  </si>
  <si>
    <t>Upper Western</t>
  </si>
  <si>
    <t>Lower Western</t>
  </si>
  <si>
    <t>Riverina</t>
  </si>
  <si>
    <t>North West Slopes and Plains</t>
  </si>
  <si>
    <t>Central West Slopes and Plains</t>
  </si>
  <si>
    <t>South West Slopes</t>
  </si>
  <si>
    <t>Northern Rivers</t>
  </si>
  <si>
    <t>Northern Tablelands</t>
  </si>
  <si>
    <t>Mid-North Coast</t>
  </si>
  <si>
    <t>Hunter</t>
  </si>
  <si>
    <t>Central Tablelands</t>
  </si>
  <si>
    <t>Metropolitan</t>
  </si>
  <si>
    <t>Southern Tablelands</t>
  </si>
  <si>
    <t>South Coast &amp; Illawarra</t>
  </si>
  <si>
    <t>Darwin - Daly</t>
  </si>
  <si>
    <t>Arnhem</t>
  </si>
  <si>
    <t>Roper - McArthur</t>
  </si>
  <si>
    <t>Victoria</t>
  </si>
  <si>
    <t>Barkly</t>
  </si>
  <si>
    <t>Alice Springs</t>
  </si>
  <si>
    <t>Postcode</t>
  </si>
  <si>
    <t>Climate_zone</t>
  </si>
  <si>
    <t>DATA CENTRE RATING</t>
  </si>
  <si>
    <t>Specific Greenhouse Coefficients (SGEx ) used in the rating calculation are based on the July 2012 National Greenhouse Account Factors  published by The Department of Climate Change and Energy Efficiency.</t>
  </si>
  <si>
    <t>SGEx (2012)</t>
  </si>
  <si>
    <t>Electricity
(SGEe)</t>
  </si>
  <si>
    <t>Gas
(SGEg)</t>
  </si>
  <si>
    <t>Diesel
(SGEd)</t>
  </si>
  <si>
    <t>(kgCO2/kWh)</t>
  </si>
  <si>
    <t>(kgCO2/MJ)</t>
  </si>
  <si>
    <t>(kgCO2/Litre)</t>
  </si>
  <si>
    <t>ACT</t>
  </si>
  <si>
    <t>NSW</t>
  </si>
  <si>
    <t>NT</t>
    <phoneticPr fontId="50" type="noConversion"/>
  </si>
  <si>
    <t>QLD</t>
    <phoneticPr fontId="50" type="noConversion"/>
  </si>
  <si>
    <t>SA</t>
    <phoneticPr fontId="50" type="noConversion"/>
  </si>
  <si>
    <t>TAS</t>
    <phoneticPr fontId="50" type="noConversion"/>
  </si>
  <si>
    <t>VIC</t>
    <phoneticPr fontId="50" type="noConversion"/>
  </si>
  <si>
    <t>WA</t>
    <phoneticPr fontId="50" type="noConversion"/>
  </si>
  <si>
    <t>SGEx (2020)</t>
    <phoneticPr fontId="8" type="noConversion"/>
  </si>
  <si>
    <t>NT</t>
  </si>
  <si>
    <t>QLD</t>
  </si>
  <si>
    <t>SA</t>
  </si>
  <si>
    <t>TAS</t>
  </si>
  <si>
    <t>VIC</t>
  </si>
  <si>
    <t>WA</t>
  </si>
  <si>
    <t>Fuel Type</t>
  </si>
  <si>
    <t>Concatenate</t>
  </si>
  <si>
    <t>Scope 1 
EF</t>
  </si>
  <si>
    <t>Scope 2
EF</t>
  </si>
  <si>
    <t>Scope 3
EF</t>
  </si>
  <si>
    <t>Emissions Factors unit (scope 1, scope 2 and scope 3</t>
  </si>
  <si>
    <t>Energy Content Factor</t>
  </si>
  <si>
    <t>Emissions Content Factor unit</t>
  </si>
  <si>
    <t>Scopes 1&amp;2</t>
  </si>
  <si>
    <t>Scopes 1,2&amp;3</t>
  </si>
  <si>
    <t>Emissions Factors unit (scope 1&amp;2 and 1,2&amp;3)</t>
  </si>
  <si>
    <t>kgCO2-e/kWh</t>
  </si>
  <si>
    <t>kgCO2-e/GJ</t>
  </si>
  <si>
    <t>kgCO2-e/MJ</t>
  </si>
  <si>
    <t>All states</t>
  </si>
  <si>
    <t>GJ/t</t>
  </si>
  <si>
    <t>kgCO2-e/kg</t>
  </si>
  <si>
    <t>Diesel Oil</t>
  </si>
  <si>
    <t>GJ/kL</t>
  </si>
  <si>
    <t>kgCO2-e/L</t>
  </si>
  <si>
    <t>LPG</t>
  </si>
  <si>
    <t>Option 1</t>
  </si>
  <si>
    <t>Option 6</t>
  </si>
  <si>
    <t>Option 8</t>
  </si>
  <si>
    <r>
      <t xml:space="preserve">The emissions factors used to calculate NABERS Energy ratings are updated every 5 years. This tool helps you understand how ratings have changed over time. It displays five different results:
1. </t>
    </r>
    <r>
      <rPr>
        <b/>
        <sz val="10"/>
        <rFont val="Arial"/>
        <family val="2"/>
      </rPr>
      <t>Rating result from 1 July 2025</t>
    </r>
    <r>
      <rPr>
        <sz val="10"/>
        <rFont val="Arial"/>
        <family val="2"/>
      </rPr>
      <t xml:space="preserve">: estimated rating for rating periods starting after 30 June 2024.
2. </t>
    </r>
    <r>
      <rPr>
        <b/>
        <sz val="10"/>
        <rFont val="Arial"/>
        <family val="2"/>
      </rPr>
      <t>Rating results in 2030</t>
    </r>
    <r>
      <rPr>
        <sz val="10"/>
        <rFont val="Arial"/>
        <family val="2"/>
      </rPr>
      <t xml:space="preserve">: NABERS is consulting on ratings from 2030 onwards. Two possible options are included here:
     a. </t>
    </r>
    <r>
      <rPr>
        <b/>
        <sz val="10"/>
        <rFont val="Arial"/>
        <family val="2"/>
      </rPr>
      <t>Scenario 1</t>
    </r>
    <r>
      <rPr>
        <sz val="10"/>
        <rFont val="Arial"/>
        <family val="2"/>
      </rPr>
      <t xml:space="preserve">: Forecast emissions factors for 2030 are used for NT, QLD and VIC. In ACT, NSW, SA, TAS and WA, electricity emissions are too low to provide meaningful ratings. In these states and territories, electricity and gas are treated equally (in kWh) without an emissions or weighted conversion.
     b. </t>
    </r>
    <r>
      <rPr>
        <b/>
        <sz val="10"/>
        <rFont val="Arial"/>
        <family val="2"/>
      </rPr>
      <t>Scenario 2</t>
    </r>
    <r>
      <rPr>
        <sz val="10"/>
        <rFont val="Arial"/>
        <family val="2"/>
      </rPr>
      <t xml:space="preserve">: Emissions factors are not used for all state and territories. Across all states and territories in Australia, electricity and gas are treated equally without any emissions or weighted conversion.
3. </t>
    </r>
    <r>
      <rPr>
        <b/>
        <sz val="10"/>
        <rFont val="Arial"/>
        <family val="2"/>
      </rPr>
      <t>Rating results between 1 July 2021 and 30 June 2025</t>
    </r>
    <r>
      <rPr>
        <sz val="10"/>
        <rFont val="Arial"/>
        <family val="2"/>
      </rPr>
      <t>: estimated rating for rating periods starting between 1 July 2020 and 1 July 2025.
4.</t>
    </r>
    <r>
      <rPr>
        <b/>
        <sz val="10"/>
        <rFont val="Arial"/>
        <family val="2"/>
      </rPr>
      <t xml:space="preserve"> Rating results prior to 1 July 2021</t>
    </r>
    <r>
      <rPr>
        <sz val="10"/>
        <rFont val="Arial"/>
        <family val="2"/>
      </rPr>
      <t>: estimated rating for rating periods starting prior to 1 July 2020.</t>
    </r>
  </si>
  <si>
    <t>Current (2025 Update)</t>
  </si>
  <si>
    <t>RPM</t>
  </si>
  <si>
    <t>Predicted 2030 - Scenario 1</t>
  </si>
  <si>
    <t>Predicted 2030 - Scenario 2</t>
  </si>
  <si>
    <t>Result after 1st Update (2021-2025)</t>
  </si>
  <si>
    <t>Pre-2021 Update</t>
  </si>
  <si>
    <r>
      <t xml:space="preserve">The emissions factors used to calculate NABERS Energy ratings are updated every 5 years. This tool helps you understand how ratings have changed over time. It displays five different results:
1. </t>
    </r>
    <r>
      <rPr>
        <b/>
        <sz val="10"/>
        <rFont val="Arial"/>
        <family val="2"/>
      </rPr>
      <t>Rating result from 1 July 2025</t>
    </r>
    <r>
      <rPr>
        <sz val="10"/>
        <rFont val="Arial"/>
        <family val="2"/>
      </rPr>
      <t xml:space="preserve">: estimated rating for rating periods starting after 30 June 2024.
2. </t>
    </r>
    <r>
      <rPr>
        <b/>
        <sz val="10"/>
        <rFont val="Arial"/>
        <family val="2"/>
      </rPr>
      <t>Rating results in 2030</t>
    </r>
    <r>
      <rPr>
        <sz val="10"/>
        <rFont val="Arial"/>
        <family val="2"/>
      </rPr>
      <t xml:space="preserve">: NABERS is consulting on ratings from 2030 onwards. Two possible options are included here:
     a. </t>
    </r>
    <r>
      <rPr>
        <b/>
        <sz val="10"/>
        <rFont val="Arial"/>
        <family val="2"/>
      </rPr>
      <t>Scenario 1</t>
    </r>
    <r>
      <rPr>
        <sz val="10"/>
        <rFont val="Arial"/>
        <family val="2"/>
      </rPr>
      <t xml:space="preserve">: Forecast emissions factors for 2030 are used for NT, QLD and VIC. In ACT, NSW, SA, TAS and WA, electricity emissions are too low to provide meaningful ratings. In these states and territories, electricity and gas are treated equally (in kWh) without an emissions or weighted conversion.
     b. </t>
    </r>
    <r>
      <rPr>
        <b/>
        <sz val="10"/>
        <rFont val="Arial"/>
        <family val="2"/>
      </rPr>
      <t>Scenario 2</t>
    </r>
    <r>
      <rPr>
        <sz val="10"/>
        <rFont val="Arial"/>
        <family val="2"/>
      </rPr>
      <t xml:space="preserve">: Emissions factors are not used for all state and territories. Across all states and territories in Australia, electricity and gas are treated equally without any emissions or weighted conversion.
3. </t>
    </r>
    <r>
      <rPr>
        <b/>
        <sz val="10"/>
        <rFont val="Arial"/>
        <family val="2"/>
      </rPr>
      <t>Rating results between 1 July 2021 and 30 June 2025</t>
    </r>
    <r>
      <rPr>
        <sz val="10"/>
        <rFont val="Arial"/>
        <family val="2"/>
      </rPr>
      <t xml:space="preserve">: estimated rating for rating periods starting between 1 July 2020 and 1 July 2025.
4. </t>
    </r>
    <r>
      <rPr>
        <b/>
        <sz val="10"/>
        <rFont val="Arial"/>
        <family val="2"/>
      </rPr>
      <t>Rating results prior to 1 July 2021</t>
    </r>
    <r>
      <rPr>
        <sz val="10"/>
        <rFont val="Arial"/>
        <family val="2"/>
      </rPr>
      <t>: estimated rating for rating periods starting prior to 1 July 2020.</t>
    </r>
  </si>
  <si>
    <t>Current (2025 Update</t>
  </si>
  <si>
    <r>
      <rPr>
        <sz val="10"/>
        <rFont val="Arial"/>
        <family val="2"/>
      </rPr>
      <t xml:space="preserve">The emissions factors used to calculate NABERS Energy ratings are updated every 5 years. This tool helps you understand how ratings have changed over time. It displays five different results:
1. </t>
    </r>
    <r>
      <rPr>
        <b/>
        <sz val="10"/>
        <rFont val="Arial"/>
        <family val="2"/>
      </rPr>
      <t>Rating result from 1 July 2025:</t>
    </r>
    <r>
      <rPr>
        <sz val="10"/>
        <rFont val="Arial"/>
        <family val="2"/>
      </rPr>
      <t xml:space="preserve"> estimated rating for rating periods starting after 30 June 2024.
2. </t>
    </r>
    <r>
      <rPr>
        <b/>
        <sz val="10"/>
        <rFont val="Arial"/>
        <family val="2"/>
      </rPr>
      <t>Rating results in 2030:</t>
    </r>
    <r>
      <rPr>
        <sz val="10"/>
        <rFont val="Arial"/>
        <family val="2"/>
      </rPr>
      <t xml:space="preserve"> NABERS is consulting on ratings from 2030 onwards. Two possible options are included here:
     a. </t>
    </r>
    <r>
      <rPr>
        <b/>
        <sz val="10"/>
        <rFont val="Arial"/>
        <family val="2"/>
      </rPr>
      <t xml:space="preserve">Scenario 1: </t>
    </r>
    <r>
      <rPr>
        <sz val="10"/>
        <rFont val="Arial"/>
        <family val="2"/>
      </rPr>
      <t xml:space="preserve">Forecast emissions factors for 2030 are used for NT, QLD and VIC. In ACT, NSW, SA, TAS and WA, electricity emissions are too low to provide meaningful ratings. In these states and territories, electricity and gas are treated equally (in kWh) without an emissions or weighted conversion.
     b. </t>
    </r>
    <r>
      <rPr>
        <b/>
        <sz val="10"/>
        <rFont val="Arial"/>
        <family val="2"/>
      </rPr>
      <t>Scenario 2:</t>
    </r>
    <r>
      <rPr>
        <sz val="10"/>
        <rFont val="Arial"/>
        <family val="2"/>
      </rPr>
      <t xml:space="preserve"> Emissions factors are not used for all state and territories. Across all states and territories in Australia, electricity and gas are treated equally without any emissions or weighted conversion.
3.</t>
    </r>
    <r>
      <rPr>
        <b/>
        <sz val="10"/>
        <rFont val="Arial"/>
        <family val="2"/>
      </rPr>
      <t xml:space="preserve"> Rating results between 1 July 2021 and 30 June 2025:</t>
    </r>
    <r>
      <rPr>
        <sz val="10"/>
        <rFont val="Arial"/>
        <family val="2"/>
      </rPr>
      <t xml:space="preserve"> estimated rating for rating periods starting between 1 July 2020 and 1 July 2025.
4. </t>
    </r>
    <r>
      <rPr>
        <b/>
        <sz val="10"/>
        <rFont val="Arial"/>
        <family val="2"/>
      </rPr>
      <t>Rating results prior to 1 July 2021:</t>
    </r>
    <r>
      <rPr>
        <sz val="10"/>
        <rFont val="Arial"/>
        <family val="2"/>
      </rPr>
      <t xml:space="preserve"> estimated rating for rating periods starting prior to 1 July 2020.</t>
    </r>
  </si>
  <si>
    <t>Version</t>
    <phoneticPr fontId="17" type="noConversion"/>
  </si>
  <si>
    <t>Changes</t>
    <phoneticPr fontId="17" type="noConversion"/>
  </si>
  <si>
    <t>Date</t>
  </si>
  <si>
    <t>Made By</t>
  </si>
  <si>
    <t>Notes</t>
    <phoneticPr fontId="17" type="noConversion"/>
  </si>
  <si>
    <t>Updated benchmark to reflect option 1, 6, 8</t>
  </si>
  <si>
    <t>v2.0</t>
  </si>
  <si>
    <t>Rashmi</t>
  </si>
  <si>
    <t>Graph updated, included SGEx factors</t>
  </si>
  <si>
    <t xml:space="preserve">Added RPM, updated wording in the document, renamed results in displayed section, updated graphs to reflect same wordings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</si>
</sst>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_-;\-* #,##0_-;_-* &quot;-&quot;??_-;_-@_-"/>
    <numFmt numFmtId="165" formatCode="0.000"/>
    <numFmt numFmtId="166" formatCode="_-* #,##0.0000000_-;\-* #,##0.0000000_-;_-* &quot;-&quot;??_-;_-@_-"/>
    <numFmt numFmtId="167" formatCode="_-* #,##0.000000000_-;\-* #,##0.000000000_-;_-* &quot;-&quot;??_-;_-@_-"/>
    <numFmt numFmtId="168" formatCode="0.0000%"/>
    <numFmt numFmtId="169" formatCode="0.0"/>
    <numFmt numFmtId="170" formatCode="0.0000"/>
    <numFmt numFmtId="171" formatCode="0.00000"/>
    <numFmt numFmtId="172" formatCode="0.000000"/>
    <numFmt numFmtId="173" formatCode="0.0000000"/>
  </numFmts>
  <fonts count="82">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b/>
      <sz val="14"/>
      <color theme="0"/>
      <name val="MS Sans Serif"/>
    </font>
    <font>
      <b/>
      <sz val="14"/>
      <color rgb="FF00799A"/>
      <name val="Arial"/>
      <family val="2"/>
    </font>
    <font>
      <sz val="10"/>
      <color theme="0"/>
      <name val="CalQ"/>
    </font>
    <font>
      <sz val="8"/>
      <color rgb="FF0087A1"/>
      <name val="Arial"/>
      <family val="2"/>
    </font>
    <font>
      <sz val="8"/>
      <color rgb="FF006C88"/>
      <name val="Arial"/>
      <family val="2"/>
    </font>
    <font>
      <sz val="10"/>
      <color theme="8" tint="0.79998168889431442"/>
      <name val="Arial"/>
      <family val="2"/>
    </font>
    <font>
      <b/>
      <sz val="10"/>
      <color theme="7" tint="0.79998168889431442"/>
      <name val="Arial"/>
      <family val="2"/>
    </font>
    <font>
      <sz val="9"/>
      <color rgb="FF00799A"/>
      <name val="Arial"/>
      <family val="2"/>
    </font>
    <font>
      <b/>
      <i/>
      <sz val="10"/>
      <name val="Arial"/>
      <family val="2"/>
    </font>
    <font>
      <sz val="11"/>
      <color theme="1"/>
      <name val="Calibri"/>
      <family val="3"/>
      <charset val="134"/>
      <scheme val="minor"/>
    </font>
    <font>
      <b/>
      <sz val="11"/>
      <color theme="1"/>
      <name val="Calibri"/>
      <family val="3"/>
      <charset val="134"/>
      <scheme val="minor"/>
    </font>
    <font>
      <b/>
      <sz val="8"/>
      <name val="Arial"/>
      <family val="2"/>
    </font>
    <font>
      <sz val="10"/>
      <color rgb="FFFF0000"/>
      <name val="CalQ"/>
    </font>
    <font>
      <sz val="10"/>
      <name val="MS Sans Serif"/>
    </font>
    <font>
      <sz val="11"/>
      <name val="Calibri"/>
      <family val="3"/>
      <charset val="134"/>
      <scheme val="minor"/>
    </font>
    <font>
      <sz val="8"/>
      <color indexed="21"/>
      <name val="Arial"/>
      <family val="2"/>
    </font>
    <font>
      <b/>
      <sz val="8"/>
      <color indexed="21"/>
      <name val="Arial"/>
      <family val="2"/>
    </font>
    <font>
      <sz val="8"/>
      <name val="Arial"/>
      <family val="2"/>
    </font>
    <font>
      <b/>
      <sz val="20"/>
      <name val="Arial"/>
      <family val="2"/>
    </font>
    <font>
      <b/>
      <sz val="13"/>
      <color indexed="53"/>
      <name val="Arial"/>
      <family val="2"/>
    </font>
    <font>
      <vertAlign val="subscript"/>
      <sz val="10"/>
      <color indexed="53"/>
      <name val="Arial"/>
      <family val="2"/>
    </font>
    <font>
      <b/>
      <sz val="13"/>
      <color theme="9"/>
      <name val="Arial"/>
      <family val="2"/>
    </font>
    <font>
      <sz val="10"/>
      <color theme="9"/>
      <name val="Arial"/>
      <family val="2"/>
    </font>
    <font>
      <vertAlign val="subscript"/>
      <sz val="10"/>
      <color indexed="24"/>
      <name val="Arial"/>
      <family val="2"/>
    </font>
    <font>
      <sz val="10"/>
      <color indexed="24"/>
      <name val="Arial"/>
      <family val="2"/>
    </font>
    <font>
      <sz val="10"/>
      <color indexed="9"/>
      <name val="Arial"/>
      <family val="2"/>
    </font>
    <font>
      <b/>
      <sz val="10"/>
      <color indexed="9"/>
      <name val="Arial"/>
      <family val="2"/>
    </font>
    <font>
      <b/>
      <sz val="10"/>
      <color theme="9"/>
      <name val="Arial"/>
      <family val="2"/>
    </font>
    <font>
      <sz val="11"/>
      <color theme="9"/>
      <name val="Arial"/>
      <family val="2"/>
    </font>
    <font>
      <sz val="10"/>
      <color indexed="10"/>
      <name val="Arial"/>
      <family val="2"/>
    </font>
    <font>
      <b/>
      <sz val="8"/>
      <color indexed="81"/>
      <name val="Tahoma"/>
      <family val="2"/>
    </font>
    <font>
      <sz val="8"/>
      <color indexed="81"/>
      <name val="Tahoma"/>
      <family val="2"/>
    </font>
    <font>
      <b/>
      <sz val="11"/>
      <color theme="1"/>
      <name val="Calibri"/>
      <family val="2"/>
      <scheme val="minor"/>
    </font>
    <font>
      <b/>
      <sz val="10"/>
      <color rgb="FFDDEBF7"/>
      <name val="Arial"/>
      <family val="2"/>
    </font>
    <font>
      <b/>
      <sz val="10"/>
      <color theme="0" tint="-0.249977111117893"/>
      <name val="Arial"/>
      <family val="2"/>
    </font>
    <font>
      <b/>
      <sz val="10"/>
      <color theme="5"/>
      <name val="Arial"/>
      <family val="2"/>
    </font>
    <font>
      <b/>
      <sz val="11"/>
      <color theme="0"/>
      <name val="Calibri"/>
      <family val="3"/>
      <charset val="134"/>
      <scheme val="minor"/>
    </font>
    <font>
      <b/>
      <sz val="10"/>
      <color theme="8" tint="0.79998168889431442"/>
      <name val="Arial"/>
      <family val="2"/>
    </font>
  </fonts>
  <fills count="22">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rgb="FF006C88"/>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9867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DDEBF7"/>
        <bgColor indexed="64"/>
      </patternFill>
    </fill>
    <fill>
      <patternFill patternType="solid">
        <fgColor theme="4"/>
        <bgColor indexed="64"/>
      </patternFill>
    </fill>
    <fill>
      <patternFill patternType="solid">
        <fgColor theme="4" tint="0.79998168889431442"/>
        <bgColor theme="4" tint="0.79998168889431442"/>
      </patternFill>
    </fill>
  </fills>
  <borders count="33">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
      <left style="thin">
        <color indexed="64"/>
      </left>
      <right/>
      <top style="medium">
        <color indexed="64"/>
      </top>
      <bottom/>
      <diagonal/>
    </border>
    <border>
      <left style="thin">
        <color indexed="64"/>
      </left>
      <right/>
      <top/>
      <bottom style="medium">
        <color indexed="64"/>
      </bottom>
      <diagonal/>
    </border>
  </borders>
  <cellStyleXfs count="16">
    <xf numFmtId="0" fontId="0" fillId="0" borderId="0"/>
    <xf numFmtId="43" fontId="29" fillId="0" borderId="0" applyFont="0" applyFill="0" applyBorder="0" applyAlignment="0" applyProtection="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40" fillId="0" borderId="0"/>
    <xf numFmtId="0" fontId="7" fillId="0" borderId="0"/>
    <xf numFmtId="0" fontId="5" fillId="0" borderId="0"/>
    <xf numFmtId="0" fontId="4" fillId="0" borderId="0"/>
    <xf numFmtId="9" fontId="4" fillId="0" borderId="0" applyFont="0" applyFill="0" applyBorder="0" applyAlignment="0" applyProtection="0"/>
    <xf numFmtId="0" fontId="3" fillId="0" borderId="0"/>
    <xf numFmtId="0" fontId="2" fillId="0" borderId="0"/>
    <xf numFmtId="0" fontId="2" fillId="0" borderId="0"/>
    <xf numFmtId="9" fontId="57" fillId="0" borderId="0" applyFont="0" applyFill="0" applyBorder="0" applyAlignment="0" applyProtection="0"/>
    <xf numFmtId="0" fontId="57" fillId="0" borderId="0"/>
  </cellStyleXfs>
  <cellXfs count="402">
    <xf numFmtId="0" fontId="0" fillId="0" borderId="0" xfId="0"/>
    <xf numFmtId="0" fontId="7" fillId="6" borderId="0" xfId="0" applyFont="1" applyFill="1"/>
    <xf numFmtId="0" fontId="7" fillId="6" borderId="0" xfId="0" applyFont="1" applyFill="1" applyProtection="1">
      <protection hidden="1"/>
    </xf>
    <xf numFmtId="0" fontId="9" fillId="7" borderId="0" xfId="0" applyFont="1" applyFill="1" applyProtection="1">
      <protection hidden="1"/>
    </xf>
    <xf numFmtId="0" fontId="7" fillId="7" borderId="0" xfId="0" applyFont="1" applyFill="1" applyProtection="1">
      <protection hidden="1"/>
    </xf>
    <xf numFmtId="0" fontId="10" fillId="7" borderId="0" xfId="0" applyFont="1" applyFill="1" applyAlignment="1" applyProtection="1">
      <alignment vertical="top" wrapText="1"/>
      <protection hidden="1"/>
    </xf>
    <xf numFmtId="0" fontId="12" fillId="6" borderId="0" xfId="0" applyFont="1" applyFill="1" applyProtection="1">
      <protection hidden="1"/>
    </xf>
    <xf numFmtId="0" fontId="17" fillId="6" borderId="0" xfId="0" applyFont="1" applyFill="1"/>
    <xf numFmtId="0" fontId="19" fillId="6" borderId="0" xfId="0" applyFont="1" applyFill="1" applyProtection="1">
      <protection hidden="1"/>
    </xf>
    <xf numFmtId="9" fontId="20" fillId="6" borderId="0" xfId="0" applyNumberFormat="1" applyFont="1" applyFill="1" applyAlignment="1" applyProtection="1">
      <alignment horizontal="left" vertical="top"/>
      <protection hidden="1"/>
    </xf>
    <xf numFmtId="0" fontId="21" fillId="6" borderId="0" xfId="0" applyFont="1" applyFill="1" applyProtection="1">
      <protection hidden="1"/>
    </xf>
    <xf numFmtId="0" fontId="22" fillId="6" borderId="0" xfId="0" applyFont="1" applyFill="1" applyAlignment="1" applyProtection="1">
      <alignment horizontal="center" vertical="center"/>
      <protection hidden="1"/>
    </xf>
    <xf numFmtId="0" fontId="23" fillId="6" borderId="0" xfId="0" applyFont="1" applyFill="1" applyAlignment="1" applyProtection="1">
      <alignment horizontal="left" vertical="center"/>
      <protection hidden="1"/>
    </xf>
    <xf numFmtId="0" fontId="15" fillId="6" borderId="0" xfId="0" applyFont="1" applyFill="1" applyAlignment="1" applyProtection="1">
      <alignment vertical="top" wrapText="1"/>
      <protection hidden="1"/>
    </xf>
    <xf numFmtId="0" fontId="15" fillId="6" borderId="0" xfId="0" applyFont="1" applyFill="1" applyAlignment="1" applyProtection="1">
      <alignment horizontal="center" vertical="center"/>
      <protection hidden="1"/>
    </xf>
    <xf numFmtId="0" fontId="19" fillId="8" borderId="0" xfId="0" applyFont="1" applyFill="1" applyProtection="1">
      <protection hidden="1"/>
    </xf>
    <xf numFmtId="0" fontId="19" fillId="6" borderId="0" xfId="0" applyFont="1" applyFill="1" applyAlignment="1" applyProtection="1">
      <alignment vertical="center"/>
      <protection hidden="1"/>
    </xf>
    <xf numFmtId="0" fontId="18" fillId="8" borderId="0" xfId="0" applyFont="1" applyFill="1" applyProtection="1">
      <protection hidden="1"/>
    </xf>
    <xf numFmtId="0" fontId="25" fillId="6" borderId="0" xfId="0" applyFont="1" applyFill="1" applyProtection="1">
      <protection hidden="1"/>
    </xf>
    <xf numFmtId="0" fontId="26" fillId="8" borderId="0" xfId="0" applyFont="1" applyFill="1" applyProtection="1">
      <protection hidden="1"/>
    </xf>
    <xf numFmtId="0" fontId="7" fillId="6" borderId="0" xfId="0" applyFont="1" applyFill="1" applyAlignment="1" applyProtection="1">
      <alignment vertical="center"/>
      <protection hidden="1"/>
    </xf>
    <xf numFmtId="0" fontId="28" fillId="6" borderId="0" xfId="0" applyFont="1" applyFill="1" applyAlignment="1" applyProtection="1">
      <alignment vertical="center"/>
      <protection hidden="1"/>
    </xf>
    <xf numFmtId="0" fontId="27" fillId="6" borderId="0" xfId="0" applyFont="1" applyFill="1" applyAlignment="1" applyProtection="1">
      <alignment vertical="center" wrapText="1"/>
      <protection hidden="1"/>
    </xf>
    <xf numFmtId="0" fontId="7" fillId="6" borderId="0" xfId="0" applyFont="1" applyFill="1" applyAlignment="1" applyProtection="1">
      <alignment vertical="center" wrapText="1"/>
      <protection hidden="1"/>
    </xf>
    <xf numFmtId="0" fontId="27" fillId="6" borderId="0" xfId="0" applyFont="1" applyFill="1" applyAlignment="1" applyProtection="1">
      <alignment horizontal="left" vertical="center"/>
      <protection hidden="1"/>
    </xf>
    <xf numFmtId="43" fontId="27" fillId="6" borderId="0" xfId="1" applyFont="1" applyFill="1" applyBorder="1" applyAlignment="1" applyProtection="1">
      <alignment horizontal="center" vertical="center"/>
    </xf>
    <xf numFmtId="43" fontId="7" fillId="6" borderId="0" xfId="1" applyFont="1" applyFill="1" applyBorder="1" applyAlignment="1" applyProtection="1">
      <alignment horizontal="center" vertical="center"/>
    </xf>
    <xf numFmtId="0" fontId="7" fillId="6" borderId="0" xfId="0" applyFont="1" applyFill="1" applyAlignment="1" applyProtection="1">
      <alignment horizontal="right" vertical="center" wrapText="1"/>
      <protection hidden="1"/>
    </xf>
    <xf numFmtId="0" fontId="27" fillId="6" borderId="0" xfId="0" applyFont="1" applyFill="1" applyAlignment="1" applyProtection="1">
      <alignment horizontal="right" vertical="center"/>
      <protection hidden="1"/>
    </xf>
    <xf numFmtId="0" fontId="7" fillId="8" borderId="0" xfId="0" applyFont="1" applyFill="1" applyAlignment="1" applyProtection="1">
      <alignment horizontal="left"/>
      <protection hidden="1"/>
    </xf>
    <xf numFmtId="0" fontId="7" fillId="8" borderId="0" xfId="0" applyFont="1" applyFill="1" applyAlignment="1" applyProtection="1">
      <alignment wrapText="1"/>
      <protection hidden="1"/>
    </xf>
    <xf numFmtId="0" fontId="7" fillId="8" borderId="0" xfId="0" applyFont="1" applyFill="1" applyAlignment="1" applyProtection="1">
      <alignment horizontal="center"/>
      <protection hidden="1"/>
    </xf>
    <xf numFmtId="0" fontId="7" fillId="10" borderId="0" xfId="0" applyFont="1" applyFill="1" applyAlignment="1" applyProtection="1">
      <alignment horizontal="left"/>
      <protection hidden="1"/>
    </xf>
    <xf numFmtId="0" fontId="7" fillId="10" borderId="0" xfId="0" applyFont="1" applyFill="1" applyAlignment="1" applyProtection="1">
      <alignment wrapText="1"/>
      <protection hidden="1"/>
    </xf>
    <xf numFmtId="0" fontId="7" fillId="10" borderId="0" xfId="0" applyFont="1" applyFill="1" applyAlignment="1" applyProtection="1">
      <alignment horizontal="center"/>
      <protection hidden="1"/>
    </xf>
    <xf numFmtId="0" fontId="7" fillId="10" borderId="0" xfId="0" applyFont="1" applyFill="1" applyProtection="1">
      <protection hidden="1"/>
    </xf>
    <xf numFmtId="0" fontId="18" fillId="10" borderId="0" xfId="0" applyFont="1" applyFill="1" applyProtection="1">
      <protection hidden="1"/>
    </xf>
    <xf numFmtId="0" fontId="25" fillId="10" borderId="0" xfId="0" applyFont="1" applyFill="1" applyProtection="1">
      <protection hidden="1"/>
    </xf>
    <xf numFmtId="0" fontId="27" fillId="8" borderId="0" xfId="0" applyFont="1" applyFill="1" applyAlignment="1" applyProtection="1">
      <alignment horizontal="left"/>
      <protection hidden="1"/>
    </xf>
    <xf numFmtId="0" fontId="32" fillId="8" borderId="0" xfId="0" applyFont="1" applyFill="1" applyProtection="1">
      <protection hidden="1"/>
    </xf>
    <xf numFmtId="0" fontId="15" fillId="6" borderId="0" xfId="0" applyFont="1" applyFill="1" applyAlignment="1" applyProtection="1">
      <alignment horizontal="left"/>
      <protection hidden="1"/>
    </xf>
    <xf numFmtId="0" fontId="27" fillId="6" borderId="0" xfId="0" applyFont="1" applyFill="1" applyAlignment="1" applyProtection="1">
      <alignment horizontal="left"/>
      <protection hidden="1"/>
    </xf>
    <xf numFmtId="0" fontId="32" fillId="6" borderId="0" xfId="0" applyFont="1" applyFill="1" applyProtection="1">
      <protection hidden="1"/>
    </xf>
    <xf numFmtId="43" fontId="32" fillId="6" borderId="0" xfId="0" applyNumberFormat="1" applyFont="1" applyFill="1" applyProtection="1">
      <protection hidden="1"/>
    </xf>
    <xf numFmtId="2" fontId="37" fillId="8" borderId="0" xfId="1" applyNumberFormat="1" applyFont="1" applyFill="1" applyBorder="1" applyAlignment="1" applyProtection="1">
      <alignment horizontal="center" vertical="center"/>
      <protection hidden="1"/>
    </xf>
    <xf numFmtId="0" fontId="29" fillId="6" borderId="0" xfId="0" applyFont="1" applyFill="1" applyProtection="1">
      <protection hidden="1"/>
    </xf>
    <xf numFmtId="0" fontId="0" fillId="6" borderId="0" xfId="0" applyFill="1" applyProtection="1">
      <protection hidden="1"/>
    </xf>
    <xf numFmtId="0" fontId="39" fillId="6" borderId="0" xfId="0" applyFont="1" applyFill="1" applyProtection="1">
      <protection hidden="1"/>
    </xf>
    <xf numFmtId="1" fontId="27" fillId="6" borderId="0" xfId="0" applyNumberFormat="1" applyFont="1" applyFill="1" applyProtection="1">
      <protection hidden="1"/>
    </xf>
    <xf numFmtId="0" fontId="38" fillId="6" borderId="0" xfId="0" applyFont="1" applyFill="1" applyProtection="1">
      <protection hidden="1"/>
    </xf>
    <xf numFmtId="0" fontId="6" fillId="2" borderId="0" xfId="2" applyBorder="1" applyAlignment="1">
      <alignment horizontal="left" vertical="center"/>
    </xf>
    <xf numFmtId="0" fontId="6" fillId="2" borderId="0" xfId="2" applyBorder="1" applyAlignment="1" applyProtection="1">
      <protection hidden="1"/>
    </xf>
    <xf numFmtId="0" fontId="6" fillId="4" borderId="0" xfId="4" applyBorder="1" applyAlignment="1">
      <alignment horizontal="left" vertical="center"/>
    </xf>
    <xf numFmtId="0" fontId="6" fillId="4" borderId="0" xfId="4" applyAlignment="1" applyProtection="1">
      <protection hidden="1"/>
    </xf>
    <xf numFmtId="0" fontId="6" fillId="4" borderId="0" xfId="4" applyBorder="1" applyAlignment="1" applyProtection="1">
      <protection hidden="1"/>
    </xf>
    <xf numFmtId="0" fontId="6" fillId="6" borderId="0" xfId="2" applyFill="1" applyBorder="1" applyAlignment="1">
      <alignment horizontal="left" vertical="center"/>
    </xf>
    <xf numFmtId="0" fontId="6" fillId="6" borderId="0" xfId="2" applyFill="1" applyAlignment="1" applyProtection="1">
      <protection hidden="1"/>
    </xf>
    <xf numFmtId="0" fontId="6" fillId="6" borderId="0" xfId="2" applyFill="1" applyBorder="1" applyAlignment="1" applyProtection="1">
      <protection hidden="1"/>
    </xf>
    <xf numFmtId="0" fontId="42" fillId="6" borderId="0" xfId="0" applyFont="1" applyFill="1" applyProtection="1">
      <protection hidden="1"/>
    </xf>
    <xf numFmtId="0" fontId="6" fillId="5" borderId="0" xfId="5" applyBorder="1" applyAlignment="1">
      <alignment horizontal="left" vertical="center"/>
    </xf>
    <xf numFmtId="0" fontId="6" fillId="5" borderId="0" xfId="5" applyAlignment="1" applyProtection="1">
      <protection hidden="1"/>
    </xf>
    <xf numFmtId="0" fontId="6" fillId="5" borderId="0" xfId="5" applyBorder="1" applyAlignment="1" applyProtection="1">
      <protection hidden="1"/>
    </xf>
    <xf numFmtId="0" fontId="7" fillId="0" borderId="0" xfId="6" applyFont="1" applyProtection="1">
      <protection hidden="1"/>
    </xf>
    <xf numFmtId="0" fontId="43" fillId="0" borderId="0" xfId="6" applyFont="1"/>
    <xf numFmtId="0" fontId="30" fillId="0" borderId="0" xfId="6" applyFont="1" applyProtection="1">
      <protection hidden="1"/>
    </xf>
    <xf numFmtId="0" fontId="7" fillId="0" borderId="11" xfId="6" applyFont="1" applyBorder="1" applyProtection="1">
      <protection hidden="1"/>
    </xf>
    <xf numFmtId="0" fontId="6" fillId="3" borderId="0" xfId="3" applyBorder="1" applyAlignment="1">
      <alignment horizontal="left" vertical="center"/>
    </xf>
    <xf numFmtId="0" fontId="6" fillId="3" borderId="0" xfId="3" applyAlignment="1" applyProtection="1">
      <protection hidden="1"/>
    </xf>
    <xf numFmtId="0" fontId="6" fillId="3" borderId="0" xfId="3" applyBorder="1" applyAlignment="1" applyProtection="1">
      <protection hidden="1"/>
    </xf>
    <xf numFmtId="0" fontId="0" fillId="9" borderId="0" xfId="0" applyFill="1" applyProtection="1">
      <protection hidden="1"/>
    </xf>
    <xf numFmtId="0" fontId="45" fillId="6" borderId="0" xfId="0" applyFont="1" applyFill="1" applyAlignment="1" applyProtection="1">
      <alignment horizontal="center" vertical="center" wrapText="1"/>
      <protection hidden="1"/>
    </xf>
    <xf numFmtId="0" fontId="7" fillId="6" borderId="0" xfId="0" applyFont="1" applyFill="1" applyAlignment="1" applyProtection="1">
      <alignment horizontal="right" vertical="center"/>
      <protection hidden="1"/>
    </xf>
    <xf numFmtId="0" fontId="7" fillId="6" borderId="0" xfId="0" applyFont="1" applyFill="1" applyAlignment="1" applyProtection="1">
      <alignment wrapText="1"/>
      <protection hidden="1"/>
    </xf>
    <xf numFmtId="0" fontId="46" fillId="8" borderId="0" xfId="0" applyFont="1" applyFill="1" applyProtection="1">
      <protection hidden="1"/>
    </xf>
    <xf numFmtId="49" fontId="46" fillId="6" borderId="0" xfId="0" applyNumberFormat="1" applyFont="1" applyFill="1" applyAlignment="1" applyProtection="1">
      <alignment horizontal="center"/>
      <protection hidden="1"/>
    </xf>
    <xf numFmtId="2" fontId="46" fillId="6" borderId="0" xfId="0" applyNumberFormat="1" applyFont="1" applyFill="1" applyProtection="1">
      <protection hidden="1"/>
    </xf>
    <xf numFmtId="0" fontId="46" fillId="6" borderId="0" xfId="0" applyFont="1" applyFill="1" applyProtection="1">
      <protection hidden="1"/>
    </xf>
    <xf numFmtId="0" fontId="19" fillId="13" borderId="0" xfId="0" applyFont="1" applyFill="1" applyProtection="1">
      <protection hidden="1"/>
    </xf>
    <xf numFmtId="164" fontId="33" fillId="14" borderId="0" xfId="1" applyNumberFormat="1" applyFont="1" applyFill="1" applyBorder="1" applyAlignment="1" applyProtection="1">
      <alignment vertical="center"/>
      <protection hidden="1"/>
    </xf>
    <xf numFmtId="0" fontId="27" fillId="14" borderId="0" xfId="0" applyFont="1" applyFill="1" applyAlignment="1" applyProtection="1">
      <alignment horizontal="left"/>
      <protection hidden="1"/>
    </xf>
    <xf numFmtId="0" fontId="7" fillId="13" borderId="0" xfId="0" applyFont="1" applyFill="1" applyProtection="1">
      <protection hidden="1"/>
    </xf>
    <xf numFmtId="0" fontId="19" fillId="13" borderId="14" xfId="0" applyFont="1" applyFill="1" applyBorder="1" applyProtection="1">
      <protection hidden="1"/>
    </xf>
    <xf numFmtId="0" fontId="7" fillId="13" borderId="0" xfId="0" applyFont="1" applyFill="1" applyAlignment="1" applyProtection="1">
      <alignment vertical="center"/>
      <protection hidden="1"/>
    </xf>
    <xf numFmtId="0" fontId="15" fillId="13" borderId="16" xfId="0" applyFont="1" applyFill="1" applyBorder="1" applyAlignment="1" applyProtection="1">
      <alignment horizontal="left" vertical="center"/>
      <protection hidden="1"/>
    </xf>
    <xf numFmtId="0" fontId="45" fillId="13" borderId="16" xfId="0" applyFont="1" applyFill="1" applyBorder="1" applyAlignment="1" applyProtection="1">
      <alignment horizontal="center" vertical="center" wrapText="1"/>
      <protection hidden="1"/>
    </xf>
    <xf numFmtId="0" fontId="7" fillId="13" borderId="0" xfId="0" applyFont="1" applyFill="1" applyAlignment="1" applyProtection="1">
      <alignment horizontal="right" vertical="center"/>
      <protection hidden="1"/>
    </xf>
    <xf numFmtId="0" fontId="19" fillId="13" borderId="20" xfId="0" applyFont="1" applyFill="1" applyBorder="1" applyProtection="1">
      <protection hidden="1"/>
    </xf>
    <xf numFmtId="0" fontId="7" fillId="13" borderId="14" xfId="0" applyFont="1" applyFill="1" applyBorder="1" applyProtection="1">
      <protection hidden="1"/>
    </xf>
    <xf numFmtId="0" fontId="7" fillId="13" borderId="15" xfId="0" applyFont="1" applyFill="1" applyBorder="1" applyAlignment="1" applyProtection="1">
      <alignment vertical="center"/>
      <protection hidden="1"/>
    </xf>
    <xf numFmtId="0" fontId="35" fillId="13" borderId="0" xfId="0" applyFont="1" applyFill="1" applyAlignment="1">
      <alignment vertical="center"/>
    </xf>
    <xf numFmtId="0" fontId="7" fillId="13" borderId="17" xfId="0" applyFont="1" applyFill="1" applyBorder="1" applyAlignment="1" applyProtection="1">
      <alignment vertical="center"/>
      <protection hidden="1"/>
    </xf>
    <xf numFmtId="0" fontId="36" fillId="13" borderId="17" xfId="0" applyFont="1" applyFill="1" applyBorder="1" applyAlignment="1" applyProtection="1">
      <alignment vertical="center"/>
      <protection hidden="1"/>
    </xf>
    <xf numFmtId="0" fontId="7" fillId="13" borderId="17" xfId="0" applyFont="1" applyFill="1" applyBorder="1" applyProtection="1">
      <protection hidden="1"/>
    </xf>
    <xf numFmtId="0" fontId="37" fillId="13" borderId="0" xfId="0" applyFont="1" applyFill="1" applyAlignment="1">
      <alignment horizontal="center" vertical="center"/>
    </xf>
    <xf numFmtId="0" fontId="27" fillId="13" borderId="1" xfId="0" applyFont="1" applyFill="1" applyBorder="1" applyAlignment="1" applyProtection="1">
      <alignment vertical="center"/>
      <protection hidden="1"/>
    </xf>
    <xf numFmtId="0" fontId="27" fillId="13" borderId="2" xfId="0" applyFont="1" applyFill="1" applyBorder="1" applyAlignment="1" applyProtection="1">
      <alignment vertical="center"/>
      <protection hidden="1"/>
    </xf>
    <xf numFmtId="0" fontId="27" fillId="13" borderId="3" xfId="0" applyFont="1" applyFill="1" applyBorder="1" applyAlignment="1" applyProtection="1">
      <alignment vertical="center"/>
      <protection hidden="1"/>
    </xf>
    <xf numFmtId="0" fontId="27" fillId="13" borderId="6" xfId="0" applyFont="1" applyFill="1" applyBorder="1" applyAlignment="1" applyProtection="1">
      <alignment vertical="center"/>
      <protection hidden="1"/>
    </xf>
    <xf numFmtId="0" fontId="27" fillId="13" borderId="10" xfId="0" applyFont="1" applyFill="1" applyBorder="1" applyAlignment="1" applyProtection="1">
      <alignment vertical="center"/>
      <protection hidden="1"/>
    </xf>
    <xf numFmtId="0" fontId="27" fillId="13" borderId="2" xfId="0" applyFont="1" applyFill="1" applyBorder="1" applyAlignment="1" applyProtection="1">
      <alignment vertical="center" wrapText="1"/>
      <protection hidden="1"/>
    </xf>
    <xf numFmtId="0" fontId="27" fillId="13" borderId="3" xfId="0" applyFont="1" applyFill="1" applyBorder="1" applyAlignment="1" applyProtection="1">
      <alignment horizontal="right" vertical="center"/>
      <protection hidden="1"/>
    </xf>
    <xf numFmtId="9" fontId="30" fillId="13" borderId="6" xfId="0" applyNumberFormat="1" applyFont="1" applyFill="1" applyBorder="1" applyAlignment="1" applyProtection="1">
      <alignment horizontal="left" vertical="center"/>
      <protection hidden="1"/>
    </xf>
    <xf numFmtId="0" fontId="27" fillId="13" borderId="0" xfId="0" applyFont="1" applyFill="1" applyAlignment="1" applyProtection="1">
      <alignment horizontal="right" vertical="center"/>
      <protection hidden="1"/>
    </xf>
    <xf numFmtId="0" fontId="27" fillId="13" borderId="7" xfId="0" applyFont="1" applyFill="1" applyBorder="1" applyAlignment="1" applyProtection="1">
      <alignment horizontal="right" vertical="center"/>
      <protection hidden="1"/>
    </xf>
    <xf numFmtId="0" fontId="27" fillId="13" borderId="8" xfId="0" applyFont="1" applyFill="1" applyBorder="1" applyAlignment="1" applyProtection="1">
      <alignment horizontal="right" vertical="center"/>
      <protection hidden="1"/>
    </xf>
    <xf numFmtId="0" fontId="27" fillId="13" borderId="9" xfId="0" applyFont="1" applyFill="1" applyBorder="1" applyAlignment="1" applyProtection="1">
      <alignment horizontal="right" vertical="center"/>
      <protection hidden="1"/>
    </xf>
    <xf numFmtId="0" fontId="24" fillId="7" borderId="23" xfId="0" applyFont="1" applyFill="1" applyBorder="1" applyProtection="1">
      <protection hidden="1"/>
    </xf>
    <xf numFmtId="0" fontId="15" fillId="7" borderId="23" xfId="0" applyFont="1" applyFill="1" applyBorder="1" applyProtection="1">
      <protection hidden="1"/>
    </xf>
    <xf numFmtId="0" fontId="7" fillId="7" borderId="23" xfId="0" applyFont="1" applyFill="1" applyBorder="1" applyProtection="1">
      <protection hidden="1"/>
    </xf>
    <xf numFmtId="0" fontId="24" fillId="7" borderId="0" xfId="0" applyFont="1" applyFill="1" applyProtection="1">
      <protection hidden="1"/>
    </xf>
    <xf numFmtId="0" fontId="15" fillId="7" borderId="0" xfId="0" applyFont="1" applyFill="1" applyProtection="1">
      <protection hidden="1"/>
    </xf>
    <xf numFmtId="0" fontId="27" fillId="13" borderId="26" xfId="0" applyFont="1" applyFill="1" applyBorder="1" applyAlignment="1" applyProtection="1">
      <alignment horizontal="right" vertical="center"/>
      <protection hidden="1"/>
    </xf>
    <xf numFmtId="0" fontId="27" fillId="13" borderId="25" xfId="0" applyFont="1" applyFill="1" applyBorder="1" applyAlignment="1" applyProtection="1">
      <alignment horizontal="right" vertical="center"/>
      <protection hidden="1"/>
    </xf>
    <xf numFmtId="0" fontId="19" fillId="14" borderId="24" xfId="0" applyFont="1" applyFill="1" applyBorder="1" applyProtection="1">
      <protection hidden="1"/>
    </xf>
    <xf numFmtId="0" fontId="49" fillId="13" borderId="20" xfId="0" applyFont="1" applyFill="1" applyBorder="1" applyAlignment="1" applyProtection="1">
      <alignment vertical="center"/>
      <protection hidden="1"/>
    </xf>
    <xf numFmtId="0" fontId="35" fillId="8" borderId="0" xfId="0" applyFont="1" applyFill="1" applyAlignment="1">
      <alignment vertical="center"/>
    </xf>
    <xf numFmtId="0" fontId="37" fillId="8" borderId="0" xfId="0" applyFont="1" applyFill="1" applyAlignment="1">
      <alignment horizontal="center" vertical="center"/>
    </xf>
    <xf numFmtId="0" fontId="44" fillId="9" borderId="0" xfId="0" applyFont="1" applyFill="1" applyAlignment="1" applyProtection="1">
      <alignment horizontal="left" vertical="center"/>
      <protection hidden="1"/>
    </xf>
    <xf numFmtId="2" fontId="27" fillId="13" borderId="24" xfId="1" applyNumberFormat="1" applyFont="1" applyFill="1" applyBorder="1" applyAlignment="1" applyProtection="1">
      <alignment horizontal="center" vertical="center"/>
      <protection hidden="1"/>
    </xf>
    <xf numFmtId="164" fontId="27" fillId="13" borderId="24" xfId="1" applyNumberFormat="1" applyFont="1" applyFill="1" applyBorder="1" applyAlignment="1" applyProtection="1">
      <alignment vertical="center"/>
      <protection hidden="1"/>
    </xf>
    <xf numFmtId="0" fontId="13" fillId="7" borderId="26" xfId="0" applyFont="1" applyFill="1" applyBorder="1" applyAlignment="1" applyProtection="1">
      <alignment horizontal="left"/>
      <protection hidden="1"/>
    </xf>
    <xf numFmtId="0" fontId="7" fillId="7" borderId="23" xfId="0" applyFont="1" applyFill="1" applyBorder="1"/>
    <xf numFmtId="0" fontId="13" fillId="7" borderId="23" xfId="0" applyFont="1" applyFill="1" applyBorder="1" applyAlignment="1" applyProtection="1">
      <alignment horizontal="left"/>
      <protection hidden="1"/>
    </xf>
    <xf numFmtId="17" fontId="14" fillId="7" borderId="23" xfId="0" applyNumberFormat="1" applyFont="1" applyFill="1" applyBorder="1" applyAlignment="1" applyProtection="1">
      <alignment horizontal="left"/>
      <protection hidden="1"/>
    </xf>
    <xf numFmtId="0" fontId="16" fillId="7" borderId="25" xfId="0" applyFont="1" applyFill="1" applyBorder="1" applyAlignment="1">
      <alignment vertical="center"/>
    </xf>
    <xf numFmtId="0" fontId="52" fillId="6" borderId="0" xfId="0" applyFont="1" applyFill="1" applyAlignment="1" applyProtection="1">
      <alignment horizontal="left" vertical="center"/>
      <protection hidden="1"/>
    </xf>
    <xf numFmtId="0" fontId="27" fillId="0" borderId="0" xfId="6" applyFont="1" applyAlignment="1" applyProtection="1">
      <alignment vertical="center"/>
      <protection hidden="1"/>
    </xf>
    <xf numFmtId="0" fontId="27" fillId="13" borderId="0" xfId="0" applyFont="1" applyFill="1" applyAlignment="1" applyProtection="1">
      <alignment vertical="center"/>
      <protection hidden="1"/>
    </xf>
    <xf numFmtId="0" fontId="27" fillId="13" borderId="7" xfId="0" applyFont="1" applyFill="1" applyBorder="1" applyAlignment="1" applyProtection="1">
      <alignment vertical="center"/>
      <protection hidden="1"/>
    </xf>
    <xf numFmtId="0" fontId="24" fillId="6" borderId="0" xfId="0" applyFont="1" applyFill="1" applyProtection="1">
      <protection hidden="1"/>
    </xf>
    <xf numFmtId="0" fontId="41" fillId="6" borderId="0" xfId="0" applyFont="1" applyFill="1" applyProtection="1">
      <protection hidden="1"/>
    </xf>
    <xf numFmtId="0" fontId="6" fillId="2" borderId="0" xfId="2" applyAlignment="1" applyProtection="1">
      <protection hidden="1"/>
    </xf>
    <xf numFmtId="0" fontId="38" fillId="6" borderId="0" xfId="0" applyFont="1" applyFill="1" applyAlignment="1" applyProtection="1">
      <alignment horizontal="right"/>
      <protection hidden="1"/>
    </xf>
    <xf numFmtId="0" fontId="54" fillId="0" borderId="11" xfId="13" applyFont="1" applyBorder="1" applyAlignment="1">
      <alignment vertical="center"/>
    </xf>
    <xf numFmtId="0" fontId="53" fillId="0" borderId="11" xfId="13" applyFont="1" applyBorder="1" applyAlignment="1">
      <alignment vertical="center"/>
    </xf>
    <xf numFmtId="0" fontId="54" fillId="0" borderId="11" xfId="13" applyFont="1" applyBorder="1" applyAlignment="1">
      <alignment vertical="center" wrapText="1"/>
    </xf>
    <xf numFmtId="0" fontId="53" fillId="0" borderId="0" xfId="0" applyFont="1" applyAlignment="1">
      <alignment vertical="center"/>
    </xf>
    <xf numFmtId="0" fontId="55" fillId="13" borderId="0" xfId="0" applyFont="1" applyFill="1" applyProtection="1">
      <protection hidden="1"/>
    </xf>
    <xf numFmtId="0" fontId="55" fillId="14" borderId="0" xfId="0" applyFont="1" applyFill="1" applyProtection="1">
      <protection hidden="1"/>
    </xf>
    <xf numFmtId="2" fontId="38" fillId="6" borderId="0" xfId="0" applyNumberFormat="1" applyFont="1" applyFill="1" applyAlignment="1" applyProtection="1">
      <alignment horizontal="right"/>
      <protection hidden="1"/>
    </xf>
    <xf numFmtId="0" fontId="56" fillId="6" borderId="0" xfId="0" applyFont="1" applyFill="1" applyAlignment="1" applyProtection="1">
      <alignment vertical="center"/>
      <protection hidden="1"/>
    </xf>
    <xf numFmtId="43" fontId="56" fillId="6" borderId="0" xfId="0" applyNumberFormat="1" applyFont="1" applyFill="1" applyAlignment="1" applyProtection="1">
      <alignment vertical="center"/>
      <protection hidden="1"/>
    </xf>
    <xf numFmtId="0" fontId="53" fillId="0" borderId="11" xfId="0" applyFont="1" applyBorder="1" applyAlignment="1">
      <alignment vertical="center"/>
    </xf>
    <xf numFmtId="165" fontId="38" fillId="6" borderId="0" xfId="0" applyNumberFormat="1" applyFont="1" applyFill="1" applyAlignment="1" applyProtection="1">
      <alignment horizontal="right"/>
      <protection hidden="1"/>
    </xf>
    <xf numFmtId="43" fontId="38" fillId="6" borderId="0" xfId="0" applyNumberFormat="1" applyFont="1" applyFill="1" applyAlignment="1" applyProtection="1">
      <alignment horizontal="right"/>
      <protection hidden="1"/>
    </xf>
    <xf numFmtId="166" fontId="38" fillId="6" borderId="0" xfId="0" applyNumberFormat="1" applyFont="1" applyFill="1" applyAlignment="1" applyProtection="1">
      <alignment horizontal="right"/>
      <protection hidden="1"/>
    </xf>
    <xf numFmtId="0" fontId="27" fillId="13" borderId="8" xfId="0" applyFont="1" applyFill="1" applyBorder="1" applyAlignment="1" applyProtection="1">
      <alignment vertical="center"/>
      <protection hidden="1"/>
    </xf>
    <xf numFmtId="0" fontId="27" fillId="13" borderId="9" xfId="0" applyFont="1" applyFill="1" applyBorder="1" applyAlignment="1" applyProtection="1">
      <alignment vertical="center"/>
      <protection hidden="1"/>
    </xf>
    <xf numFmtId="0" fontId="58" fillId="0" borderId="11" xfId="15" quotePrefix="1" applyFont="1" applyBorder="1"/>
    <xf numFmtId="0" fontId="58" fillId="0" borderId="0" xfId="15" applyFont="1"/>
    <xf numFmtId="0" fontId="58" fillId="0" borderId="0" xfId="15" quotePrefix="1" applyFont="1"/>
    <xf numFmtId="0" fontId="6" fillId="4" borderId="0" xfId="4" quotePrefix="1" applyBorder="1" applyAlignment="1">
      <alignment horizontal="left" vertical="center"/>
    </xf>
    <xf numFmtId="167" fontId="38" fillId="6" borderId="0" xfId="0" applyNumberFormat="1" applyFont="1" applyFill="1" applyAlignment="1" applyProtection="1">
      <alignment horizontal="right"/>
      <protection hidden="1"/>
    </xf>
    <xf numFmtId="0" fontId="53" fillId="4" borderId="0" xfId="4" quotePrefix="1" applyFont="1" applyAlignment="1" applyProtection="1">
      <protection hidden="1"/>
    </xf>
    <xf numFmtId="0" fontId="13" fillId="6" borderId="0" xfId="0" applyFont="1" applyFill="1" applyAlignment="1" applyProtection="1">
      <alignment horizontal="left"/>
      <protection hidden="1"/>
    </xf>
    <xf numFmtId="0" fontId="14" fillId="6" borderId="0" xfId="0" applyFont="1" applyFill="1" applyAlignment="1" applyProtection="1">
      <alignment horizontal="left"/>
      <protection hidden="1"/>
    </xf>
    <xf numFmtId="17" fontId="14" fillId="6" borderId="0" xfId="0" applyNumberFormat="1" applyFont="1" applyFill="1" applyAlignment="1" applyProtection="1">
      <alignment horizontal="left"/>
      <protection hidden="1"/>
    </xf>
    <xf numFmtId="0" fontId="15" fillId="6" borderId="0" xfId="0" applyFont="1" applyFill="1" applyProtection="1">
      <protection hidden="1"/>
    </xf>
    <xf numFmtId="0" fontId="16" fillId="6" borderId="0" xfId="0" applyFont="1" applyFill="1" applyAlignment="1">
      <alignment vertical="center"/>
    </xf>
    <xf numFmtId="0" fontId="61" fillId="6" borderId="0" xfId="0" applyFont="1" applyFill="1" applyAlignment="1" applyProtection="1">
      <alignment horizontal="left" vertical="top" wrapText="1"/>
      <protection hidden="1"/>
    </xf>
    <xf numFmtId="0" fontId="15" fillId="6" borderId="0" xfId="0" applyFont="1" applyFill="1" applyAlignment="1" applyProtection="1">
      <alignment vertical="center"/>
      <protection hidden="1"/>
    </xf>
    <xf numFmtId="9" fontId="30" fillId="6" borderId="0" xfId="0" applyNumberFormat="1" applyFont="1" applyFill="1" applyAlignment="1" applyProtection="1">
      <alignment horizontal="left" vertical="top"/>
      <protection hidden="1"/>
    </xf>
    <xf numFmtId="0" fontId="62" fillId="6" borderId="0" xfId="0" applyFont="1" applyFill="1" applyAlignment="1" applyProtection="1">
      <alignment horizontal="center" vertical="center"/>
      <protection locked="0"/>
    </xf>
    <xf numFmtId="0" fontId="7" fillId="6" borderId="0" xfId="0" applyFont="1" applyFill="1" applyAlignment="1" applyProtection="1">
      <alignment horizontal="center"/>
      <protection locked="0"/>
    </xf>
    <xf numFmtId="9" fontId="30" fillId="6" borderId="0" xfId="0" applyNumberFormat="1" applyFont="1" applyFill="1" applyAlignment="1" applyProtection="1">
      <alignment horizontal="left"/>
      <protection hidden="1"/>
    </xf>
    <xf numFmtId="0" fontId="18" fillId="6" borderId="0" xfId="0" applyFont="1" applyFill="1" applyProtection="1">
      <protection hidden="1"/>
    </xf>
    <xf numFmtId="0" fontId="27" fillId="6" borderId="1" xfId="0" applyFont="1" applyFill="1" applyBorder="1" applyAlignment="1" applyProtection="1">
      <alignment vertical="center"/>
      <protection hidden="1"/>
    </xf>
    <xf numFmtId="0" fontId="27" fillId="6" borderId="2" xfId="0" applyFont="1" applyFill="1" applyBorder="1" applyAlignment="1" applyProtection="1">
      <alignment vertical="center"/>
      <protection hidden="1"/>
    </xf>
    <xf numFmtId="0" fontId="27" fillId="6" borderId="3" xfId="0" applyFont="1" applyFill="1" applyBorder="1" applyAlignment="1" applyProtection="1">
      <alignment vertical="center"/>
      <protection hidden="1"/>
    </xf>
    <xf numFmtId="0" fontId="27" fillId="6" borderId="6" xfId="0" applyFont="1" applyFill="1" applyBorder="1" applyAlignment="1">
      <alignment vertical="center"/>
    </xf>
    <xf numFmtId="0" fontId="27" fillId="6" borderId="0" xfId="0" applyFont="1" applyFill="1" applyAlignment="1">
      <alignment vertical="center" wrapText="1"/>
    </xf>
    <xf numFmtId="0" fontId="27" fillId="6" borderId="7" xfId="0" applyFont="1" applyFill="1" applyBorder="1" applyAlignment="1">
      <alignment vertical="center" wrapText="1"/>
    </xf>
    <xf numFmtId="0" fontId="7" fillId="6" borderId="0" xfId="0" applyFont="1" applyFill="1" applyAlignment="1">
      <alignment vertical="center" wrapText="1"/>
    </xf>
    <xf numFmtId="0" fontId="27" fillId="6" borderId="0" xfId="0" applyFont="1" applyFill="1" applyAlignment="1">
      <alignment vertical="center"/>
    </xf>
    <xf numFmtId="0" fontId="27" fillId="6" borderId="7" xfId="0" applyFont="1" applyFill="1" applyBorder="1" applyAlignment="1">
      <alignment vertical="center"/>
    </xf>
    <xf numFmtId="0" fontId="7" fillId="6" borderId="0" xfId="0" applyFont="1" applyFill="1" applyAlignment="1">
      <alignment vertical="center"/>
    </xf>
    <xf numFmtId="0" fontId="27" fillId="6" borderId="6" xfId="0" applyFont="1" applyFill="1" applyBorder="1" applyAlignment="1">
      <alignment horizontal="left" vertical="center"/>
    </xf>
    <xf numFmtId="2" fontId="7" fillId="6" borderId="0" xfId="0" applyNumberFormat="1" applyFont="1" applyFill="1" applyAlignment="1" applyProtection="1">
      <alignment vertical="center"/>
      <protection hidden="1"/>
    </xf>
    <xf numFmtId="0" fontId="27" fillId="6" borderId="8" xfId="0" applyFont="1" applyFill="1" applyBorder="1" applyAlignment="1">
      <alignment horizontal="left" vertical="center"/>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0" xfId="0" applyFont="1" applyFill="1" applyAlignment="1">
      <alignment horizontal="left" vertical="center"/>
    </xf>
    <xf numFmtId="0" fontId="27" fillId="6" borderId="0" xfId="0" applyFont="1" applyFill="1" applyAlignment="1" applyProtection="1">
      <alignment horizontal="center" vertical="center"/>
      <protection locked="0"/>
    </xf>
    <xf numFmtId="0" fontId="27" fillId="6" borderId="2" xfId="0" applyFont="1" applyFill="1" applyBorder="1" applyAlignment="1" applyProtection="1">
      <alignment vertical="center" wrapText="1"/>
      <protection hidden="1"/>
    </xf>
    <xf numFmtId="0" fontId="27" fillId="6" borderId="3" xfId="0" applyFont="1" applyFill="1" applyBorder="1" applyAlignment="1" applyProtection="1">
      <alignment horizontal="right" vertical="center" wrapText="1"/>
      <protection hidden="1"/>
    </xf>
    <xf numFmtId="9" fontId="30" fillId="6" borderId="6" xfId="0" applyNumberFormat="1" applyFont="1" applyFill="1" applyBorder="1" applyAlignment="1" applyProtection="1">
      <alignment horizontal="left" vertical="center"/>
      <protection hidden="1"/>
    </xf>
    <xf numFmtId="0" fontId="27" fillId="6" borderId="7" xfId="0" applyFont="1" applyFill="1" applyBorder="1" applyAlignment="1" applyProtection="1">
      <alignment horizontal="right" vertical="center"/>
      <protection hidden="1"/>
    </xf>
    <xf numFmtId="0" fontId="27" fillId="6" borderId="6" xfId="0" applyFont="1" applyFill="1" applyBorder="1" applyAlignment="1" applyProtection="1">
      <alignment vertical="center"/>
      <protection hidden="1"/>
    </xf>
    <xf numFmtId="0" fontId="27" fillId="6" borderId="8" xfId="0" applyFont="1" applyFill="1" applyBorder="1" applyAlignment="1" applyProtection="1">
      <alignment horizontal="right" vertical="center"/>
      <protection hidden="1"/>
    </xf>
    <xf numFmtId="0" fontId="27" fillId="6" borderId="9" xfId="0" applyFont="1" applyFill="1" applyBorder="1" applyAlignment="1" applyProtection="1">
      <alignment horizontal="right" vertical="center"/>
      <protection hidden="1"/>
    </xf>
    <xf numFmtId="0" fontId="27" fillId="6" borderId="10" xfId="0" applyFont="1" applyFill="1" applyBorder="1" applyAlignment="1" applyProtection="1">
      <alignment horizontal="right" vertical="center"/>
      <protection hidden="1"/>
    </xf>
    <xf numFmtId="0" fontId="7" fillId="6" borderId="0" xfId="0" applyFont="1" applyFill="1" applyAlignment="1">
      <alignment horizontal="left"/>
    </xf>
    <xf numFmtId="0" fontId="7" fillId="6" borderId="0" xfId="0" applyFont="1" applyFill="1" applyAlignment="1">
      <alignment wrapText="1"/>
    </xf>
    <xf numFmtId="0" fontId="27" fillId="6" borderId="0" xfId="0" applyFont="1" applyFill="1" applyProtection="1">
      <protection hidden="1"/>
    </xf>
    <xf numFmtId="0" fontId="7" fillId="6" borderId="0" xfId="0" applyFont="1" applyFill="1" applyAlignment="1" applyProtection="1">
      <alignment horizontal="left"/>
      <protection hidden="1"/>
    </xf>
    <xf numFmtId="168" fontId="7" fillId="6" borderId="0" xfId="0" applyNumberFormat="1" applyFont="1" applyFill="1" applyAlignment="1" applyProtection="1">
      <alignment horizontal="right"/>
      <protection hidden="1"/>
    </xf>
    <xf numFmtId="0" fontId="35" fillId="6" borderId="0" xfId="0" applyFont="1" applyFill="1" applyAlignment="1" applyProtection="1">
      <alignment vertical="top"/>
      <protection hidden="1"/>
    </xf>
    <xf numFmtId="0" fontId="35" fillId="6" borderId="0" xfId="0" applyFont="1" applyFill="1" applyAlignment="1">
      <alignment vertical="top"/>
    </xf>
    <xf numFmtId="0" fontId="35" fillId="6" borderId="0" xfId="0" applyFont="1" applyFill="1" applyProtection="1">
      <protection hidden="1"/>
    </xf>
    <xf numFmtId="0" fontId="66" fillId="6" borderId="0" xfId="0" applyFont="1" applyFill="1" applyAlignment="1" applyProtection="1">
      <alignment vertical="top"/>
      <protection hidden="1"/>
    </xf>
    <xf numFmtId="0" fontId="66" fillId="6" borderId="0" xfId="0" applyFont="1" applyFill="1" applyAlignment="1">
      <alignment vertical="top"/>
    </xf>
    <xf numFmtId="0" fontId="69" fillId="6" borderId="0" xfId="0" applyFont="1" applyFill="1" applyProtection="1">
      <protection hidden="1"/>
    </xf>
    <xf numFmtId="0" fontId="69" fillId="6" borderId="0" xfId="0" applyFont="1" applyFill="1" applyAlignment="1" applyProtection="1">
      <alignment horizontal="left"/>
      <protection hidden="1"/>
    </xf>
    <xf numFmtId="1" fontId="69" fillId="6" borderId="0" xfId="0" applyNumberFormat="1" applyFont="1" applyFill="1" applyAlignment="1" applyProtection="1">
      <alignment horizontal="right"/>
      <protection hidden="1"/>
    </xf>
    <xf numFmtId="1" fontId="70" fillId="6" borderId="0" xfId="0" applyNumberFormat="1" applyFont="1" applyFill="1" applyProtection="1">
      <protection hidden="1"/>
    </xf>
    <xf numFmtId="0" fontId="71" fillId="6" borderId="0" xfId="0" applyFont="1" applyFill="1" applyAlignment="1" applyProtection="1">
      <alignment horizontal="right"/>
      <protection hidden="1"/>
    </xf>
    <xf numFmtId="3" fontId="71" fillId="6" borderId="0" xfId="0" applyNumberFormat="1" applyFont="1" applyFill="1" applyAlignment="1" applyProtection="1">
      <alignment horizontal="right"/>
      <protection hidden="1"/>
    </xf>
    <xf numFmtId="0" fontId="71" fillId="6" borderId="0" xfId="0" applyFont="1" applyFill="1" applyProtection="1">
      <protection hidden="1"/>
    </xf>
    <xf numFmtId="0" fontId="66" fillId="6" borderId="0" xfId="0" applyFont="1" applyFill="1" applyAlignment="1" applyProtection="1">
      <alignment horizontal="left"/>
      <protection hidden="1"/>
    </xf>
    <xf numFmtId="0" fontId="71" fillId="6" borderId="0" xfId="0" applyFont="1" applyFill="1" applyAlignment="1" applyProtection="1">
      <alignment horizontal="left"/>
      <protection hidden="1"/>
    </xf>
    <xf numFmtId="0" fontId="72" fillId="6" borderId="0" xfId="0" applyFont="1" applyFill="1" applyAlignment="1" applyProtection="1">
      <alignment horizontal="left"/>
      <protection hidden="1"/>
    </xf>
    <xf numFmtId="0" fontId="66" fillId="6" borderId="0" xfId="0" applyFont="1" applyFill="1" applyProtection="1">
      <protection hidden="1"/>
    </xf>
    <xf numFmtId="1" fontId="7" fillId="6" borderId="0" xfId="0" applyNumberFormat="1" applyFont="1" applyFill="1" applyAlignment="1" applyProtection="1">
      <alignment horizontal="right"/>
      <protection hidden="1"/>
    </xf>
    <xf numFmtId="1" fontId="7" fillId="6" borderId="0" xfId="0" applyNumberFormat="1" applyFont="1" applyFill="1" applyProtection="1">
      <protection hidden="1"/>
    </xf>
    <xf numFmtId="0" fontId="73" fillId="6" borderId="0" xfId="0" applyFont="1" applyFill="1" applyAlignment="1" applyProtection="1">
      <alignment horizontal="right"/>
      <protection hidden="1"/>
    </xf>
    <xf numFmtId="169" fontId="7" fillId="6" borderId="0" xfId="0" applyNumberFormat="1" applyFont="1" applyFill="1" applyProtection="1">
      <protection hidden="1"/>
    </xf>
    <xf numFmtId="0" fontId="7" fillId="6" borderId="0" xfId="0" applyFont="1" applyFill="1" applyAlignment="1" applyProtection="1">
      <alignment horizontal="right"/>
      <protection hidden="1"/>
    </xf>
    <xf numFmtId="0" fontId="76" fillId="17" borderId="11" xfId="0" applyFont="1" applyFill="1" applyBorder="1" applyAlignment="1">
      <alignment horizontal="center" vertical="center" wrapText="1"/>
    </xf>
    <xf numFmtId="0" fontId="0" fillId="0" borderId="11" xfId="0" applyBorder="1" applyAlignment="1">
      <alignment horizontal="center"/>
    </xf>
    <xf numFmtId="170" fontId="0" fillId="17" borderId="11" xfId="0" applyNumberFormat="1" applyFill="1" applyBorder="1"/>
    <xf numFmtId="0" fontId="0" fillId="17" borderId="11" xfId="0" applyFill="1" applyBorder="1" applyAlignment="1">
      <alignment horizontal="center"/>
    </xf>
    <xf numFmtId="171" fontId="0" fillId="0" borderId="11" xfId="0" applyNumberFormat="1" applyBorder="1" applyAlignment="1">
      <alignment horizontal="center"/>
    </xf>
    <xf numFmtId="0" fontId="19" fillId="18" borderId="14" xfId="0" applyFont="1" applyFill="1" applyBorder="1" applyProtection="1">
      <protection hidden="1"/>
    </xf>
    <xf numFmtId="0" fontId="7" fillId="18" borderId="14" xfId="0" applyFont="1" applyFill="1" applyBorder="1" applyProtection="1">
      <protection hidden="1"/>
    </xf>
    <xf numFmtId="0" fontId="7" fillId="18" borderId="15" xfId="0" applyFont="1" applyFill="1" applyBorder="1" applyAlignment="1" applyProtection="1">
      <alignment vertical="center"/>
      <protection hidden="1"/>
    </xf>
    <xf numFmtId="0" fontId="19" fillId="18" borderId="0" xfId="0" applyFont="1" applyFill="1" applyProtection="1">
      <protection hidden="1"/>
    </xf>
    <xf numFmtId="0" fontId="35" fillId="18" borderId="0" xfId="0" applyFont="1" applyFill="1" applyAlignment="1">
      <alignment vertical="center"/>
    </xf>
    <xf numFmtId="0" fontId="7" fillId="18" borderId="0" xfId="0" applyFont="1" applyFill="1" applyAlignment="1" applyProtection="1">
      <alignment vertical="center"/>
      <protection hidden="1"/>
    </xf>
    <xf numFmtId="0" fontId="36" fillId="18" borderId="17" xfId="0" applyFont="1" applyFill="1" applyBorder="1" applyAlignment="1" applyProtection="1">
      <alignment vertical="center"/>
      <protection hidden="1"/>
    </xf>
    <xf numFmtId="0" fontId="19" fillId="18" borderId="20" xfId="0" applyFont="1" applyFill="1" applyBorder="1" applyProtection="1">
      <protection hidden="1"/>
    </xf>
    <xf numFmtId="0" fontId="49" fillId="18" borderId="20" xfId="0" applyFont="1" applyFill="1" applyBorder="1" applyAlignment="1" applyProtection="1">
      <alignment vertical="center"/>
      <protection hidden="1"/>
    </xf>
    <xf numFmtId="0" fontId="7" fillId="6" borderId="0" xfId="0" applyFont="1" applyFill="1" applyAlignment="1" applyProtection="1">
      <alignment horizontal="center"/>
      <protection hidden="1"/>
    </xf>
    <xf numFmtId="0" fontId="49" fillId="6" borderId="0" xfId="0" applyFont="1" applyFill="1" applyAlignment="1" applyProtection="1">
      <alignment vertical="center"/>
      <protection hidden="1"/>
    </xf>
    <xf numFmtId="2" fontId="27" fillId="6" borderId="0" xfId="1" applyNumberFormat="1" applyFont="1" applyFill="1" applyBorder="1" applyAlignment="1" applyProtection="1">
      <alignment horizontal="center" vertical="center"/>
      <protection hidden="1"/>
    </xf>
    <xf numFmtId="0" fontId="35" fillId="6" borderId="0" xfId="0" applyFont="1" applyFill="1" applyAlignment="1">
      <alignment vertical="center"/>
    </xf>
    <xf numFmtId="169" fontId="51" fillId="7" borderId="23" xfId="0" applyNumberFormat="1" applyFont="1" applyFill="1" applyBorder="1" applyAlignment="1" applyProtection="1">
      <alignment horizontal="left"/>
      <protection hidden="1"/>
    </xf>
    <xf numFmtId="0" fontId="11" fillId="7" borderId="0" xfId="0" applyFont="1" applyFill="1" applyAlignment="1" applyProtection="1">
      <alignment vertical="top" wrapText="1"/>
      <protection hidden="1"/>
    </xf>
    <xf numFmtId="0" fontId="24" fillId="6" borderId="0" xfId="0" applyFont="1" applyFill="1" applyAlignment="1" applyProtection="1">
      <alignment horizontal="left" vertical="center"/>
      <protection hidden="1"/>
    </xf>
    <xf numFmtId="3" fontId="63" fillId="6" borderId="0" xfId="0" applyNumberFormat="1" applyFont="1" applyFill="1" applyAlignment="1" applyProtection="1">
      <alignment horizontal="right" vertical="top"/>
      <protection hidden="1"/>
    </xf>
    <xf numFmtId="3" fontId="27" fillId="6" borderId="6" xfId="0" applyNumberFormat="1" applyFont="1" applyFill="1" applyBorder="1" applyAlignment="1" applyProtection="1">
      <alignment horizontal="center" vertical="center"/>
      <protection locked="0"/>
    </xf>
    <xf numFmtId="3" fontId="27" fillId="6" borderId="7" xfId="0" applyNumberFormat="1" applyFont="1" applyFill="1" applyBorder="1" applyAlignment="1" applyProtection="1">
      <alignment horizontal="center" vertical="center"/>
      <protection locked="0"/>
    </xf>
    <xf numFmtId="3" fontId="65" fillId="6" borderId="0" xfId="0" applyNumberFormat="1" applyFont="1" applyFill="1" applyAlignment="1" applyProtection="1">
      <alignment horizontal="right" vertical="top"/>
      <protection hidden="1"/>
    </xf>
    <xf numFmtId="0" fontId="55" fillId="0" borderId="0" xfId="0" applyFont="1" applyProtection="1">
      <protection hidden="1"/>
    </xf>
    <xf numFmtId="0" fontId="35" fillId="13" borderId="17" xfId="0" applyFont="1" applyFill="1" applyBorder="1" applyAlignment="1">
      <alignment vertical="center"/>
    </xf>
    <xf numFmtId="0" fontId="19" fillId="13" borderId="17" xfId="0" applyFont="1" applyFill="1" applyBorder="1" applyProtection="1">
      <protection hidden="1"/>
    </xf>
    <xf numFmtId="0" fontId="19" fillId="13" borderId="31" xfId="0" applyFont="1" applyFill="1" applyBorder="1" applyProtection="1">
      <protection hidden="1"/>
    </xf>
    <xf numFmtId="0" fontId="19" fillId="13" borderId="12" xfId="0" applyFont="1" applyFill="1" applyBorder="1" applyProtection="1">
      <protection hidden="1"/>
    </xf>
    <xf numFmtId="0" fontId="19" fillId="13" borderId="32" xfId="0" applyFont="1" applyFill="1" applyBorder="1" applyProtection="1">
      <protection hidden="1"/>
    </xf>
    <xf numFmtId="0" fontId="7" fillId="0" borderId="0" xfId="0" applyFont="1" applyAlignment="1" applyProtection="1">
      <alignment vertical="center"/>
      <protection hidden="1"/>
    </xf>
    <xf numFmtId="0" fontId="35" fillId="0" borderId="0" xfId="0" applyFont="1" applyAlignment="1">
      <alignment vertical="center"/>
    </xf>
    <xf numFmtId="0" fontId="36" fillId="0" borderId="0" xfId="0" applyFont="1" applyAlignment="1" applyProtection="1">
      <alignment vertical="center"/>
      <protection hidden="1"/>
    </xf>
    <xf numFmtId="0" fontId="37" fillId="0" borderId="0" xfId="0" applyFont="1" applyAlignment="1">
      <alignment horizontal="center" vertical="center"/>
    </xf>
    <xf numFmtId="0" fontId="19" fillId="19" borderId="16" xfId="0" applyFont="1" applyFill="1" applyBorder="1" applyProtection="1">
      <protection hidden="1"/>
    </xf>
    <xf numFmtId="169" fontId="79" fillId="13" borderId="21" xfId="0" applyNumberFormat="1" applyFont="1" applyFill="1" applyBorder="1" applyAlignment="1" applyProtection="1">
      <alignment horizontal="center" vertical="center"/>
      <protection hidden="1"/>
    </xf>
    <xf numFmtId="169" fontId="79" fillId="18" borderId="21" xfId="0" applyNumberFormat="1" applyFont="1" applyFill="1" applyBorder="1" applyAlignment="1" applyProtection="1">
      <alignment horizontal="center" vertical="center"/>
      <protection hidden="1"/>
    </xf>
    <xf numFmtId="0" fontId="19" fillId="13" borderId="15" xfId="0" applyFont="1" applyFill="1" applyBorder="1" applyProtection="1">
      <protection hidden="1"/>
    </xf>
    <xf numFmtId="0" fontId="49" fillId="13" borderId="21" xfId="0" applyFont="1" applyFill="1" applyBorder="1" applyAlignment="1" applyProtection="1">
      <alignment vertical="center"/>
      <protection hidden="1"/>
    </xf>
    <xf numFmtId="0" fontId="7" fillId="13" borderId="27" xfId="0" applyFont="1" applyFill="1" applyBorder="1" applyProtection="1">
      <protection hidden="1"/>
    </xf>
    <xf numFmtId="0" fontId="7" fillId="13" borderId="15" xfId="0" applyFont="1" applyFill="1" applyBorder="1" applyProtection="1">
      <protection hidden="1"/>
    </xf>
    <xf numFmtId="0" fontId="7" fillId="13" borderId="16" xfId="0" applyFont="1" applyFill="1" applyBorder="1" applyProtection="1">
      <protection hidden="1"/>
    </xf>
    <xf numFmtId="0" fontId="24" fillId="13" borderId="0" xfId="0" applyFont="1" applyFill="1" applyAlignment="1" applyProtection="1">
      <alignment vertical="center"/>
      <protection hidden="1"/>
    </xf>
    <xf numFmtId="0" fontId="19" fillId="0" borderId="0" xfId="0" applyFont="1" applyProtection="1">
      <protection hidden="1"/>
    </xf>
    <xf numFmtId="0" fontId="49" fillId="0" borderId="0" xfId="0" applyFont="1" applyAlignment="1" applyProtection="1">
      <alignment vertical="center"/>
      <protection hidden="1"/>
    </xf>
    <xf numFmtId="2" fontId="79" fillId="0" borderId="0" xfId="0" applyNumberFormat="1" applyFont="1" applyAlignment="1" applyProtection="1">
      <alignment horizontal="center"/>
      <protection hidden="1"/>
    </xf>
    <xf numFmtId="0" fontId="45" fillId="0" borderId="0" xfId="0" applyFont="1" applyAlignment="1" applyProtection="1">
      <alignment horizontal="center" vertical="center" wrapText="1"/>
      <protection hidden="1"/>
    </xf>
    <xf numFmtId="2" fontId="7" fillId="0" borderId="0" xfId="0" applyNumberFormat="1" applyFont="1" applyAlignment="1" applyProtection="1">
      <alignment vertical="center"/>
      <protection hidden="1"/>
    </xf>
    <xf numFmtId="43" fontId="32" fillId="0" borderId="0" xfId="0" applyNumberFormat="1" applyFont="1" applyProtection="1">
      <protection hidden="1"/>
    </xf>
    <xf numFmtId="0" fontId="7" fillId="13" borderId="17" xfId="0" applyFont="1" applyFill="1" applyBorder="1" applyAlignment="1" applyProtection="1">
      <alignment horizontal="right" vertical="center"/>
      <protection hidden="1"/>
    </xf>
    <xf numFmtId="0" fontId="49" fillId="13" borderId="15" xfId="0" applyFont="1" applyFill="1" applyBorder="1" applyAlignment="1" applyProtection="1">
      <alignment vertical="center"/>
      <protection hidden="1"/>
    </xf>
    <xf numFmtId="0" fontId="49" fillId="13" borderId="17" xfId="0" applyFont="1" applyFill="1" applyBorder="1" applyAlignment="1" applyProtection="1">
      <alignment vertical="center"/>
      <protection hidden="1"/>
    </xf>
    <xf numFmtId="0" fontId="80" fillId="20" borderId="0" xfId="0" applyFont="1" applyFill="1" applyAlignment="1">
      <alignment horizontal="center" vertical="center"/>
    </xf>
    <xf numFmtId="14" fontId="0" fillId="0" borderId="0" xfId="0" applyNumberFormat="1"/>
    <xf numFmtId="0" fontId="0" fillId="0" borderId="0" xfId="0" applyAlignment="1">
      <alignment wrapText="1"/>
    </xf>
    <xf numFmtId="0" fontId="62" fillId="13" borderId="27" xfId="0" applyFont="1" applyFill="1" applyBorder="1" applyAlignment="1" applyProtection="1">
      <alignment vertical="center"/>
      <protection hidden="1"/>
    </xf>
    <xf numFmtId="0" fontId="62" fillId="13" borderId="15" xfId="0" applyFont="1" applyFill="1" applyBorder="1" applyAlignment="1" applyProtection="1">
      <alignment vertical="center"/>
      <protection hidden="1"/>
    </xf>
    <xf numFmtId="2" fontId="27" fillId="0" borderId="0" xfId="1" applyNumberFormat="1" applyFont="1" applyFill="1" applyBorder="1" applyAlignment="1" applyProtection="1">
      <alignment horizontal="center" vertical="center"/>
      <protection hidden="1"/>
    </xf>
    <xf numFmtId="0" fontId="53" fillId="21" borderId="11" xfId="13" applyFont="1" applyFill="1" applyBorder="1" applyAlignment="1">
      <alignment vertical="center"/>
    </xf>
    <xf numFmtId="172" fontId="53" fillId="21" borderId="11" xfId="0" applyNumberFormat="1" applyFont="1" applyFill="1" applyBorder="1" applyAlignment="1">
      <alignment vertical="center"/>
    </xf>
    <xf numFmtId="170" fontId="53" fillId="21" borderId="11" xfId="13" applyNumberFormat="1" applyFont="1" applyFill="1" applyBorder="1" applyAlignment="1">
      <alignment vertical="center"/>
    </xf>
    <xf numFmtId="171" fontId="53" fillId="0" borderId="11" xfId="13" applyNumberFormat="1" applyFont="1" applyBorder="1" applyAlignment="1">
      <alignment vertical="center"/>
    </xf>
    <xf numFmtId="170" fontId="53" fillId="0" borderId="11" xfId="13" applyNumberFormat="1" applyFont="1" applyBorder="1" applyAlignment="1">
      <alignment vertical="center"/>
    </xf>
    <xf numFmtId="171" fontId="53" fillId="21" borderId="11" xfId="13" applyNumberFormat="1" applyFont="1" applyFill="1" applyBorder="1" applyAlignment="1">
      <alignment vertical="center"/>
    </xf>
    <xf numFmtId="0" fontId="58" fillId="21" borderId="11" xfId="13" applyFont="1" applyFill="1" applyBorder="1" applyAlignment="1">
      <alignment vertical="center"/>
    </xf>
    <xf numFmtId="171" fontId="58" fillId="21" borderId="11" xfId="0" applyNumberFormat="1" applyFont="1" applyFill="1" applyBorder="1" applyAlignment="1">
      <alignment vertical="center"/>
    </xf>
    <xf numFmtId="0" fontId="58" fillId="21" borderId="11" xfId="0" applyFont="1" applyFill="1" applyBorder="1" applyAlignment="1">
      <alignment vertical="center"/>
    </xf>
    <xf numFmtId="170" fontId="53" fillId="21" borderId="11" xfId="0" applyNumberFormat="1" applyFont="1" applyFill="1" applyBorder="1" applyAlignment="1">
      <alignment vertical="center"/>
    </xf>
    <xf numFmtId="0" fontId="1" fillId="0" borderId="11" xfId="0" applyFont="1" applyBorder="1" applyAlignment="1">
      <alignment vertical="center"/>
    </xf>
    <xf numFmtId="0" fontId="53" fillId="21" borderId="25" xfId="13" applyFont="1" applyFill="1" applyBorder="1" applyAlignment="1">
      <alignment vertical="center"/>
    </xf>
    <xf numFmtId="2" fontId="53" fillId="0" borderId="11" xfId="13" applyNumberFormat="1" applyFont="1" applyBorder="1" applyAlignment="1">
      <alignment vertical="center"/>
    </xf>
    <xf numFmtId="2" fontId="53" fillId="21" borderId="11" xfId="13" applyNumberFormat="1" applyFont="1" applyFill="1" applyBorder="1" applyAlignment="1">
      <alignment vertical="center"/>
    </xf>
    <xf numFmtId="173" fontId="38" fillId="6" borderId="0" xfId="0" applyNumberFormat="1" applyFont="1" applyFill="1" applyAlignment="1" applyProtection="1">
      <alignment horizontal="right"/>
      <protection hidden="1"/>
    </xf>
    <xf numFmtId="0" fontId="80" fillId="20" borderId="0" xfId="0" applyFont="1" applyFill="1" applyAlignment="1">
      <alignment horizontal="left" vertical="center"/>
    </xf>
    <xf numFmtId="0" fontId="45" fillId="13" borderId="27" xfId="0" applyFont="1" applyFill="1" applyBorder="1" applyAlignment="1" applyProtection="1">
      <alignment horizontal="center" vertical="center" wrapText="1"/>
      <protection hidden="1"/>
    </xf>
    <xf numFmtId="0" fontId="45" fillId="13" borderId="16" xfId="0" applyFont="1" applyFill="1" applyBorder="1" applyAlignment="1" applyProtection="1">
      <alignment horizontal="center" vertical="center" wrapText="1"/>
      <protection hidden="1"/>
    </xf>
    <xf numFmtId="0" fontId="45" fillId="13" borderId="28" xfId="0" applyFont="1" applyFill="1" applyBorder="1" applyAlignment="1" applyProtection="1">
      <alignment horizontal="center" vertical="center" wrapText="1"/>
      <protection hidden="1"/>
    </xf>
    <xf numFmtId="2" fontId="27" fillId="13" borderId="27" xfId="1" applyNumberFormat="1" applyFont="1" applyFill="1" applyBorder="1" applyAlignment="1" applyProtection="1">
      <alignment horizontal="center" vertical="center"/>
      <protection hidden="1"/>
    </xf>
    <xf numFmtId="2" fontId="27" fillId="13" borderId="15" xfId="1" applyNumberFormat="1" applyFont="1" applyFill="1" applyBorder="1" applyAlignment="1" applyProtection="1">
      <alignment horizontal="center" vertical="center"/>
      <protection hidden="1"/>
    </xf>
    <xf numFmtId="164" fontId="31" fillId="11" borderId="11" xfId="1" applyNumberFormat="1" applyFont="1" applyFill="1" applyBorder="1" applyAlignment="1" applyProtection="1">
      <alignment horizontal="right" vertical="center"/>
      <protection hidden="1"/>
    </xf>
    <xf numFmtId="0" fontId="11" fillId="7" borderId="0" xfId="0" applyFont="1" applyFill="1" applyAlignment="1" applyProtection="1">
      <alignment vertical="top" wrapText="1"/>
      <protection hidden="1"/>
    </xf>
    <xf numFmtId="164" fontId="27" fillId="12" borderId="4" xfId="1" applyNumberFormat="1" applyFont="1" applyFill="1" applyBorder="1" applyAlignment="1" applyProtection="1">
      <alignment horizontal="right" vertical="center"/>
      <protection locked="0"/>
    </xf>
    <xf numFmtId="164" fontId="27" fillId="12" borderId="5" xfId="1" applyNumberFormat="1" applyFont="1" applyFill="1" applyBorder="1" applyAlignment="1" applyProtection="1">
      <alignment horizontal="right" vertical="center"/>
      <protection locked="0"/>
    </xf>
    <xf numFmtId="164" fontId="27" fillId="12" borderId="1" xfId="1" applyNumberFormat="1" applyFont="1" applyFill="1" applyBorder="1" applyAlignment="1" applyProtection="1">
      <alignment horizontal="right" vertical="center"/>
      <protection locked="0"/>
    </xf>
    <xf numFmtId="164" fontId="27" fillId="12" borderId="3" xfId="1" applyNumberFormat="1" applyFont="1" applyFill="1" applyBorder="1" applyAlignment="1" applyProtection="1">
      <alignment horizontal="right" vertical="center"/>
      <protection locked="0"/>
    </xf>
    <xf numFmtId="0" fontId="27" fillId="6" borderId="26" xfId="0" applyFont="1" applyFill="1" applyBorder="1" applyAlignment="1" applyProtection="1">
      <alignment horizontal="left" vertical="top" wrapText="1"/>
      <protection hidden="1"/>
    </xf>
    <xf numFmtId="0" fontId="18" fillId="6" borderId="23" xfId="0" applyFont="1" applyFill="1" applyBorder="1" applyAlignment="1" applyProtection="1">
      <alignment horizontal="left" vertical="top" wrapText="1"/>
      <protection hidden="1"/>
    </xf>
    <xf numFmtId="0" fontId="18" fillId="6" borderId="25" xfId="0" applyFont="1" applyFill="1" applyBorder="1" applyAlignment="1" applyProtection="1">
      <alignment horizontal="left" vertical="top" wrapText="1"/>
      <protection hidden="1"/>
    </xf>
    <xf numFmtId="0" fontId="27" fillId="12" borderId="4" xfId="0" applyFont="1" applyFill="1" applyBorder="1" applyAlignment="1" applyProtection="1">
      <alignment vertical="center"/>
      <protection locked="0"/>
    </xf>
    <xf numFmtId="0" fontId="27" fillId="12" borderId="5" xfId="0" applyFont="1" applyFill="1" applyBorder="1" applyAlignment="1" applyProtection="1">
      <alignment vertical="center"/>
      <protection locked="0"/>
    </xf>
    <xf numFmtId="0" fontId="10" fillId="6" borderId="0" xfId="0" applyFont="1" applyFill="1" applyAlignment="1" applyProtection="1">
      <alignment horizontal="left" vertical="center" wrapText="1"/>
      <protection hidden="1"/>
    </xf>
    <xf numFmtId="0" fontId="27" fillId="12" borderId="4" xfId="0" applyFont="1" applyFill="1" applyBorder="1" applyAlignment="1" applyProtection="1">
      <alignment horizontal="right" vertical="center"/>
      <protection locked="0"/>
    </xf>
    <xf numFmtId="0" fontId="27" fillId="12" borderId="5" xfId="0" applyFont="1" applyFill="1" applyBorder="1" applyAlignment="1" applyProtection="1">
      <alignment horizontal="right" vertical="center"/>
      <protection locked="0"/>
    </xf>
    <xf numFmtId="2" fontId="81" fillId="13" borderId="28" xfId="1" applyNumberFormat="1" applyFont="1" applyFill="1" applyBorder="1" applyAlignment="1" applyProtection="1">
      <alignment horizontal="center" vertical="center"/>
      <protection hidden="1"/>
    </xf>
    <xf numFmtId="2" fontId="81" fillId="13" borderId="21" xfId="1" applyNumberFormat="1" applyFont="1" applyFill="1" applyBorder="1" applyAlignment="1" applyProtection="1">
      <alignment horizontal="center" vertical="center"/>
      <protection hidden="1"/>
    </xf>
    <xf numFmtId="0" fontId="19" fillId="18" borderId="27" xfId="0" applyFont="1" applyFill="1" applyBorder="1" applyAlignment="1" applyProtection="1">
      <alignment horizontal="center"/>
      <protection hidden="1"/>
    </xf>
    <xf numFmtId="0" fontId="19" fillId="18" borderId="15" xfId="0" applyFont="1" applyFill="1" applyBorder="1" applyAlignment="1" applyProtection="1">
      <alignment horizontal="center"/>
      <protection hidden="1"/>
    </xf>
    <xf numFmtId="0" fontId="62" fillId="18" borderId="16" xfId="0" applyFont="1" applyFill="1" applyBorder="1" applyAlignment="1" applyProtection="1">
      <alignment horizontal="center" vertical="center"/>
      <protection hidden="1"/>
    </xf>
    <xf numFmtId="0" fontId="62" fillId="18" borderId="17" xfId="0" applyFont="1" applyFill="1" applyBorder="1" applyAlignment="1" applyProtection="1">
      <alignment horizontal="center" vertical="center"/>
      <protection hidden="1"/>
    </xf>
    <xf numFmtId="0" fontId="24" fillId="18" borderId="12" xfId="0" applyFont="1" applyFill="1" applyBorder="1" applyAlignment="1" applyProtection="1">
      <alignment horizontal="center" vertical="center"/>
      <protection hidden="1"/>
    </xf>
    <xf numFmtId="0" fontId="24" fillId="18" borderId="17" xfId="0" applyFont="1" applyFill="1" applyBorder="1" applyAlignment="1" applyProtection="1">
      <alignment horizontal="center" vertical="center"/>
      <protection hidden="1"/>
    </xf>
    <xf numFmtId="0" fontId="32" fillId="18" borderId="16" xfId="0" applyFont="1" applyFill="1" applyBorder="1" applyAlignment="1" applyProtection="1">
      <alignment horizontal="left" vertical="center"/>
      <protection hidden="1"/>
    </xf>
    <xf numFmtId="0" fontId="32" fillId="18" borderId="17" xfId="0" applyFont="1" applyFill="1" applyBorder="1" applyAlignment="1" applyProtection="1">
      <alignment horizontal="left" vertical="center"/>
      <protection hidden="1"/>
    </xf>
    <xf numFmtId="2" fontId="78" fillId="18" borderId="28" xfId="1" applyNumberFormat="1" applyFont="1" applyFill="1" applyBorder="1" applyAlignment="1" applyProtection="1">
      <alignment horizontal="center" vertical="center"/>
      <protection hidden="1"/>
    </xf>
    <xf numFmtId="2" fontId="78" fillId="18" borderId="21" xfId="1" applyNumberFormat="1" applyFont="1" applyFill="1" applyBorder="1" applyAlignment="1" applyProtection="1">
      <alignment horizontal="center" vertical="center"/>
      <protection hidden="1"/>
    </xf>
    <xf numFmtId="0" fontId="19" fillId="13" borderId="27" xfId="0" applyFont="1" applyFill="1" applyBorder="1" applyAlignment="1" applyProtection="1">
      <alignment horizontal="center"/>
      <protection hidden="1"/>
    </xf>
    <xf numFmtId="0" fontId="19" fillId="13" borderId="15" xfId="0" applyFont="1" applyFill="1" applyBorder="1" applyAlignment="1" applyProtection="1">
      <alignment horizontal="center"/>
      <protection hidden="1"/>
    </xf>
    <xf numFmtId="0" fontId="62" fillId="13" borderId="16" xfId="0" applyFont="1" applyFill="1" applyBorder="1" applyAlignment="1" applyProtection="1">
      <alignment horizontal="center" vertical="center"/>
      <protection hidden="1"/>
    </xf>
    <xf numFmtId="0" fontId="62" fillId="13" borderId="17" xfId="0" applyFont="1" applyFill="1" applyBorder="1" applyAlignment="1" applyProtection="1">
      <alignment horizontal="center" vertical="center"/>
      <protection hidden="1"/>
    </xf>
    <xf numFmtId="0" fontId="32" fillId="13" borderId="16" xfId="0" applyFont="1" applyFill="1" applyBorder="1" applyAlignment="1" applyProtection="1">
      <alignment horizontal="center" vertical="center"/>
      <protection hidden="1"/>
    </xf>
    <xf numFmtId="0" fontId="32" fillId="13" borderId="17" xfId="0" applyFont="1" applyFill="1" applyBorder="1" applyAlignment="1" applyProtection="1">
      <alignment horizontal="center" vertical="center"/>
      <protection hidden="1"/>
    </xf>
    <xf numFmtId="0" fontId="45" fillId="13" borderId="22" xfId="0" applyFont="1" applyFill="1" applyBorder="1" applyAlignment="1" applyProtection="1">
      <alignment horizontal="center" vertical="center" wrapText="1"/>
      <protection hidden="1"/>
    </xf>
    <xf numFmtId="0" fontId="45" fillId="13" borderId="18" xfId="0" applyFont="1" applyFill="1" applyBorder="1" applyAlignment="1" applyProtection="1">
      <alignment horizontal="center" vertical="center" wrapText="1"/>
      <protection hidden="1"/>
    </xf>
    <xf numFmtId="0" fontId="45" fillId="13" borderId="19" xfId="0" applyFont="1" applyFill="1" applyBorder="1" applyAlignment="1" applyProtection="1">
      <alignment horizontal="center" vertical="center" wrapText="1"/>
      <protection hidden="1"/>
    </xf>
    <xf numFmtId="0" fontId="62" fillId="19" borderId="16" xfId="0" applyFont="1" applyFill="1" applyBorder="1" applyAlignment="1" applyProtection="1">
      <alignment horizontal="center" vertical="center"/>
      <protection hidden="1"/>
    </xf>
    <xf numFmtId="0" fontId="62" fillId="19" borderId="17" xfId="0" applyFont="1" applyFill="1" applyBorder="1" applyAlignment="1" applyProtection="1">
      <alignment horizontal="center" vertical="center"/>
      <protection hidden="1"/>
    </xf>
    <xf numFmtId="0" fontId="32" fillId="13" borderId="16" xfId="0" applyFont="1" applyFill="1" applyBorder="1" applyAlignment="1" applyProtection="1">
      <alignment vertical="center"/>
      <protection hidden="1"/>
    </xf>
    <xf numFmtId="0" fontId="32" fillId="13" borderId="17" xfId="0" applyFont="1" applyFill="1" applyBorder="1" applyAlignment="1" applyProtection="1">
      <alignment vertical="center"/>
      <protection hidden="1"/>
    </xf>
    <xf numFmtId="0" fontId="24" fillId="13" borderId="12" xfId="0" applyFont="1" applyFill="1" applyBorder="1" applyAlignment="1" applyProtection="1">
      <alignment horizontal="center" vertical="center"/>
      <protection hidden="1"/>
    </xf>
    <xf numFmtId="0" fontId="24" fillId="13" borderId="17" xfId="0" applyFont="1" applyFill="1" applyBorder="1" applyAlignment="1" applyProtection="1">
      <alignment horizontal="center" vertical="center"/>
      <protection hidden="1"/>
    </xf>
    <xf numFmtId="0" fontId="24" fillId="13" borderId="16" xfId="0" applyFont="1" applyFill="1" applyBorder="1" applyAlignment="1" applyProtection="1">
      <alignment horizontal="center" vertical="center"/>
      <protection hidden="1"/>
    </xf>
    <xf numFmtId="0" fontId="24" fillId="13" borderId="0" xfId="0" applyFont="1" applyFill="1" applyAlignment="1" applyProtection="1">
      <alignment horizontal="center" vertical="center"/>
      <protection hidden="1"/>
    </xf>
    <xf numFmtId="2" fontId="79" fillId="13" borderId="28" xfId="0" applyNumberFormat="1" applyFont="1" applyFill="1" applyBorder="1" applyAlignment="1" applyProtection="1">
      <alignment horizontal="center"/>
      <protection hidden="1"/>
    </xf>
    <xf numFmtId="2" fontId="79" fillId="13" borderId="20" xfId="0" applyNumberFormat="1" applyFont="1" applyFill="1" applyBorder="1" applyAlignment="1" applyProtection="1">
      <alignment horizontal="center"/>
      <protection hidden="1"/>
    </xf>
    <xf numFmtId="0" fontId="24" fillId="18" borderId="16" xfId="0" applyFont="1" applyFill="1" applyBorder="1" applyAlignment="1" applyProtection="1">
      <alignment horizontal="center" vertical="center"/>
      <protection hidden="1"/>
    </xf>
    <xf numFmtId="0" fontId="24" fillId="18" borderId="0" xfId="0" applyFont="1" applyFill="1" applyAlignment="1" applyProtection="1">
      <alignment horizontal="center" vertical="center"/>
      <protection hidden="1"/>
    </xf>
    <xf numFmtId="2" fontId="79" fillId="18" borderId="28" xfId="0" applyNumberFormat="1" applyFont="1" applyFill="1" applyBorder="1" applyAlignment="1" applyProtection="1">
      <alignment horizontal="center"/>
      <protection hidden="1"/>
    </xf>
    <xf numFmtId="2" fontId="79" fillId="18" borderId="20" xfId="0" applyNumberFormat="1" applyFont="1" applyFill="1" applyBorder="1" applyAlignment="1" applyProtection="1">
      <alignment horizontal="center"/>
      <protection hidden="1"/>
    </xf>
    <xf numFmtId="0" fontId="13" fillId="0" borderId="22" xfId="0" applyFont="1" applyBorder="1" applyAlignment="1" applyProtection="1">
      <alignment horizontal="center" vertical="center" wrapText="1"/>
      <protection hidden="1"/>
    </xf>
    <xf numFmtId="0" fontId="13" fillId="0" borderId="18" xfId="0" applyFont="1" applyBorder="1" applyAlignment="1" applyProtection="1">
      <alignment horizontal="center" vertical="center" wrapText="1"/>
      <protection hidden="1"/>
    </xf>
    <xf numFmtId="0" fontId="13" fillId="0" borderId="19" xfId="0" applyFont="1" applyBorder="1" applyAlignment="1" applyProtection="1">
      <alignment horizontal="center" vertical="center" wrapText="1"/>
      <protection hidden="1"/>
    </xf>
    <xf numFmtId="0" fontId="32" fillId="18" borderId="16" xfId="0" applyFont="1" applyFill="1" applyBorder="1" applyAlignment="1" applyProtection="1">
      <alignment vertical="center"/>
      <protection hidden="1"/>
    </xf>
    <xf numFmtId="0" fontId="32" fillId="18" borderId="17" xfId="0" applyFont="1" applyFill="1" applyBorder="1" applyAlignment="1" applyProtection="1">
      <alignment vertical="center"/>
      <protection hidden="1"/>
    </xf>
    <xf numFmtId="0" fontId="7" fillId="6" borderId="26" xfId="0" applyFont="1" applyFill="1" applyBorder="1" applyAlignment="1" applyProtection="1">
      <alignment horizontal="left" vertical="top" wrapText="1"/>
      <protection hidden="1"/>
    </xf>
    <xf numFmtId="0" fontId="25" fillId="6" borderId="23" xfId="0" applyFont="1" applyFill="1" applyBorder="1" applyAlignment="1" applyProtection="1">
      <alignment horizontal="left" vertical="top" wrapText="1"/>
      <protection hidden="1"/>
    </xf>
    <xf numFmtId="0" fontId="25" fillId="6" borderId="25" xfId="0" applyFont="1" applyFill="1" applyBorder="1" applyAlignment="1" applyProtection="1">
      <alignment horizontal="left" vertical="top" wrapText="1"/>
      <protection hidden="1"/>
    </xf>
    <xf numFmtId="9" fontId="27" fillId="12" borderId="4" xfId="0" applyNumberFormat="1" applyFont="1" applyFill="1" applyBorder="1" applyAlignment="1" applyProtection="1">
      <alignment horizontal="right" vertical="center"/>
      <protection locked="0"/>
    </xf>
    <xf numFmtId="164" fontId="27" fillId="12" borderId="4" xfId="1" applyNumberFormat="1" applyFont="1" applyFill="1" applyBorder="1" applyAlignment="1" applyProtection="1">
      <alignment horizontal="center" vertical="center"/>
      <protection locked="0"/>
    </xf>
    <xf numFmtId="164" fontId="27" fillId="12" borderId="5" xfId="1" applyNumberFormat="1" applyFont="1" applyFill="1" applyBorder="1" applyAlignment="1" applyProtection="1">
      <alignment horizontal="center" vertical="center"/>
      <protection locked="0"/>
    </xf>
    <xf numFmtId="0" fontId="34" fillId="18" borderId="16" xfId="0" applyFont="1" applyFill="1" applyBorder="1" applyAlignment="1" applyProtection="1">
      <alignment horizontal="center" vertical="center"/>
      <protection hidden="1"/>
    </xf>
    <xf numFmtId="0" fontId="34" fillId="18" borderId="17" xfId="0" applyFont="1" applyFill="1" applyBorder="1" applyAlignment="1" applyProtection="1">
      <alignment horizontal="center" vertical="center"/>
      <protection hidden="1"/>
    </xf>
    <xf numFmtId="0" fontId="28" fillId="18" borderId="16" xfId="0" applyFont="1" applyFill="1" applyBorder="1" applyAlignment="1" applyProtection="1">
      <alignment horizontal="left" vertical="center"/>
      <protection hidden="1"/>
    </xf>
    <xf numFmtId="0" fontId="28" fillId="18" borderId="17" xfId="0" applyFont="1" applyFill="1" applyBorder="1" applyAlignment="1" applyProtection="1">
      <alignment horizontal="left" vertical="center"/>
      <protection hidden="1"/>
    </xf>
    <xf numFmtId="0" fontId="34" fillId="13" borderId="16" xfId="0" applyFont="1" applyFill="1" applyBorder="1" applyAlignment="1" applyProtection="1">
      <alignment horizontal="center" vertical="center"/>
      <protection hidden="1"/>
    </xf>
    <xf numFmtId="0" fontId="34" fillId="13" borderId="17" xfId="0" applyFont="1" applyFill="1" applyBorder="1" applyAlignment="1" applyProtection="1">
      <alignment horizontal="center" vertical="center"/>
      <protection hidden="1"/>
    </xf>
    <xf numFmtId="0" fontId="28" fillId="13" borderId="16" xfId="0" applyFont="1" applyFill="1" applyBorder="1" applyAlignment="1" applyProtection="1">
      <alignment vertical="center"/>
      <protection hidden="1"/>
    </xf>
    <xf numFmtId="0" fontId="28" fillId="13" borderId="17" xfId="0" applyFont="1" applyFill="1" applyBorder="1" applyAlignment="1" applyProtection="1">
      <alignment vertical="center"/>
      <protection hidden="1"/>
    </xf>
    <xf numFmtId="2" fontId="77" fillId="13" borderId="28" xfId="1" applyNumberFormat="1" applyFont="1" applyFill="1" applyBorder="1" applyAlignment="1" applyProtection="1">
      <alignment horizontal="center" vertical="center"/>
      <protection hidden="1"/>
    </xf>
    <xf numFmtId="2" fontId="77" fillId="13" borderId="21" xfId="1" applyNumberFormat="1" applyFont="1" applyFill="1" applyBorder="1" applyAlignment="1" applyProtection="1">
      <alignment horizontal="center" vertical="center"/>
      <protection hidden="1"/>
    </xf>
    <xf numFmtId="0" fontId="28" fillId="13" borderId="16" xfId="0" applyFont="1" applyFill="1" applyBorder="1" applyAlignment="1" applyProtection="1">
      <alignment horizontal="center" vertical="center"/>
      <protection hidden="1"/>
    </xf>
    <xf numFmtId="0" fontId="28" fillId="13" borderId="17" xfId="0" applyFont="1" applyFill="1" applyBorder="1" applyAlignment="1" applyProtection="1">
      <alignment horizontal="center" vertical="center"/>
      <protection hidden="1"/>
    </xf>
    <xf numFmtId="0" fontId="28" fillId="18" borderId="16" xfId="0" applyFont="1" applyFill="1" applyBorder="1" applyAlignment="1" applyProtection="1">
      <alignment vertical="center"/>
      <protection hidden="1"/>
    </xf>
    <xf numFmtId="0" fontId="28" fillId="18" borderId="17" xfId="0" applyFont="1" applyFill="1" applyBorder="1" applyAlignment="1" applyProtection="1">
      <alignment vertical="center"/>
      <protection hidden="1"/>
    </xf>
    <xf numFmtId="9" fontId="27" fillId="12" borderId="4" xfId="14" applyFont="1" applyFill="1" applyBorder="1" applyAlignment="1" applyProtection="1">
      <alignment horizontal="right" vertical="center"/>
      <protection locked="0"/>
    </xf>
    <xf numFmtId="9" fontId="27" fillId="12" borderId="5" xfId="14" applyFont="1" applyFill="1" applyBorder="1" applyAlignment="1" applyProtection="1">
      <alignment horizontal="right" vertical="center"/>
      <protection locked="0"/>
    </xf>
    <xf numFmtId="3" fontId="63" fillId="6" borderId="0" xfId="0" applyNumberFormat="1" applyFont="1" applyFill="1" applyAlignment="1" applyProtection="1">
      <alignment horizontal="right" vertical="top"/>
      <protection hidden="1"/>
    </xf>
    <xf numFmtId="3" fontId="65" fillId="6" borderId="0" xfId="0" applyNumberFormat="1" applyFont="1" applyFill="1" applyAlignment="1" applyProtection="1">
      <alignment horizontal="right" vertical="top"/>
      <protection hidden="1"/>
    </xf>
    <xf numFmtId="0" fontId="7" fillId="6" borderId="0" xfId="0" applyFont="1" applyFill="1" applyAlignment="1" applyProtection="1">
      <alignment horizontal="left" vertical="top" wrapText="1"/>
      <protection hidden="1"/>
    </xf>
    <xf numFmtId="0" fontId="7" fillId="6" borderId="0" xfId="0" applyFont="1" applyFill="1" applyAlignment="1" applyProtection="1">
      <alignment horizontal="left" vertical="center" wrapText="1"/>
      <protection hidden="1"/>
    </xf>
    <xf numFmtId="1" fontId="27" fillId="6" borderId="1" xfId="0" applyNumberFormat="1" applyFont="1" applyFill="1" applyBorder="1" applyAlignment="1" applyProtection="1">
      <alignment horizontal="center" vertical="center"/>
      <protection locked="0"/>
    </xf>
    <xf numFmtId="1" fontId="27" fillId="6" borderId="3" xfId="0" applyNumberFormat="1" applyFont="1" applyFill="1" applyBorder="1" applyAlignment="1" applyProtection="1">
      <alignment horizontal="center" vertical="center"/>
      <protection locked="0"/>
    </xf>
    <xf numFmtId="3" fontId="27" fillId="6" borderId="6" xfId="0" applyNumberFormat="1" applyFont="1" applyFill="1" applyBorder="1" applyAlignment="1" applyProtection="1">
      <alignment horizontal="center" vertical="center"/>
      <protection locked="0"/>
    </xf>
    <xf numFmtId="3" fontId="27" fillId="6" borderId="7" xfId="0" applyNumberFormat="1" applyFont="1" applyFill="1" applyBorder="1" applyAlignment="1" applyProtection="1">
      <alignment horizontal="center" vertical="center"/>
      <protection locked="0"/>
    </xf>
    <xf numFmtId="9" fontId="27" fillId="6" borderId="6" xfId="0" applyNumberFormat="1" applyFont="1" applyFill="1" applyBorder="1" applyAlignment="1" applyProtection="1">
      <alignment horizontal="center" vertical="center"/>
      <protection locked="0"/>
    </xf>
    <xf numFmtId="9" fontId="27" fillId="6" borderId="7" xfId="0" applyNumberFormat="1" applyFont="1" applyFill="1" applyBorder="1" applyAlignment="1" applyProtection="1">
      <alignment horizontal="center" vertical="center"/>
      <protection locked="0"/>
    </xf>
    <xf numFmtId="3" fontId="27" fillId="6" borderId="8" xfId="0" applyNumberFormat="1" applyFont="1" applyFill="1" applyBorder="1" applyAlignment="1" applyProtection="1">
      <alignment horizontal="center" vertical="center"/>
      <protection locked="0"/>
    </xf>
    <xf numFmtId="3" fontId="27" fillId="6" borderId="10" xfId="0" applyNumberFormat="1" applyFont="1" applyFill="1" applyBorder="1" applyAlignment="1" applyProtection="1">
      <alignment horizontal="center" vertical="center"/>
      <protection locked="0"/>
    </xf>
    <xf numFmtId="9" fontId="27" fillId="6" borderId="4" xfId="0" applyNumberFormat="1" applyFont="1" applyFill="1" applyBorder="1" applyAlignment="1" applyProtection="1">
      <alignment horizontal="center" vertical="center"/>
      <protection locked="0"/>
    </xf>
    <xf numFmtId="9" fontId="27" fillId="6" borderId="5" xfId="0" applyNumberFormat="1" applyFont="1" applyFill="1" applyBorder="1" applyAlignment="1" applyProtection="1">
      <alignment horizontal="center" vertical="center"/>
      <protection locked="0"/>
    </xf>
    <xf numFmtId="9" fontId="27" fillId="6" borderId="8" xfId="0" applyNumberFormat="1" applyFont="1" applyFill="1" applyBorder="1" applyAlignment="1" applyProtection="1">
      <alignment horizontal="center" vertical="center"/>
      <protection locked="0"/>
    </xf>
    <xf numFmtId="9" fontId="27" fillId="6" borderId="10" xfId="0" applyNumberFormat="1" applyFont="1" applyFill="1" applyBorder="1" applyAlignment="1" applyProtection="1">
      <alignment horizontal="center" vertical="center"/>
      <protection locked="0"/>
    </xf>
    <xf numFmtId="0" fontId="11" fillId="7" borderId="0" xfId="0" applyFont="1" applyFill="1" applyAlignment="1" applyProtection="1">
      <alignment horizontal="left" vertical="top" wrapText="1"/>
      <protection hidden="1"/>
    </xf>
    <xf numFmtId="0" fontId="18" fillId="6" borderId="0" xfId="0" applyFont="1" applyFill="1" applyAlignment="1" applyProtection="1">
      <alignment horizontal="left" vertical="top" wrapText="1"/>
      <protection hidden="1"/>
    </xf>
    <xf numFmtId="0" fontId="62" fillId="6" borderId="1" xfId="0" applyFont="1" applyFill="1" applyBorder="1" applyAlignment="1" applyProtection="1">
      <alignment horizontal="center" vertical="center"/>
      <protection locked="0"/>
    </xf>
    <xf numFmtId="0" fontId="62" fillId="6" borderId="3" xfId="0" applyFont="1" applyFill="1" applyBorder="1" applyAlignment="1" applyProtection="1">
      <alignment horizontal="center" vertical="center"/>
      <protection locked="0"/>
    </xf>
    <xf numFmtId="0" fontId="62" fillId="6" borderId="8" xfId="0" applyFont="1" applyFill="1" applyBorder="1" applyAlignment="1" applyProtection="1">
      <alignment horizontal="center" vertical="center"/>
      <protection locked="0"/>
    </xf>
    <xf numFmtId="0" fontId="62" fillId="6" borderId="10" xfId="0" applyFont="1" applyFill="1" applyBorder="1" applyAlignment="1" applyProtection="1">
      <alignment horizontal="center" vertical="center"/>
      <protection locked="0"/>
    </xf>
    <xf numFmtId="0" fontId="62" fillId="6" borderId="29" xfId="0" applyFont="1" applyFill="1" applyBorder="1" applyAlignment="1" applyProtection="1">
      <alignment horizontal="center" vertical="center"/>
      <protection locked="0"/>
    </xf>
    <xf numFmtId="0" fontId="62" fillId="6" borderId="30" xfId="0" applyFont="1" applyFill="1" applyBorder="1" applyAlignment="1" applyProtection="1">
      <alignment horizontal="center" vertical="center"/>
      <protection locked="0"/>
    </xf>
    <xf numFmtId="0" fontId="24" fillId="6" borderId="0" xfId="0" applyFont="1" applyFill="1" applyAlignment="1" applyProtection="1">
      <alignment horizontal="left" vertical="center"/>
      <protection hidden="1"/>
    </xf>
    <xf numFmtId="0" fontId="27" fillId="15" borderId="13" xfId="6" applyFont="1" applyFill="1" applyBorder="1" applyAlignment="1" applyProtection="1">
      <alignment horizontal="center"/>
      <protection hidden="1"/>
    </xf>
    <xf numFmtId="0" fontId="27" fillId="16" borderId="0" xfId="6" applyFont="1" applyFill="1" applyAlignment="1" applyProtection="1">
      <alignment horizontal="center"/>
      <protection hidden="1"/>
    </xf>
    <xf numFmtId="0" fontId="27" fillId="0" borderId="0" xfId="6" applyFont="1" applyAlignment="1" applyProtection="1">
      <alignment horizontal="center" vertical="center" wrapText="1"/>
      <protection hidden="1"/>
    </xf>
    <xf numFmtId="0" fontId="27" fillId="7" borderId="13" xfId="6" applyFont="1" applyFill="1" applyBorder="1" applyAlignment="1" applyProtection="1">
      <alignment horizontal="center"/>
      <protection hidden="1"/>
    </xf>
  </cellXfs>
  <cellStyles count="16">
    <cellStyle name="20% - Accent1" xfId="2" builtinId="30"/>
    <cellStyle name="40% - Accent2" xfId="3" builtinId="35"/>
    <cellStyle name="40% - Accent4" xfId="4" builtinId="43"/>
    <cellStyle name="40% - Accent6" xfId="5" builtinId="51"/>
    <cellStyle name="Comma" xfId="1" builtinId="3"/>
    <cellStyle name="Normal" xfId="0" builtinId="0"/>
    <cellStyle name="Normal 2" xfId="6" xr:uid="{966F2D71-A017-4A76-86D4-7A36C8549BAE}"/>
    <cellStyle name="Normal 2 2" xfId="15" xr:uid="{512CADA4-052B-470B-B538-B8B83F467E19}"/>
    <cellStyle name="Normal 3" xfId="9" xr:uid="{DCD7C04B-7179-426D-8154-1FF42ECDB7D9}"/>
    <cellStyle name="Normal 4" xfId="11" xr:uid="{9B330F80-8661-4A03-BA86-775C32857EA0}"/>
    <cellStyle name="Normal 5" xfId="13" xr:uid="{275CF0A0-3AC1-40D1-93F1-C7E5FD500936}"/>
    <cellStyle name="Percent" xfId="14" builtinId="5"/>
    <cellStyle name="Percent 2" xfId="10" xr:uid="{B4797750-45D5-43DA-B047-26502C2F0097}"/>
    <cellStyle name="常规 2" xfId="7" xr:uid="{A1D68A8B-C2EB-42A8-83D7-52D241930B22}"/>
    <cellStyle name="常规 2 2" xfId="12" xr:uid="{838B7B87-C4B4-4ECB-8AE7-4A86FB6870E9}"/>
    <cellStyle name="常规 3" xfId="8" xr:uid="{6BCA4314-3182-4CFB-9F92-25B3B6A9EDCB}"/>
  </cellStyles>
  <dxfs count="74">
    <dxf>
      <font>
        <condense val="0"/>
        <extend val="0"/>
        <color indexed="22"/>
      </font>
    </dxf>
    <dxf>
      <font>
        <condense val="0"/>
        <extend val="0"/>
        <color indexed="22"/>
      </font>
    </dxf>
    <dxf>
      <font>
        <color theme="0"/>
        <name val="Cambria"/>
        <family val="1"/>
        <scheme val="none"/>
      </font>
    </dxf>
    <dxf>
      <font>
        <color theme="0"/>
        <name val="Cambria"/>
        <family val="1"/>
        <scheme val="none"/>
      </font>
    </dxf>
    <dxf>
      <font>
        <b/>
        <i val="0"/>
        <condense val="0"/>
        <extend val="0"/>
        <color indexed="10"/>
      </font>
    </dxf>
    <dxf>
      <font>
        <color theme="0"/>
      </font>
    </dxf>
    <dxf>
      <font>
        <strike val="0"/>
        <color theme="0"/>
      </font>
    </dxf>
    <dxf>
      <font>
        <b val="0"/>
        <i val="0"/>
        <condense val="0"/>
        <extend val="0"/>
        <color indexed="8"/>
      </font>
    </dxf>
    <dxf>
      <font>
        <color theme="0"/>
      </font>
    </dxf>
    <dxf>
      <font>
        <color theme="0"/>
      </font>
    </dxf>
    <dxf>
      <font>
        <color theme="0"/>
      </font>
    </dxf>
    <dxf>
      <font>
        <strike val="0"/>
        <color theme="0"/>
      </font>
    </dxf>
    <dxf>
      <fill>
        <patternFill patternType="solid"/>
      </fill>
    </dxf>
    <dxf>
      <font>
        <b val="0"/>
        <i val="0"/>
        <condense val="0"/>
        <extend val="0"/>
        <color indexed="8"/>
      </font>
    </dxf>
    <dxf>
      <font>
        <condense val="0"/>
        <extend val="0"/>
        <color indexed="22"/>
      </font>
    </dxf>
    <dxf>
      <font>
        <condense val="0"/>
        <extend val="0"/>
        <color indexed="22"/>
      </font>
    </dxf>
    <dxf>
      <font>
        <color theme="0"/>
        <name val="Cambria"/>
        <family val="1"/>
        <scheme val="none"/>
      </font>
    </dxf>
    <dxf>
      <font>
        <color theme="0"/>
        <name val="Cambria"/>
        <family val="1"/>
        <scheme val="none"/>
      </font>
    </dxf>
    <dxf>
      <font>
        <b/>
        <i val="0"/>
        <condense val="0"/>
        <extend val="0"/>
        <color indexed="10"/>
      </font>
    </dxf>
    <dxf>
      <font>
        <color theme="0"/>
      </font>
    </dxf>
    <dxf>
      <font>
        <strike val="0"/>
        <color theme="0"/>
      </font>
    </dxf>
    <dxf>
      <font>
        <b val="0"/>
        <i val="0"/>
        <condense val="0"/>
        <extend val="0"/>
        <color indexed="8"/>
      </font>
    </dxf>
    <dxf>
      <fill>
        <patternFill patternType="solid"/>
      </fill>
    </dxf>
    <dxf>
      <font>
        <b val="0"/>
        <i val="0"/>
        <condense val="0"/>
        <extend val="0"/>
        <color indexed="8"/>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DDEBF7"/>
      <color rgb="FF00799A"/>
      <color rgb="FF8AD1F3"/>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Predicted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0-992B-43D9-A6D7-FDEE0D4403B6}"/>
              </c:ext>
            </c:extLst>
          </c:dPt>
          <c:cat>
            <c:strLit>
              <c:ptCount val="6"/>
              <c:pt idx="0">
                <c:v>Pre-2021</c:v>
              </c:pt>
              <c:pt idx="1">
                <c:v>1st Update</c:v>
              </c:pt>
              <c:pt idx="2">
                <c:v>Current</c:v>
              </c:pt>
              <c:pt idx="3">
                <c:v>Predicted-Scenario1</c:v>
              </c:pt>
              <c:pt idx="4">
                <c:v>Predicted-Scenario2</c:v>
              </c:pt>
              <c:pt idx="5">
                <c:v> </c:v>
              </c:pt>
            </c:strLit>
          </c:cat>
          <c:val>
            <c:numRef>
              <c:f>('IT Equipment'!$E$58,'IT Equipment'!$E$53,'IT Equipment'!$E$36,'IT Equipment'!$E$42,'IT Equipment'!$E$47)</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0-424D-4700-803B-24661B051C0E}"/>
            </c:ext>
          </c:extLst>
        </c:ser>
        <c:dLbls>
          <c:showLegendKey val="0"/>
          <c:showVal val="0"/>
          <c:showCatName val="0"/>
          <c:showSerName val="0"/>
          <c:showPercent val="0"/>
          <c:showBubbleSize val="0"/>
        </c:dLbls>
        <c:marker val="1"/>
        <c:smooth val="0"/>
        <c:axId val="232209824"/>
        <c:axId val="232206216"/>
        <c:extLst/>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Predicted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6"/>
              <c:pt idx="0">
                <c:v>Pre-2021</c:v>
              </c:pt>
              <c:pt idx="1">
                <c:v>1st Update</c:v>
              </c:pt>
              <c:pt idx="2">
                <c:v>Current</c:v>
              </c:pt>
              <c:pt idx="3">
                <c:v>Predicted-Scenario1</c:v>
              </c:pt>
              <c:pt idx="4">
                <c:v>Predicted-Scenario2</c:v>
              </c:pt>
            </c:strLit>
          </c:cat>
          <c:val>
            <c:numRef>
              <c:f>(Infrastructure!$E$62,Infrastructure!$E$57,Infrastructure!$E$37,Infrastructure!$E$44,Infrastructure!$E$51)</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24-48F7-AEC5-E4B9453F6C16}"/>
            </c:ext>
          </c:extLst>
        </c:ser>
        <c:dLbls>
          <c:showLegendKey val="0"/>
          <c:showVal val="0"/>
          <c:showCatName val="0"/>
          <c:showSerName val="0"/>
          <c:showPercent val="0"/>
          <c:showBubbleSize val="0"/>
        </c:dLbls>
        <c:marker val="1"/>
        <c:smooth val="0"/>
        <c:axId val="232209824"/>
        <c:axId val="232206216"/>
        <c:extLst/>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6="http://schemas.microsoft.com/office/drawing/2014/chart" uri="{F5D05F6E-A05E-4728-AFD3-386EB277150F}">
                  <c16:filteredLitCache>
                    <c:strCache>
                      <c:ptCount val="1"/>
                      <c:pt idx="5">
                        <c:v/>
                      </c:pt>
                    </c:strCache>
                  </c16:filteredLitCache>
                </c:ext>
              </c:extLst>
              <c:f/>
              <c:strCache>
                <c:ptCount val="5"/>
                <c:pt idx="0">
                  <c:v>Pre-2021</c:v>
                </c:pt>
                <c:pt idx="1">
                  <c:v>1st Update</c:v>
                </c:pt>
                <c:pt idx="2">
                  <c:v>Current</c:v>
                </c:pt>
                <c:pt idx="3">
                  <c:v>Predicted-Scenario1</c:v>
                </c:pt>
                <c:pt idx="4">
                  <c:v>Predicted-Scenario2</c:v>
                </c:pt>
              </c:strCache>
            </c:strRef>
          </c:cat>
          <c:val>
            <c:numRef>
              <c:extLst>
                <c:ext xmlns:c15="http://schemas.microsoft.com/office/drawing/2012/chart" uri="{02D57815-91ED-43cb-92C2-25804820EDAC}">
                  <c15:fullRef>
                    <c15:sqref>('Whole Facility'!$E$62,'Whole Facility'!$E$57,'Whole Facility'!$E$37,'Whole Facility'!$E$44,'Whole Facility'!$E$51:$F$51)</c15:sqref>
                  </c15:fullRef>
                </c:ext>
              </c:extLst>
              <c:f>('Whole Facility'!$E$62,'Whole Facility'!$E$57,'Whole Facility'!$E$37,'Whole Facility'!$E$44,'Whole Facility'!$E$51)</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0-57D3-4FF2-8007-AE2D080005B4}"/>
            </c:ext>
          </c:extLst>
        </c:ser>
        <c:dLbls>
          <c:showLegendKey val="0"/>
          <c:showVal val="0"/>
          <c:showCatName val="0"/>
          <c:showSerName val="0"/>
          <c:showPercent val="0"/>
          <c:showBubbleSize val="0"/>
        </c:dLbls>
        <c:marker val="1"/>
        <c:smooth val="0"/>
        <c:axId val="232209824"/>
        <c:axId val="232206216"/>
        <c:extLst/>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2.xml"/><Relationship Id="rId1" Type="http://schemas.openxmlformats.org/officeDocument/2006/relationships/image" Target="../media/image1.png"/><Relationship Id="rId4"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3.xml"/><Relationship Id="rId1" Type="http://schemas.openxmlformats.org/officeDocument/2006/relationships/image" Target="../media/image1.png"/><Relationship Id="rId4" Type="http://schemas.openxmlformats.org/officeDocument/2006/relationships/image" Target="../media/image3.jpe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 Id="rId4" Type="http://schemas.openxmlformats.org/officeDocument/2006/relationships/image" Target="../media/image7.jpe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8.png"/><Relationship Id="rId4"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1</xdr:col>
      <xdr:colOff>34374</xdr:colOff>
      <xdr:row>3</xdr:row>
      <xdr:rowOff>721495</xdr:rowOff>
    </xdr:from>
    <xdr:to>
      <xdr:col>3</xdr:col>
      <xdr:colOff>88457</xdr:colOff>
      <xdr:row>3</xdr:row>
      <xdr:rowOff>721495</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flipV="1">
          <a:off x="262974" y="2778895"/>
          <a:ext cx="1501883"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40169</xdr:colOff>
      <xdr:row>3</xdr:row>
      <xdr:rowOff>482300</xdr:rowOff>
    </xdr:from>
    <xdr:to>
      <xdr:col>5</xdr:col>
      <xdr:colOff>776184</xdr:colOff>
      <xdr:row>3</xdr:row>
      <xdr:rowOff>482300</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68769" y="2539700"/>
          <a:ext cx="4716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546473</xdr:colOff>
      <xdr:row>3</xdr:row>
      <xdr:rowOff>9696</xdr:rowOff>
    </xdr:from>
    <xdr:to>
      <xdr:col>9</xdr:col>
      <xdr:colOff>1509</xdr:colOff>
      <xdr:row>3</xdr:row>
      <xdr:rowOff>733507</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16000" y="2046314"/>
          <a:ext cx="466417"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28331</xdr:colOff>
      <xdr:row>63</xdr:row>
      <xdr:rowOff>85565</xdr:rowOff>
    </xdr:from>
    <xdr:to>
      <xdr:col>8</xdr:col>
      <xdr:colOff>9854</xdr:colOff>
      <xdr:row>80</xdr:row>
      <xdr:rowOff>163498</xdr:rowOff>
    </xdr:to>
    <xdr:graphicFrame macro="">
      <xdr:nvGraphicFramePr>
        <xdr:cNvPr id="9" name="Chart 7">
          <a:extLst>
            <a:ext uri="{FF2B5EF4-FFF2-40B4-BE49-F238E27FC236}">
              <a16:creationId xmlns:a16="http://schemas.microsoft.com/office/drawing/2014/main" id="{BBE76445-574B-473C-A2B7-35F9382835E9}"/>
            </a:ext>
            <a:ext uri="{147F2762-F138-4A5C-976F-8EAC2B608ADB}">
              <a16:predDERef xmlns:a16="http://schemas.microsoft.com/office/drawing/2014/main" pred="{D6D802E3-EB04-4016-922D-F0074415B5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10" name="Picture 5">
          <a:extLst>
            <a:ext uri="{FF2B5EF4-FFF2-40B4-BE49-F238E27FC236}">
              <a16:creationId xmlns:a16="http://schemas.microsoft.com/office/drawing/2014/main" id="{FDC7DB74-1681-492B-947C-CBCBEDEA92A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4799" y="956774"/>
          <a:ext cx="1269275" cy="96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331694</xdr:colOff>
      <xdr:row>0</xdr:row>
      <xdr:rowOff>73063</xdr:rowOff>
    </xdr:from>
    <xdr:to>
      <xdr:col>4</xdr:col>
      <xdr:colOff>1133248</xdr:colOff>
      <xdr:row>0</xdr:row>
      <xdr:rowOff>753036</xdr:rowOff>
    </xdr:to>
    <xdr:pic>
      <xdr:nvPicPr>
        <xdr:cNvPr id="14" name="Picture 9">
          <a:extLst>
            <a:ext uri="{FF2B5EF4-FFF2-40B4-BE49-F238E27FC236}">
              <a16:creationId xmlns:a16="http://schemas.microsoft.com/office/drawing/2014/main" id="{1524406B-5ABB-4A17-B008-B0F77FBC166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2015714" y="73063"/>
          <a:ext cx="2123624"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45260</xdr:colOff>
      <xdr:row>3</xdr:row>
      <xdr:rowOff>721499</xdr:rowOff>
    </xdr:from>
    <xdr:to>
      <xdr:col>3</xdr:col>
      <xdr:colOff>99343</xdr:colOff>
      <xdr:row>3</xdr:row>
      <xdr:rowOff>721499</xdr:rowOff>
    </xdr:to>
    <xdr:cxnSp macro="">
      <xdr:nvCxnSpPr>
        <xdr:cNvPr id="2" name="Straight Connector 1">
          <a:extLst>
            <a:ext uri="{FF2B5EF4-FFF2-40B4-BE49-F238E27FC236}">
              <a16:creationId xmlns:a16="http://schemas.microsoft.com/office/drawing/2014/main" id="{74AF6FB4-47FF-4022-8971-B096E6544A00}"/>
            </a:ext>
          </a:extLst>
        </xdr:cNvPr>
        <xdr:cNvCxnSpPr/>
      </xdr:nvCxnSpPr>
      <xdr:spPr>
        <a:xfrm flipV="1">
          <a:off x="273860" y="2778899"/>
          <a:ext cx="1501883"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40169</xdr:colOff>
      <xdr:row>3</xdr:row>
      <xdr:rowOff>482300</xdr:rowOff>
    </xdr:from>
    <xdr:to>
      <xdr:col>5</xdr:col>
      <xdr:colOff>987998</xdr:colOff>
      <xdr:row>3</xdr:row>
      <xdr:rowOff>482300</xdr:rowOff>
    </xdr:to>
    <xdr:cxnSp macro="">
      <xdr:nvCxnSpPr>
        <xdr:cNvPr id="3" name="Straight Connector 2">
          <a:extLst>
            <a:ext uri="{FF2B5EF4-FFF2-40B4-BE49-F238E27FC236}">
              <a16:creationId xmlns:a16="http://schemas.microsoft.com/office/drawing/2014/main" id="{63B52D46-D88B-489F-90DB-D1E7A878CABD}"/>
            </a:ext>
          </a:extLst>
        </xdr:cNvPr>
        <xdr:cNvCxnSpPr/>
      </xdr:nvCxnSpPr>
      <xdr:spPr>
        <a:xfrm>
          <a:off x="268769" y="2539700"/>
          <a:ext cx="4932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546473</xdr:colOff>
      <xdr:row>3</xdr:row>
      <xdr:rowOff>9696</xdr:rowOff>
    </xdr:from>
    <xdr:to>
      <xdr:col>9</xdr:col>
      <xdr:colOff>1508</xdr:colOff>
      <xdr:row>3</xdr:row>
      <xdr:rowOff>751287</xdr:rowOff>
    </xdr:to>
    <xdr:pic>
      <xdr:nvPicPr>
        <xdr:cNvPr id="5" name="Picture 4">
          <a:extLst>
            <a:ext uri="{FF2B5EF4-FFF2-40B4-BE49-F238E27FC236}">
              <a16:creationId xmlns:a16="http://schemas.microsoft.com/office/drawing/2014/main" id="{84C0C22B-0A5C-4747-B74C-9A798AAE9B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4313" y="1518456"/>
          <a:ext cx="468495" cy="716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9660</xdr:colOff>
      <xdr:row>67</xdr:row>
      <xdr:rowOff>1886</xdr:rowOff>
    </xdr:from>
    <xdr:to>
      <xdr:col>8</xdr:col>
      <xdr:colOff>104508</xdr:colOff>
      <xdr:row>84</xdr:row>
      <xdr:rowOff>87166</xdr:rowOff>
    </xdr:to>
    <xdr:graphicFrame macro="">
      <xdr:nvGraphicFramePr>
        <xdr:cNvPr id="6" name="Chart 7">
          <a:extLst>
            <a:ext uri="{FF2B5EF4-FFF2-40B4-BE49-F238E27FC236}">
              <a16:creationId xmlns:a16="http://schemas.microsoft.com/office/drawing/2014/main" id="{C9C0C40C-809E-4E81-ABED-9B99E635A728}"/>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9" name="Picture 5">
          <a:extLst>
            <a:ext uri="{FF2B5EF4-FFF2-40B4-BE49-F238E27FC236}">
              <a16:creationId xmlns:a16="http://schemas.microsoft.com/office/drawing/2014/main" id="{79740ACA-86BC-4FE0-A4CE-7C9E6568F9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4799" y="956774"/>
          <a:ext cx="1360715" cy="96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331694</xdr:colOff>
      <xdr:row>0</xdr:row>
      <xdr:rowOff>73063</xdr:rowOff>
    </xdr:from>
    <xdr:to>
      <xdr:col>4</xdr:col>
      <xdr:colOff>1114198</xdr:colOff>
      <xdr:row>0</xdr:row>
      <xdr:rowOff>733986</xdr:rowOff>
    </xdr:to>
    <xdr:pic>
      <xdr:nvPicPr>
        <xdr:cNvPr id="11" name="Picture 9">
          <a:extLst>
            <a:ext uri="{FF2B5EF4-FFF2-40B4-BE49-F238E27FC236}">
              <a16:creationId xmlns:a16="http://schemas.microsoft.com/office/drawing/2014/main" id="{6A0B771E-6B48-4F1A-93DA-BB53B1EF12E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2015714" y="73063"/>
          <a:ext cx="2123624"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45260</xdr:colOff>
      <xdr:row>3</xdr:row>
      <xdr:rowOff>721502</xdr:rowOff>
    </xdr:from>
    <xdr:to>
      <xdr:col>3</xdr:col>
      <xdr:colOff>99343</xdr:colOff>
      <xdr:row>3</xdr:row>
      <xdr:rowOff>721502</xdr:rowOff>
    </xdr:to>
    <xdr:cxnSp macro="">
      <xdr:nvCxnSpPr>
        <xdr:cNvPr id="2" name="Straight Connector 1">
          <a:extLst>
            <a:ext uri="{FF2B5EF4-FFF2-40B4-BE49-F238E27FC236}">
              <a16:creationId xmlns:a16="http://schemas.microsoft.com/office/drawing/2014/main" id="{F47F76B0-C335-4B9B-A978-358841060218}"/>
            </a:ext>
          </a:extLst>
        </xdr:cNvPr>
        <xdr:cNvCxnSpPr/>
      </xdr:nvCxnSpPr>
      <xdr:spPr>
        <a:xfrm flipV="1">
          <a:off x="273860" y="2778902"/>
          <a:ext cx="1501883"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40169</xdr:colOff>
      <xdr:row>3</xdr:row>
      <xdr:rowOff>482304</xdr:rowOff>
    </xdr:from>
    <xdr:to>
      <xdr:col>5</xdr:col>
      <xdr:colOff>987998</xdr:colOff>
      <xdr:row>3</xdr:row>
      <xdr:rowOff>482304</xdr:rowOff>
    </xdr:to>
    <xdr:cxnSp macro="">
      <xdr:nvCxnSpPr>
        <xdr:cNvPr id="3" name="Straight Connector 2">
          <a:extLst>
            <a:ext uri="{FF2B5EF4-FFF2-40B4-BE49-F238E27FC236}">
              <a16:creationId xmlns:a16="http://schemas.microsoft.com/office/drawing/2014/main" id="{709BC65A-4535-401C-A084-6D05CDD9BB91}"/>
            </a:ext>
          </a:extLst>
        </xdr:cNvPr>
        <xdr:cNvCxnSpPr/>
      </xdr:nvCxnSpPr>
      <xdr:spPr>
        <a:xfrm>
          <a:off x="268769" y="2539704"/>
          <a:ext cx="4932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546473</xdr:colOff>
      <xdr:row>3</xdr:row>
      <xdr:rowOff>9696</xdr:rowOff>
    </xdr:from>
    <xdr:to>
      <xdr:col>9</xdr:col>
      <xdr:colOff>1510</xdr:colOff>
      <xdr:row>3</xdr:row>
      <xdr:rowOff>724617</xdr:rowOff>
    </xdr:to>
    <xdr:pic>
      <xdr:nvPicPr>
        <xdr:cNvPr id="5" name="Picture 4">
          <a:extLst>
            <a:ext uri="{FF2B5EF4-FFF2-40B4-BE49-F238E27FC236}">
              <a16:creationId xmlns:a16="http://schemas.microsoft.com/office/drawing/2014/main" id="{F44F2822-5DD6-4C94-A39C-C0F95DBA3D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4313" y="1518456"/>
          <a:ext cx="468495" cy="716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41369</xdr:colOff>
      <xdr:row>66</xdr:row>
      <xdr:rowOff>115161</xdr:rowOff>
    </xdr:from>
    <xdr:to>
      <xdr:col>8</xdr:col>
      <xdr:colOff>79834</xdr:colOff>
      <xdr:row>82</xdr:row>
      <xdr:rowOff>78817</xdr:rowOff>
    </xdr:to>
    <xdr:graphicFrame macro="">
      <xdr:nvGraphicFramePr>
        <xdr:cNvPr id="6" name="Chart 7">
          <a:extLst>
            <a:ext uri="{FF2B5EF4-FFF2-40B4-BE49-F238E27FC236}">
              <a16:creationId xmlns:a16="http://schemas.microsoft.com/office/drawing/2014/main" id="{2ABC0C81-741A-435C-8DAA-2B627CE955EB}"/>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9" name="Picture 5">
          <a:extLst>
            <a:ext uri="{FF2B5EF4-FFF2-40B4-BE49-F238E27FC236}">
              <a16:creationId xmlns:a16="http://schemas.microsoft.com/office/drawing/2014/main" id="{FCD275C2-9B5A-440B-A328-7CE052290C5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4799" y="956774"/>
          <a:ext cx="1360715" cy="96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331694</xdr:colOff>
      <xdr:row>0</xdr:row>
      <xdr:rowOff>73063</xdr:rowOff>
    </xdr:from>
    <xdr:to>
      <xdr:col>4</xdr:col>
      <xdr:colOff>1139598</xdr:colOff>
      <xdr:row>0</xdr:row>
      <xdr:rowOff>759386</xdr:rowOff>
    </xdr:to>
    <xdr:pic>
      <xdr:nvPicPr>
        <xdr:cNvPr id="11" name="Picture 9">
          <a:extLst>
            <a:ext uri="{FF2B5EF4-FFF2-40B4-BE49-F238E27FC236}">
              <a16:creationId xmlns:a16="http://schemas.microsoft.com/office/drawing/2014/main" id="{249E8902-D5E0-48F9-8EBF-D7042E1D590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2015714" y="73063"/>
          <a:ext cx="2123624"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198120</xdr:colOff>
      <xdr:row>45</xdr:row>
      <xdr:rowOff>0</xdr:rowOff>
    </xdr:from>
    <xdr:to>
      <xdr:col>2</xdr:col>
      <xdr:colOff>0</xdr:colOff>
      <xdr:row>61</xdr:row>
      <xdr:rowOff>114300</xdr:rowOff>
    </xdr:to>
    <xdr:pic>
      <xdr:nvPicPr>
        <xdr:cNvPr id="2" name="Picture 4">
          <a:extLst>
            <a:ext uri="{FF2B5EF4-FFF2-40B4-BE49-F238E27FC236}">
              <a16:creationId xmlns:a16="http://schemas.microsoft.com/office/drawing/2014/main" id="{4A7A5CC6-42C9-4994-A3EA-4135290960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120" y="10408920"/>
          <a:ext cx="1310640" cy="1165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220980</xdr:rowOff>
    </xdr:from>
    <xdr:to>
      <xdr:col>2</xdr:col>
      <xdr:colOff>861060</xdr:colOff>
      <xdr:row>2</xdr:row>
      <xdr:rowOff>678180</xdr:rowOff>
    </xdr:to>
    <xdr:pic>
      <xdr:nvPicPr>
        <xdr:cNvPr id="3" name="Picture 5">
          <a:extLst>
            <a:ext uri="{FF2B5EF4-FFF2-40B4-BE49-F238E27FC236}">
              <a16:creationId xmlns:a16="http://schemas.microsoft.com/office/drawing/2014/main" id="{85AB4540-1D35-456F-8D47-2455F5E93BF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4800" y="220980"/>
          <a:ext cx="2095500" cy="1470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266700</xdr:colOff>
      <xdr:row>3</xdr:row>
      <xdr:rowOff>175260</xdr:rowOff>
    </xdr:from>
    <xdr:to>
      <xdr:col>8</xdr:col>
      <xdr:colOff>28575</xdr:colOff>
      <xdr:row>3</xdr:row>
      <xdr:rowOff>762000</xdr:rowOff>
    </xdr:to>
    <xdr:pic>
      <xdr:nvPicPr>
        <xdr:cNvPr id="4" name="Picture 6">
          <a:extLst>
            <a:ext uri="{FF2B5EF4-FFF2-40B4-BE49-F238E27FC236}">
              <a16:creationId xmlns:a16="http://schemas.microsoft.com/office/drawing/2014/main" id="{D023309F-93DB-46D6-9340-75B4902D29B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01740" y="1935480"/>
          <a:ext cx="48006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78740</xdr:colOff>
      <xdr:row>3</xdr:row>
      <xdr:rowOff>759264</xdr:rowOff>
    </xdr:from>
    <xdr:to>
      <xdr:col>2</xdr:col>
      <xdr:colOff>554951</xdr:colOff>
      <xdr:row>3</xdr:row>
      <xdr:rowOff>762437</xdr:rowOff>
    </xdr:to>
    <xdr:cxnSp macro="">
      <xdr:nvCxnSpPr>
        <xdr:cNvPr id="5" name="Straight Connector 4">
          <a:extLst>
            <a:ext uri="{FF2B5EF4-FFF2-40B4-BE49-F238E27FC236}">
              <a16:creationId xmlns:a16="http://schemas.microsoft.com/office/drawing/2014/main" id="{7C90A289-F266-4E0D-BC3F-20003461D963}"/>
            </a:ext>
          </a:extLst>
        </xdr:cNvPr>
        <xdr:cNvCxnSpPr/>
      </xdr:nvCxnSpPr>
      <xdr:spPr>
        <a:xfrm flipV="1">
          <a:off x="314960" y="2519484"/>
          <a:ext cx="1779231"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78740</xdr:colOff>
      <xdr:row>3</xdr:row>
      <xdr:rowOff>522521</xdr:rowOff>
    </xdr:from>
    <xdr:to>
      <xdr:col>3</xdr:col>
      <xdr:colOff>940448</xdr:colOff>
      <xdr:row>3</xdr:row>
      <xdr:rowOff>545020</xdr:rowOff>
    </xdr:to>
    <xdr:cxnSp macro="">
      <xdr:nvCxnSpPr>
        <xdr:cNvPr id="6" name="Straight Connector 5">
          <a:extLst>
            <a:ext uri="{FF2B5EF4-FFF2-40B4-BE49-F238E27FC236}">
              <a16:creationId xmlns:a16="http://schemas.microsoft.com/office/drawing/2014/main" id="{6ABD1093-E94B-4930-A936-2B687778B061}"/>
            </a:ext>
          </a:extLst>
        </xdr:cNvPr>
        <xdr:cNvCxnSpPr/>
      </xdr:nvCxnSpPr>
      <xdr:spPr>
        <a:xfrm flipV="1">
          <a:off x="314960" y="2282741"/>
          <a:ext cx="3178188" cy="22499"/>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1257300</xdr:colOff>
      <xdr:row>0</xdr:row>
      <xdr:rowOff>114300</xdr:rowOff>
    </xdr:from>
    <xdr:to>
      <xdr:col>6</xdr:col>
      <xdr:colOff>704850</xdr:colOff>
      <xdr:row>0</xdr:row>
      <xdr:rowOff>752475</xdr:rowOff>
    </xdr:to>
    <xdr:pic>
      <xdr:nvPicPr>
        <xdr:cNvPr id="7" name="Picture 9">
          <a:extLst>
            <a:ext uri="{FF2B5EF4-FFF2-40B4-BE49-F238E27FC236}">
              <a16:creationId xmlns:a16="http://schemas.microsoft.com/office/drawing/2014/main" id="{C323AEBF-607F-484F-963D-E616DF3CFF3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810000" y="114300"/>
          <a:ext cx="193548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37652</xdr:colOff>
      <xdr:row>5</xdr:row>
      <xdr:rowOff>102123</xdr:rowOff>
    </xdr:from>
    <xdr:to>
      <xdr:col>7</xdr:col>
      <xdr:colOff>596707</xdr:colOff>
      <xdr:row>5</xdr:row>
      <xdr:rowOff>102123</xdr:rowOff>
    </xdr:to>
    <xdr:cxnSp macro="">
      <xdr:nvCxnSpPr>
        <xdr:cNvPr id="8" name="Straight Connector 7">
          <a:extLst>
            <a:ext uri="{FF2B5EF4-FFF2-40B4-BE49-F238E27FC236}">
              <a16:creationId xmlns:a16="http://schemas.microsoft.com/office/drawing/2014/main" id="{1CB14327-5813-4FE4-B67C-F319520B6441}"/>
            </a:ext>
          </a:extLst>
        </xdr:cNvPr>
        <xdr:cNvCxnSpPr/>
      </xdr:nvCxnSpPr>
      <xdr:spPr>
        <a:xfrm>
          <a:off x="273872" y="3447303"/>
          <a:ext cx="6357875"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198120</xdr:colOff>
      <xdr:row>45</xdr:row>
      <xdr:rowOff>0</xdr:rowOff>
    </xdr:from>
    <xdr:to>
      <xdr:col>2</xdr:col>
      <xdr:colOff>0</xdr:colOff>
      <xdr:row>50</xdr:row>
      <xdr:rowOff>114300</xdr:rowOff>
    </xdr:to>
    <xdr:pic>
      <xdr:nvPicPr>
        <xdr:cNvPr id="2" name="Picture 4">
          <a:extLst>
            <a:ext uri="{FF2B5EF4-FFF2-40B4-BE49-F238E27FC236}">
              <a16:creationId xmlns:a16="http://schemas.microsoft.com/office/drawing/2014/main" id="{9C238DD0-4D30-43F6-A201-9D24941B1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120" y="10408920"/>
          <a:ext cx="1310640" cy="120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220980</xdr:rowOff>
    </xdr:from>
    <xdr:to>
      <xdr:col>2</xdr:col>
      <xdr:colOff>861060</xdr:colOff>
      <xdr:row>2</xdr:row>
      <xdr:rowOff>678180</xdr:rowOff>
    </xdr:to>
    <xdr:pic>
      <xdr:nvPicPr>
        <xdr:cNvPr id="3" name="Picture 5">
          <a:extLst>
            <a:ext uri="{FF2B5EF4-FFF2-40B4-BE49-F238E27FC236}">
              <a16:creationId xmlns:a16="http://schemas.microsoft.com/office/drawing/2014/main" id="{5765D769-44C3-4003-A4CA-8BA5C59D9FE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4800" y="220980"/>
          <a:ext cx="2095500" cy="1470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266700</xdr:colOff>
      <xdr:row>3</xdr:row>
      <xdr:rowOff>175260</xdr:rowOff>
    </xdr:from>
    <xdr:to>
      <xdr:col>8</xdr:col>
      <xdr:colOff>28575</xdr:colOff>
      <xdr:row>3</xdr:row>
      <xdr:rowOff>762000</xdr:rowOff>
    </xdr:to>
    <xdr:pic>
      <xdr:nvPicPr>
        <xdr:cNvPr id="4" name="Picture 6">
          <a:extLst>
            <a:ext uri="{FF2B5EF4-FFF2-40B4-BE49-F238E27FC236}">
              <a16:creationId xmlns:a16="http://schemas.microsoft.com/office/drawing/2014/main" id="{159A1EFF-F582-4C27-9197-839D935CF5F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01740" y="1935480"/>
          <a:ext cx="48006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78740</xdr:colOff>
      <xdr:row>3</xdr:row>
      <xdr:rowOff>759264</xdr:rowOff>
    </xdr:from>
    <xdr:to>
      <xdr:col>2</xdr:col>
      <xdr:colOff>554951</xdr:colOff>
      <xdr:row>3</xdr:row>
      <xdr:rowOff>762437</xdr:rowOff>
    </xdr:to>
    <xdr:cxnSp macro="">
      <xdr:nvCxnSpPr>
        <xdr:cNvPr id="5" name="Straight Connector 4">
          <a:extLst>
            <a:ext uri="{FF2B5EF4-FFF2-40B4-BE49-F238E27FC236}">
              <a16:creationId xmlns:a16="http://schemas.microsoft.com/office/drawing/2014/main" id="{74315208-55B2-4FED-BA4F-62FA8606941F}"/>
            </a:ext>
          </a:extLst>
        </xdr:cNvPr>
        <xdr:cNvCxnSpPr/>
      </xdr:nvCxnSpPr>
      <xdr:spPr>
        <a:xfrm flipV="1">
          <a:off x="314960" y="2519484"/>
          <a:ext cx="1779231"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78740</xdr:colOff>
      <xdr:row>3</xdr:row>
      <xdr:rowOff>522521</xdr:rowOff>
    </xdr:from>
    <xdr:to>
      <xdr:col>3</xdr:col>
      <xdr:colOff>940448</xdr:colOff>
      <xdr:row>3</xdr:row>
      <xdr:rowOff>545020</xdr:rowOff>
    </xdr:to>
    <xdr:cxnSp macro="">
      <xdr:nvCxnSpPr>
        <xdr:cNvPr id="6" name="Straight Connector 5">
          <a:extLst>
            <a:ext uri="{FF2B5EF4-FFF2-40B4-BE49-F238E27FC236}">
              <a16:creationId xmlns:a16="http://schemas.microsoft.com/office/drawing/2014/main" id="{6F2AA145-557F-44DF-849A-AC0B468CB59D}"/>
            </a:ext>
          </a:extLst>
        </xdr:cNvPr>
        <xdr:cNvCxnSpPr/>
      </xdr:nvCxnSpPr>
      <xdr:spPr>
        <a:xfrm flipV="1">
          <a:off x="314960" y="2282741"/>
          <a:ext cx="3178188" cy="22499"/>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1257300</xdr:colOff>
      <xdr:row>0</xdr:row>
      <xdr:rowOff>114300</xdr:rowOff>
    </xdr:from>
    <xdr:to>
      <xdr:col>6</xdr:col>
      <xdr:colOff>704850</xdr:colOff>
      <xdr:row>0</xdr:row>
      <xdr:rowOff>752475</xdr:rowOff>
    </xdr:to>
    <xdr:pic>
      <xdr:nvPicPr>
        <xdr:cNvPr id="7" name="Picture 9">
          <a:extLst>
            <a:ext uri="{FF2B5EF4-FFF2-40B4-BE49-F238E27FC236}">
              <a16:creationId xmlns:a16="http://schemas.microsoft.com/office/drawing/2014/main" id="{4E5943B1-047B-41E3-A133-A7AD818A0FD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810000" y="114300"/>
          <a:ext cx="193548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37652</xdr:colOff>
      <xdr:row>5</xdr:row>
      <xdr:rowOff>102123</xdr:rowOff>
    </xdr:from>
    <xdr:to>
      <xdr:col>7</xdr:col>
      <xdr:colOff>596707</xdr:colOff>
      <xdr:row>5</xdr:row>
      <xdr:rowOff>102123</xdr:rowOff>
    </xdr:to>
    <xdr:cxnSp macro="">
      <xdr:nvCxnSpPr>
        <xdr:cNvPr id="8" name="Straight Connector 7">
          <a:extLst>
            <a:ext uri="{FF2B5EF4-FFF2-40B4-BE49-F238E27FC236}">
              <a16:creationId xmlns:a16="http://schemas.microsoft.com/office/drawing/2014/main" id="{7AD1B22D-1FE6-46F5-9A46-43D0DC1A3C67}"/>
            </a:ext>
          </a:extLst>
        </xdr:cNvPr>
        <xdr:cNvCxnSpPr/>
      </xdr:nvCxnSpPr>
      <xdr:spPr>
        <a:xfrm>
          <a:off x="273872" y="3447303"/>
          <a:ext cx="6357875"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oogle%20Drive/NABERS/9.%20Reverse%20Calculators/Updated/reverse_calculator_-_data_centres_v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Centre Reverse Calculator"/>
      <sheetName val="Data Centre_ERF"/>
      <sheetName val="NGA factors 2020"/>
      <sheetName val="calc_coefficients"/>
      <sheetName val="NGA_factors"/>
      <sheetName val="Climate_pcode_xref"/>
      <sheetName val="Climate_zones"/>
      <sheetName val="States"/>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16C67-18ED-4CAC-A007-564618433772}">
  <dimension ref="A1:T23"/>
  <sheetViews>
    <sheetView workbookViewId="0">
      <selection activeCell="B3" sqref="B3"/>
    </sheetView>
  </sheetViews>
  <sheetFormatPr defaultRowHeight="12.6"/>
  <cols>
    <col min="2" max="2" width="58.44140625" customWidth="1"/>
    <col min="3" max="3" width="9.88671875" bestFit="1" customWidth="1"/>
    <col min="5" max="5" width="68.33203125" customWidth="1"/>
  </cols>
  <sheetData>
    <row r="1" spans="1:20" ht="14.4">
      <c r="A1" s="270" t="s">
        <v>268</v>
      </c>
      <c r="B1" s="270" t="s">
        <v>269</v>
      </c>
      <c r="C1" s="270" t="s">
        <v>270</v>
      </c>
      <c r="D1" s="270" t="s">
        <v>271</v>
      </c>
      <c r="E1" s="291" t="s">
        <v>272</v>
      </c>
      <c r="F1" s="291"/>
      <c r="G1" s="291"/>
      <c r="H1" s="291"/>
      <c r="I1" s="291"/>
      <c r="J1" s="291"/>
      <c r="K1" s="291"/>
      <c r="L1" s="291"/>
      <c r="M1" s="291"/>
      <c r="N1" s="291"/>
      <c r="O1" s="291"/>
      <c r="P1" s="291"/>
      <c r="Q1" s="291"/>
      <c r="R1" s="291"/>
      <c r="S1" s="291"/>
      <c r="T1" s="291"/>
    </row>
    <row r="2" spans="1:20">
      <c r="A2" t="s">
        <v>274</v>
      </c>
      <c r="B2" t="s">
        <v>273</v>
      </c>
      <c r="C2" s="271">
        <v>45729</v>
      </c>
      <c r="D2" t="s">
        <v>275</v>
      </c>
      <c r="E2" t="s">
        <v>276</v>
      </c>
    </row>
    <row r="3" spans="1:20" ht="37.799999999999997">
      <c r="B3" s="272" t="s">
        <v>277</v>
      </c>
      <c r="C3" s="271">
        <v>45743</v>
      </c>
      <c r="D3" t="s">
        <v>275</v>
      </c>
    </row>
    <row r="4" spans="1:20">
      <c r="C4" s="271"/>
    </row>
    <row r="5" spans="1:20">
      <c r="C5" s="271"/>
    </row>
    <row r="6" spans="1:20">
      <c r="C6" s="271"/>
    </row>
    <row r="7" spans="1:20">
      <c r="C7" s="271"/>
    </row>
    <row r="8" spans="1:20">
      <c r="C8" s="271"/>
    </row>
    <row r="9" spans="1:20">
      <c r="C9" s="271"/>
    </row>
    <row r="10" spans="1:20">
      <c r="C10" s="271"/>
    </row>
    <row r="11" spans="1:20">
      <c r="C11" s="271"/>
    </row>
    <row r="12" spans="1:20">
      <c r="C12" s="271"/>
    </row>
    <row r="13" spans="1:20">
      <c r="C13" s="271"/>
    </row>
    <row r="14" spans="1:20">
      <c r="C14" s="271"/>
    </row>
    <row r="15" spans="1:20">
      <c r="C15" s="271"/>
    </row>
    <row r="16" spans="1:20">
      <c r="C16" s="271"/>
    </row>
    <row r="17" spans="3:3">
      <c r="C17" s="271"/>
    </row>
    <row r="18" spans="3:3">
      <c r="C18" s="271"/>
    </row>
    <row r="19" spans="3:3">
      <c r="C19" s="271"/>
    </row>
    <row r="20" spans="3:3">
      <c r="C20" s="271"/>
    </row>
    <row r="21" spans="3:3">
      <c r="C21" s="271"/>
    </row>
    <row r="22" spans="3:3">
      <c r="C22" s="271"/>
    </row>
    <row r="23" spans="3:3">
      <c r="C23" s="271"/>
    </row>
  </sheetData>
  <mergeCells count="1">
    <mergeCell ref="E1:T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CDFD9-D780-49BB-8AEF-AA4867AD9D08}">
  <dimension ref="A1:O21"/>
  <sheetViews>
    <sheetView topLeftCell="C1" zoomScale="70" zoomScaleNormal="70" workbookViewId="0">
      <selection activeCell="S38" sqref="S38"/>
    </sheetView>
  </sheetViews>
  <sheetFormatPr defaultRowHeight="12.6"/>
  <cols>
    <col min="1" max="3" width="16.5546875" customWidth="1"/>
    <col min="4" max="15" width="14.5546875" customWidth="1"/>
    <col min="257" max="259" width="16.5546875" customWidth="1"/>
    <col min="260" max="271" width="14.5546875" customWidth="1"/>
    <col min="513" max="515" width="16.5546875" customWidth="1"/>
    <col min="516" max="527" width="14.5546875" customWidth="1"/>
    <col min="769" max="771" width="16.5546875" customWidth="1"/>
    <col min="772" max="783" width="14.5546875" customWidth="1"/>
    <col min="1025" max="1027" width="16.5546875" customWidth="1"/>
    <col min="1028" max="1039" width="14.5546875" customWidth="1"/>
    <col min="1281" max="1283" width="16.5546875" customWidth="1"/>
    <col min="1284" max="1295" width="14.5546875" customWidth="1"/>
    <col min="1537" max="1539" width="16.5546875" customWidth="1"/>
    <col min="1540" max="1551" width="14.5546875" customWidth="1"/>
    <col min="1793" max="1795" width="16.5546875" customWidth="1"/>
    <col min="1796" max="1807" width="14.5546875" customWidth="1"/>
    <col min="2049" max="2051" width="16.5546875" customWidth="1"/>
    <col min="2052" max="2063" width="14.5546875" customWidth="1"/>
    <col min="2305" max="2307" width="16.5546875" customWidth="1"/>
    <col min="2308" max="2319" width="14.5546875" customWidth="1"/>
    <col min="2561" max="2563" width="16.5546875" customWidth="1"/>
    <col min="2564" max="2575" width="14.5546875" customWidth="1"/>
    <col min="2817" max="2819" width="16.5546875" customWidth="1"/>
    <col min="2820" max="2831" width="14.5546875" customWidth="1"/>
    <col min="3073" max="3075" width="16.5546875" customWidth="1"/>
    <col min="3076" max="3087" width="14.5546875" customWidth="1"/>
    <col min="3329" max="3331" width="16.5546875" customWidth="1"/>
    <col min="3332" max="3343" width="14.5546875" customWidth="1"/>
    <col min="3585" max="3587" width="16.5546875" customWidth="1"/>
    <col min="3588" max="3599" width="14.5546875" customWidth="1"/>
    <col min="3841" max="3843" width="16.5546875" customWidth="1"/>
    <col min="3844" max="3855" width="14.5546875" customWidth="1"/>
    <col min="4097" max="4099" width="16.5546875" customWidth="1"/>
    <col min="4100" max="4111" width="14.5546875" customWidth="1"/>
    <col min="4353" max="4355" width="16.5546875" customWidth="1"/>
    <col min="4356" max="4367" width="14.5546875" customWidth="1"/>
    <col min="4609" max="4611" width="16.5546875" customWidth="1"/>
    <col min="4612" max="4623" width="14.5546875" customWidth="1"/>
    <col min="4865" max="4867" width="16.5546875" customWidth="1"/>
    <col min="4868" max="4879" width="14.5546875" customWidth="1"/>
    <col min="5121" max="5123" width="16.5546875" customWidth="1"/>
    <col min="5124" max="5135" width="14.5546875" customWidth="1"/>
    <col min="5377" max="5379" width="16.5546875" customWidth="1"/>
    <col min="5380" max="5391" width="14.5546875" customWidth="1"/>
    <col min="5633" max="5635" width="16.5546875" customWidth="1"/>
    <col min="5636" max="5647" width="14.5546875" customWidth="1"/>
    <col min="5889" max="5891" width="16.5546875" customWidth="1"/>
    <col min="5892" max="5903" width="14.5546875" customWidth="1"/>
    <col min="6145" max="6147" width="16.5546875" customWidth="1"/>
    <col min="6148" max="6159" width="14.5546875" customWidth="1"/>
    <col min="6401" max="6403" width="16.5546875" customWidth="1"/>
    <col min="6404" max="6415" width="14.5546875" customWidth="1"/>
    <col min="6657" max="6659" width="16.5546875" customWidth="1"/>
    <col min="6660" max="6671" width="14.5546875" customWidth="1"/>
    <col min="6913" max="6915" width="16.5546875" customWidth="1"/>
    <col min="6916" max="6927" width="14.5546875" customWidth="1"/>
    <col min="7169" max="7171" width="16.5546875" customWidth="1"/>
    <col min="7172" max="7183" width="14.5546875" customWidth="1"/>
    <col min="7425" max="7427" width="16.5546875" customWidth="1"/>
    <col min="7428" max="7439" width="14.5546875" customWidth="1"/>
    <col min="7681" max="7683" width="16.5546875" customWidth="1"/>
    <col min="7684" max="7695" width="14.5546875" customWidth="1"/>
    <col min="7937" max="7939" width="16.5546875" customWidth="1"/>
    <col min="7940" max="7951" width="14.5546875" customWidth="1"/>
    <col min="8193" max="8195" width="16.5546875" customWidth="1"/>
    <col min="8196" max="8207" width="14.5546875" customWidth="1"/>
    <col min="8449" max="8451" width="16.5546875" customWidth="1"/>
    <col min="8452" max="8463" width="14.5546875" customWidth="1"/>
    <col min="8705" max="8707" width="16.5546875" customWidth="1"/>
    <col min="8708" max="8719" width="14.5546875" customWidth="1"/>
    <col min="8961" max="8963" width="16.5546875" customWidth="1"/>
    <col min="8964" max="8975" width="14.5546875" customWidth="1"/>
    <col min="9217" max="9219" width="16.5546875" customWidth="1"/>
    <col min="9220" max="9231" width="14.5546875" customWidth="1"/>
    <col min="9473" max="9475" width="16.5546875" customWidth="1"/>
    <col min="9476" max="9487" width="14.5546875" customWidth="1"/>
    <col min="9729" max="9731" width="16.5546875" customWidth="1"/>
    <col min="9732" max="9743" width="14.5546875" customWidth="1"/>
    <col min="9985" max="9987" width="16.5546875" customWidth="1"/>
    <col min="9988" max="9999" width="14.5546875" customWidth="1"/>
    <col min="10241" max="10243" width="16.5546875" customWidth="1"/>
    <col min="10244" max="10255" width="14.5546875" customWidth="1"/>
    <col min="10497" max="10499" width="16.5546875" customWidth="1"/>
    <col min="10500" max="10511" width="14.5546875" customWidth="1"/>
    <col min="10753" max="10755" width="16.5546875" customWidth="1"/>
    <col min="10756" max="10767" width="14.5546875" customWidth="1"/>
    <col min="11009" max="11011" width="16.5546875" customWidth="1"/>
    <col min="11012" max="11023" width="14.5546875" customWidth="1"/>
    <col min="11265" max="11267" width="16.5546875" customWidth="1"/>
    <col min="11268" max="11279" width="14.5546875" customWidth="1"/>
    <col min="11521" max="11523" width="16.5546875" customWidth="1"/>
    <col min="11524" max="11535" width="14.5546875" customWidth="1"/>
    <col min="11777" max="11779" width="16.5546875" customWidth="1"/>
    <col min="11780" max="11791" width="14.5546875" customWidth="1"/>
    <col min="12033" max="12035" width="16.5546875" customWidth="1"/>
    <col min="12036" max="12047" width="14.5546875" customWidth="1"/>
    <col min="12289" max="12291" width="16.5546875" customWidth="1"/>
    <col min="12292" max="12303" width="14.5546875" customWidth="1"/>
    <col min="12545" max="12547" width="16.5546875" customWidth="1"/>
    <col min="12548" max="12559" width="14.5546875" customWidth="1"/>
    <col min="12801" max="12803" width="16.5546875" customWidth="1"/>
    <col min="12804" max="12815" width="14.5546875" customWidth="1"/>
    <col min="13057" max="13059" width="16.5546875" customWidth="1"/>
    <col min="13060" max="13071" width="14.5546875" customWidth="1"/>
    <col min="13313" max="13315" width="16.5546875" customWidth="1"/>
    <col min="13316" max="13327" width="14.5546875" customWidth="1"/>
    <col min="13569" max="13571" width="16.5546875" customWidth="1"/>
    <col min="13572" max="13583" width="14.5546875" customWidth="1"/>
    <col min="13825" max="13827" width="16.5546875" customWidth="1"/>
    <col min="13828" max="13839" width="14.5546875" customWidth="1"/>
    <col min="14081" max="14083" width="16.5546875" customWidth="1"/>
    <col min="14084" max="14095" width="14.5546875" customWidth="1"/>
    <col min="14337" max="14339" width="16.5546875" customWidth="1"/>
    <col min="14340" max="14351" width="14.5546875" customWidth="1"/>
    <col min="14593" max="14595" width="16.5546875" customWidth="1"/>
    <col min="14596" max="14607" width="14.5546875" customWidth="1"/>
    <col min="14849" max="14851" width="16.5546875" customWidth="1"/>
    <col min="14852" max="14863" width="14.5546875" customWidth="1"/>
    <col min="15105" max="15107" width="16.5546875" customWidth="1"/>
    <col min="15108" max="15119" width="14.5546875" customWidth="1"/>
    <col min="15361" max="15363" width="16.5546875" customWidth="1"/>
    <col min="15364" max="15375" width="14.5546875" customWidth="1"/>
    <col min="15617" max="15619" width="16.5546875" customWidth="1"/>
    <col min="15620" max="15631" width="14.5546875" customWidth="1"/>
    <col min="15873" max="15875" width="16.5546875" customWidth="1"/>
    <col min="15876" max="15887" width="14.5546875" customWidth="1"/>
    <col min="16129" max="16131" width="16.5546875" customWidth="1"/>
    <col min="16132" max="16143" width="14.5546875" customWidth="1"/>
  </cols>
  <sheetData>
    <row r="1" spans="1:15" ht="57.6">
      <c r="A1" s="217" t="s">
        <v>234</v>
      </c>
      <c r="B1" s="217" t="s">
        <v>99</v>
      </c>
      <c r="C1" s="217" t="s">
        <v>235</v>
      </c>
      <c r="D1" s="217" t="s">
        <v>236</v>
      </c>
      <c r="E1" s="217" t="s">
        <v>237</v>
      </c>
      <c r="F1" s="217" t="s">
        <v>238</v>
      </c>
      <c r="G1" s="217" t="s">
        <v>239</v>
      </c>
      <c r="H1" s="217" t="s">
        <v>240</v>
      </c>
      <c r="I1" s="217" t="s">
        <v>241</v>
      </c>
      <c r="J1" s="217" t="s">
        <v>242</v>
      </c>
      <c r="K1" s="217" t="s">
        <v>243</v>
      </c>
      <c r="L1" s="217" t="s">
        <v>244</v>
      </c>
      <c r="M1" s="217" t="s">
        <v>242</v>
      </c>
      <c r="N1" s="217" t="s">
        <v>243</v>
      </c>
      <c r="O1" s="217" t="s">
        <v>244</v>
      </c>
    </row>
    <row r="2" spans="1:15">
      <c r="A2" s="218" t="s">
        <v>79</v>
      </c>
      <c r="B2" s="218" t="s">
        <v>219</v>
      </c>
      <c r="C2" s="218" t="str">
        <f>CONCATENATE(B2,A2)</f>
        <v>ACTElectricity</v>
      </c>
      <c r="D2" s="218">
        <v>0</v>
      </c>
      <c r="E2" s="218">
        <v>0.81</v>
      </c>
      <c r="F2" s="218">
        <v>0.09</v>
      </c>
      <c r="G2" s="218" t="s">
        <v>245</v>
      </c>
      <c r="H2" s="218"/>
      <c r="I2" s="218"/>
      <c r="J2" s="218">
        <v>0.81</v>
      </c>
      <c r="K2" s="218">
        <v>0.9</v>
      </c>
      <c r="L2" s="218" t="s">
        <v>245</v>
      </c>
      <c r="M2" s="219">
        <f>J2</f>
        <v>0.81</v>
      </c>
      <c r="N2" s="219">
        <f>K2</f>
        <v>0.9</v>
      </c>
      <c r="O2" s="220" t="s">
        <v>245</v>
      </c>
    </row>
    <row r="3" spans="1:15">
      <c r="A3" s="218" t="s">
        <v>79</v>
      </c>
      <c r="B3" s="218" t="s">
        <v>220</v>
      </c>
      <c r="C3" s="218" t="str">
        <f t="shared" ref="C3:C17" si="0">CONCATENATE(B3,A3)</f>
        <v>NSWElectricity</v>
      </c>
      <c r="D3" s="218">
        <v>0</v>
      </c>
      <c r="E3" s="218">
        <v>0.81</v>
      </c>
      <c r="F3" s="218">
        <v>0.09</v>
      </c>
      <c r="G3" s="218" t="s">
        <v>245</v>
      </c>
      <c r="H3" s="218"/>
      <c r="I3" s="218"/>
      <c r="J3" s="218">
        <v>0.81</v>
      </c>
      <c r="K3" s="218">
        <v>0.9</v>
      </c>
      <c r="L3" s="218" t="s">
        <v>245</v>
      </c>
      <c r="M3" s="219">
        <f t="shared" ref="M3:N9" si="1">J3</f>
        <v>0.81</v>
      </c>
      <c r="N3" s="219">
        <f t="shared" si="1"/>
        <v>0.9</v>
      </c>
      <c r="O3" s="220" t="s">
        <v>245</v>
      </c>
    </row>
    <row r="4" spans="1:15">
      <c r="A4" s="218" t="s">
        <v>79</v>
      </c>
      <c r="B4" s="218" t="s">
        <v>228</v>
      </c>
      <c r="C4" s="218" t="str">
        <f t="shared" si="0"/>
        <v>NTElectricity</v>
      </c>
      <c r="D4" s="218">
        <v>0</v>
      </c>
      <c r="E4" s="218">
        <v>0.62</v>
      </c>
      <c r="F4" s="218">
        <v>7.0000000000000007E-2</v>
      </c>
      <c r="G4" s="218" t="s">
        <v>245</v>
      </c>
      <c r="H4" s="218"/>
      <c r="I4" s="218"/>
      <c r="J4" s="218">
        <v>0.62</v>
      </c>
      <c r="K4" s="218">
        <v>0.69</v>
      </c>
      <c r="L4" s="218" t="s">
        <v>245</v>
      </c>
      <c r="M4" s="219">
        <f t="shared" si="1"/>
        <v>0.62</v>
      </c>
      <c r="N4" s="219">
        <f t="shared" si="1"/>
        <v>0.69</v>
      </c>
      <c r="O4" s="220" t="s">
        <v>245</v>
      </c>
    </row>
    <row r="5" spans="1:15">
      <c r="A5" s="218" t="s">
        <v>79</v>
      </c>
      <c r="B5" s="218" t="s">
        <v>229</v>
      </c>
      <c r="C5" s="218" t="str">
        <f t="shared" si="0"/>
        <v>QLDElectricity</v>
      </c>
      <c r="D5" s="218">
        <v>0</v>
      </c>
      <c r="E5" s="218">
        <v>0.81</v>
      </c>
      <c r="F5" s="218">
        <v>0.12</v>
      </c>
      <c r="G5" s="218" t="s">
        <v>245</v>
      </c>
      <c r="H5" s="218"/>
      <c r="I5" s="218"/>
      <c r="J5" s="218">
        <v>0.81</v>
      </c>
      <c r="K5" s="218">
        <v>0.93</v>
      </c>
      <c r="L5" s="218" t="s">
        <v>245</v>
      </c>
      <c r="M5" s="219">
        <f t="shared" si="1"/>
        <v>0.81</v>
      </c>
      <c r="N5" s="219">
        <f t="shared" si="1"/>
        <v>0.93</v>
      </c>
      <c r="O5" s="220" t="s">
        <v>245</v>
      </c>
    </row>
    <row r="6" spans="1:15">
      <c r="A6" s="218" t="s">
        <v>79</v>
      </c>
      <c r="B6" s="218" t="s">
        <v>230</v>
      </c>
      <c r="C6" s="218" t="str">
        <f t="shared" si="0"/>
        <v>SAElectricity</v>
      </c>
      <c r="D6" s="218">
        <v>0</v>
      </c>
      <c r="E6" s="218">
        <v>0.43</v>
      </c>
      <c r="F6" s="218">
        <v>0.09</v>
      </c>
      <c r="G6" s="218" t="s">
        <v>245</v>
      </c>
      <c r="H6" s="218"/>
      <c r="I6" s="218"/>
      <c r="J6" s="218">
        <v>0.43</v>
      </c>
      <c r="K6" s="218">
        <v>0.52</v>
      </c>
      <c r="L6" s="218" t="s">
        <v>245</v>
      </c>
      <c r="M6" s="219">
        <f t="shared" si="1"/>
        <v>0.43</v>
      </c>
      <c r="N6" s="219">
        <f t="shared" si="1"/>
        <v>0.52</v>
      </c>
      <c r="O6" s="220" t="s">
        <v>245</v>
      </c>
    </row>
    <row r="7" spans="1:15">
      <c r="A7" s="218" t="s">
        <v>79</v>
      </c>
      <c r="B7" s="218" t="s">
        <v>231</v>
      </c>
      <c r="C7" s="218" t="str">
        <f t="shared" si="0"/>
        <v>TASElectricity</v>
      </c>
      <c r="D7" s="218">
        <v>0</v>
      </c>
      <c r="E7" s="218">
        <v>0.17</v>
      </c>
      <c r="F7" s="218">
        <v>0.02</v>
      </c>
      <c r="G7" s="218" t="s">
        <v>245</v>
      </c>
      <c r="H7" s="218"/>
      <c r="I7" s="218"/>
      <c r="J7" s="218">
        <v>0.17</v>
      </c>
      <c r="K7" s="218">
        <v>0.19</v>
      </c>
      <c r="L7" s="218" t="s">
        <v>245</v>
      </c>
      <c r="M7" s="219">
        <f t="shared" si="1"/>
        <v>0.17</v>
      </c>
      <c r="N7" s="219">
        <f t="shared" si="1"/>
        <v>0.19</v>
      </c>
      <c r="O7" s="220" t="s">
        <v>245</v>
      </c>
    </row>
    <row r="8" spans="1:15">
      <c r="A8" s="218" t="s">
        <v>79</v>
      </c>
      <c r="B8" s="218" t="s">
        <v>232</v>
      </c>
      <c r="C8" s="218" t="str">
        <f t="shared" si="0"/>
        <v>VICElectricity</v>
      </c>
      <c r="D8" s="218">
        <v>0</v>
      </c>
      <c r="E8" s="218">
        <v>0.98</v>
      </c>
      <c r="F8" s="218">
        <v>0.11</v>
      </c>
      <c r="G8" s="218" t="s">
        <v>245</v>
      </c>
      <c r="H8" s="218"/>
      <c r="I8" s="218"/>
      <c r="J8" s="218">
        <v>0.98</v>
      </c>
      <c r="K8" s="218">
        <v>1.0900000000000001</v>
      </c>
      <c r="L8" s="218" t="s">
        <v>245</v>
      </c>
      <c r="M8" s="219">
        <f t="shared" si="1"/>
        <v>0.98</v>
      </c>
      <c r="N8" s="219">
        <f t="shared" si="1"/>
        <v>1.0900000000000001</v>
      </c>
      <c r="O8" s="220" t="s">
        <v>245</v>
      </c>
    </row>
    <row r="9" spans="1:15">
      <c r="A9" s="218" t="s">
        <v>79</v>
      </c>
      <c r="B9" s="218" t="s">
        <v>233</v>
      </c>
      <c r="C9" s="218" t="str">
        <f t="shared" si="0"/>
        <v>WAElectricity</v>
      </c>
      <c r="D9" s="218">
        <v>0</v>
      </c>
      <c r="E9" s="218">
        <v>0.68</v>
      </c>
      <c r="F9" s="218">
        <v>0.02</v>
      </c>
      <c r="G9" s="218" t="s">
        <v>245</v>
      </c>
      <c r="H9" s="218"/>
      <c r="I9" s="218"/>
      <c r="J9" s="218">
        <v>0.68</v>
      </c>
      <c r="K9" s="218">
        <v>0.7</v>
      </c>
      <c r="L9" s="218" t="s">
        <v>245</v>
      </c>
      <c r="M9" s="219">
        <f t="shared" si="1"/>
        <v>0.68</v>
      </c>
      <c r="N9" s="219">
        <f t="shared" si="1"/>
        <v>0.7</v>
      </c>
      <c r="O9" s="220" t="s">
        <v>245</v>
      </c>
    </row>
    <row r="10" spans="1:15">
      <c r="A10" s="218" t="s">
        <v>80</v>
      </c>
      <c r="B10" s="218" t="s">
        <v>219</v>
      </c>
      <c r="C10" s="218" t="str">
        <f t="shared" si="0"/>
        <v>ACTGas</v>
      </c>
      <c r="D10" s="218">
        <v>51.53</v>
      </c>
      <c r="E10" s="218">
        <v>0</v>
      </c>
      <c r="F10" s="218">
        <v>13.1</v>
      </c>
      <c r="G10" s="218" t="s">
        <v>246</v>
      </c>
      <c r="H10" s="218"/>
      <c r="I10" s="218"/>
      <c r="J10" s="221">
        <v>5.1529999999999999E-2</v>
      </c>
      <c r="K10" s="221">
        <v>6.4630000000000007E-2</v>
      </c>
      <c r="L10" s="218" t="s">
        <v>247</v>
      </c>
      <c r="M10" s="219">
        <f>J10*3.6</f>
        <v>0.18550800000000001</v>
      </c>
      <c r="N10" s="219">
        <f>K10*3.6</f>
        <v>0.23266800000000004</v>
      </c>
      <c r="O10" s="220" t="s">
        <v>245</v>
      </c>
    </row>
    <row r="11" spans="1:15">
      <c r="A11" s="218" t="s">
        <v>80</v>
      </c>
      <c r="B11" s="218" t="s">
        <v>220</v>
      </c>
      <c r="C11" s="218" t="str">
        <f t="shared" si="0"/>
        <v>NSWGas</v>
      </c>
      <c r="D11" s="218">
        <v>51.53</v>
      </c>
      <c r="E11" s="218">
        <v>0</v>
      </c>
      <c r="F11" s="218">
        <v>13.1</v>
      </c>
      <c r="G11" s="218" t="s">
        <v>246</v>
      </c>
      <c r="H11" s="218"/>
      <c r="I11" s="218"/>
      <c r="J11" s="221">
        <v>5.1529999999999999E-2</v>
      </c>
      <c r="K11" s="221">
        <v>6.4630000000000007E-2</v>
      </c>
      <c r="L11" s="218" t="s">
        <v>247</v>
      </c>
      <c r="M11" s="219">
        <f t="shared" ref="M11:N17" si="2">J11*3.6</f>
        <v>0.18550800000000001</v>
      </c>
      <c r="N11" s="219">
        <f t="shared" si="2"/>
        <v>0.23266800000000004</v>
      </c>
      <c r="O11" s="220" t="s">
        <v>245</v>
      </c>
    </row>
    <row r="12" spans="1:15">
      <c r="A12" s="218" t="s">
        <v>80</v>
      </c>
      <c r="B12" s="218" t="s">
        <v>228</v>
      </c>
      <c r="C12" s="218" t="str">
        <f t="shared" si="0"/>
        <v>NTGas</v>
      </c>
      <c r="D12" s="218">
        <v>51.53</v>
      </c>
      <c r="E12" s="218">
        <v>0</v>
      </c>
      <c r="F12" s="218">
        <v>0</v>
      </c>
      <c r="G12" s="218" t="s">
        <v>246</v>
      </c>
      <c r="H12" s="218"/>
      <c r="I12" s="218"/>
      <c r="J12" s="221">
        <v>5.1529999999999999E-2</v>
      </c>
      <c r="K12" s="221">
        <v>5.1529999999999999E-2</v>
      </c>
      <c r="L12" s="218" t="s">
        <v>247</v>
      </c>
      <c r="M12" s="219">
        <f t="shared" si="2"/>
        <v>0.18550800000000001</v>
      </c>
      <c r="N12" s="219">
        <f t="shared" si="2"/>
        <v>0.18550800000000001</v>
      </c>
      <c r="O12" s="220" t="s">
        <v>245</v>
      </c>
    </row>
    <row r="13" spans="1:15">
      <c r="A13" s="218" t="s">
        <v>80</v>
      </c>
      <c r="B13" s="218" t="s">
        <v>229</v>
      </c>
      <c r="C13" s="218" t="str">
        <f t="shared" si="0"/>
        <v>QLDGas</v>
      </c>
      <c r="D13" s="218">
        <v>51.53</v>
      </c>
      <c r="E13" s="218">
        <v>0</v>
      </c>
      <c r="F13" s="218">
        <v>8.8000000000000007</v>
      </c>
      <c r="G13" s="218" t="s">
        <v>246</v>
      </c>
      <c r="H13" s="218"/>
      <c r="I13" s="218"/>
      <c r="J13" s="221">
        <v>5.1529999999999999E-2</v>
      </c>
      <c r="K13" s="221">
        <v>6.0330000000000002E-2</v>
      </c>
      <c r="L13" s="218" t="s">
        <v>247</v>
      </c>
      <c r="M13" s="219">
        <f t="shared" si="2"/>
        <v>0.18550800000000001</v>
      </c>
      <c r="N13" s="219">
        <f t="shared" si="2"/>
        <v>0.21718800000000002</v>
      </c>
      <c r="O13" s="220" t="s">
        <v>245</v>
      </c>
    </row>
    <row r="14" spans="1:15">
      <c r="A14" s="218" t="s">
        <v>80</v>
      </c>
      <c r="B14" s="218" t="s">
        <v>230</v>
      </c>
      <c r="C14" s="218" t="str">
        <f t="shared" si="0"/>
        <v>SAGas</v>
      </c>
      <c r="D14" s="218">
        <v>51.53</v>
      </c>
      <c r="E14" s="218">
        <v>0</v>
      </c>
      <c r="F14" s="218">
        <v>10.7</v>
      </c>
      <c r="G14" s="218" t="s">
        <v>246</v>
      </c>
      <c r="H14" s="218"/>
      <c r="I14" s="218"/>
      <c r="J14" s="221">
        <v>5.1529999999999999E-2</v>
      </c>
      <c r="K14" s="221">
        <v>6.2230000000000001E-2</v>
      </c>
      <c r="L14" s="218" t="s">
        <v>247</v>
      </c>
      <c r="M14" s="219">
        <f t="shared" si="2"/>
        <v>0.18550800000000001</v>
      </c>
      <c r="N14" s="219">
        <f t="shared" si="2"/>
        <v>0.224028</v>
      </c>
      <c r="O14" s="220" t="s">
        <v>245</v>
      </c>
    </row>
    <row r="15" spans="1:15">
      <c r="A15" s="218" t="s">
        <v>80</v>
      </c>
      <c r="B15" s="218" t="s">
        <v>231</v>
      </c>
      <c r="C15" s="218" t="str">
        <f t="shared" si="0"/>
        <v>TASGas</v>
      </c>
      <c r="D15" s="218">
        <v>51.53</v>
      </c>
      <c r="E15" s="218">
        <v>0</v>
      </c>
      <c r="F15" s="218">
        <v>0</v>
      </c>
      <c r="G15" s="218" t="s">
        <v>246</v>
      </c>
      <c r="H15" s="218"/>
      <c r="I15" s="218"/>
      <c r="J15" s="221">
        <v>5.1529999999999999E-2</v>
      </c>
      <c r="K15" s="221">
        <v>5.1529999999999999E-2</v>
      </c>
      <c r="L15" s="218" t="s">
        <v>247</v>
      </c>
      <c r="M15" s="219">
        <f t="shared" si="2"/>
        <v>0.18550800000000001</v>
      </c>
      <c r="N15" s="219">
        <f t="shared" si="2"/>
        <v>0.18550800000000001</v>
      </c>
      <c r="O15" s="220" t="s">
        <v>245</v>
      </c>
    </row>
    <row r="16" spans="1:15">
      <c r="A16" s="218" t="s">
        <v>80</v>
      </c>
      <c r="B16" s="218" t="s">
        <v>232</v>
      </c>
      <c r="C16" s="218" t="str">
        <f t="shared" si="0"/>
        <v>VICGas</v>
      </c>
      <c r="D16" s="218">
        <v>51.53</v>
      </c>
      <c r="E16" s="218">
        <v>0</v>
      </c>
      <c r="F16" s="218">
        <v>4</v>
      </c>
      <c r="G16" s="218" t="s">
        <v>246</v>
      </c>
      <c r="H16" s="218"/>
      <c r="I16" s="218"/>
      <c r="J16" s="221">
        <v>5.1529999999999999E-2</v>
      </c>
      <c r="K16" s="221">
        <v>5.5530000000000003E-2</v>
      </c>
      <c r="L16" s="218" t="s">
        <v>247</v>
      </c>
      <c r="M16" s="219">
        <f t="shared" si="2"/>
        <v>0.18550800000000001</v>
      </c>
      <c r="N16" s="219">
        <f t="shared" si="2"/>
        <v>0.199908</v>
      </c>
      <c r="O16" s="220" t="s">
        <v>245</v>
      </c>
    </row>
    <row r="17" spans="1:15">
      <c r="A17" s="218" t="s">
        <v>80</v>
      </c>
      <c r="B17" s="218" t="s">
        <v>233</v>
      </c>
      <c r="C17" s="218" t="str">
        <f t="shared" si="0"/>
        <v>WAGas</v>
      </c>
      <c r="D17" s="218">
        <v>51.53</v>
      </c>
      <c r="E17" s="218">
        <v>0</v>
      </c>
      <c r="F17" s="218">
        <v>4.0999999999999996</v>
      </c>
      <c r="G17" s="218" t="s">
        <v>246</v>
      </c>
      <c r="H17" s="218"/>
      <c r="I17" s="218"/>
      <c r="J17" s="221">
        <v>5.1529999999999999E-2</v>
      </c>
      <c r="K17" s="221">
        <v>5.5629999999999999E-2</v>
      </c>
      <c r="L17" s="218" t="s">
        <v>247</v>
      </c>
      <c r="M17" s="219">
        <f t="shared" si="2"/>
        <v>0.18550800000000001</v>
      </c>
      <c r="N17" s="219">
        <f t="shared" si="2"/>
        <v>0.200268</v>
      </c>
      <c r="O17" s="220" t="s">
        <v>245</v>
      </c>
    </row>
    <row r="18" spans="1:15">
      <c r="A18" s="218" t="s">
        <v>81</v>
      </c>
      <c r="B18" s="218" t="s">
        <v>248</v>
      </c>
      <c r="C18" s="218"/>
      <c r="D18" s="218">
        <v>90.24</v>
      </c>
      <c r="E18" s="218">
        <v>0</v>
      </c>
      <c r="F18" s="218">
        <v>3</v>
      </c>
      <c r="G18" s="218" t="s">
        <v>246</v>
      </c>
      <c r="H18" s="218">
        <v>27</v>
      </c>
      <c r="I18" s="218" t="s">
        <v>249</v>
      </c>
      <c r="J18" s="221">
        <v>2.43648</v>
      </c>
      <c r="K18" s="221">
        <v>2.5174799999999999</v>
      </c>
      <c r="L18" s="218" t="s">
        <v>250</v>
      </c>
      <c r="M18" s="219">
        <f>(D18+E18)*0.0036</f>
        <v>0.32486399999999999</v>
      </c>
      <c r="N18" s="219">
        <f>(D18+E18+F18)*0.0036</f>
        <v>0.33566399999999996</v>
      </c>
      <c r="O18" s="220" t="s">
        <v>245</v>
      </c>
    </row>
    <row r="19" spans="1:15">
      <c r="A19" s="218" t="s">
        <v>251</v>
      </c>
      <c r="B19" s="218" t="s">
        <v>248</v>
      </c>
      <c r="C19" s="218"/>
      <c r="D19" s="218">
        <v>70.2</v>
      </c>
      <c r="E19" s="218">
        <v>0</v>
      </c>
      <c r="F19" s="218">
        <v>3.6</v>
      </c>
      <c r="G19" s="218" t="s">
        <v>246</v>
      </c>
      <c r="H19" s="218">
        <v>38.6</v>
      </c>
      <c r="I19" s="218" t="s">
        <v>252</v>
      </c>
      <c r="J19" s="221">
        <v>2.7097199999999999</v>
      </c>
      <c r="K19" s="221">
        <v>2.8486799999999999</v>
      </c>
      <c r="L19" s="218" t="s">
        <v>253</v>
      </c>
      <c r="M19" s="219">
        <f>(D19+E19)*0.0036</f>
        <v>0.25272</v>
      </c>
      <c r="N19" s="219">
        <f>(D19+E19+F19)*0.0036</f>
        <v>0.26567999999999997</v>
      </c>
      <c r="O19" s="220" t="s">
        <v>245</v>
      </c>
    </row>
    <row r="20" spans="1:15">
      <c r="A20" s="218" t="s">
        <v>254</v>
      </c>
      <c r="B20" s="218" t="s">
        <v>248</v>
      </c>
      <c r="C20" s="218"/>
      <c r="D20" s="218">
        <v>60.6</v>
      </c>
      <c r="E20" s="218">
        <v>0</v>
      </c>
      <c r="F20" s="218">
        <v>3.6</v>
      </c>
      <c r="G20" s="218" t="s">
        <v>246</v>
      </c>
      <c r="H20" s="218">
        <v>25.7</v>
      </c>
      <c r="I20" s="218" t="s">
        <v>252</v>
      </c>
      <c r="J20" s="221">
        <v>1.55742</v>
      </c>
      <c r="K20" s="221">
        <v>1.64994</v>
      </c>
      <c r="L20" s="218" t="s">
        <v>253</v>
      </c>
      <c r="M20" s="219">
        <f>(D20+E20)*0.0036</f>
        <v>0.21815999999999999</v>
      </c>
      <c r="N20" s="219">
        <f>(D20+E20+F20)*0.0036</f>
        <v>0.23111999999999999</v>
      </c>
      <c r="O20" s="220" t="s">
        <v>245</v>
      </c>
    </row>
    <row r="21" spans="1:15" ht="14.1" customHeight="1"/>
  </sheetData>
  <phoneticPr fontId="8"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sheetPr codeName="Sheet1"/>
  <dimension ref="A1:AH268"/>
  <sheetViews>
    <sheetView zoomScale="85" zoomScaleNormal="85" zoomScaleSheetLayoutView="70" workbookViewId="0">
      <selection activeCell="H12" sqref="H12:I12"/>
    </sheetView>
  </sheetViews>
  <sheetFormatPr defaultColWidth="9.33203125" defaultRowHeight="12.6"/>
  <cols>
    <col min="1" max="1" width="3.33203125" style="46" customWidth="1"/>
    <col min="2" max="2" width="19.33203125" style="46" customWidth="1"/>
    <col min="3" max="3" width="5.109375" style="46" customWidth="1"/>
    <col min="4" max="4" width="19.33203125" style="46" customWidth="1"/>
    <col min="5" max="6" width="17.6640625" style="46" customWidth="1"/>
    <col min="7" max="7" width="2.33203125" style="46" customWidth="1"/>
    <col min="8" max="8" width="9.44140625" style="46" customWidth="1"/>
    <col min="9" max="9" width="5.33203125" style="46" customWidth="1"/>
    <col min="10" max="10" width="22.33203125" style="46" customWidth="1"/>
    <col min="11" max="11" width="19.33203125" style="46" customWidth="1"/>
    <col min="12" max="12" width="17.6640625" style="46" customWidth="1"/>
    <col min="13" max="13" width="15" style="46" bestFit="1" customWidth="1"/>
    <col min="14" max="14" width="7.88671875" style="46" customWidth="1"/>
    <col min="15" max="15" width="9.33203125" style="46"/>
    <col min="16" max="17" width="18.5546875" style="46" customWidth="1"/>
    <col min="18" max="18" width="20.6640625" style="46" customWidth="1"/>
    <col min="19" max="19" width="15" style="46" bestFit="1" customWidth="1"/>
    <col min="20" max="20" width="8.77734375" style="46" customWidth="1"/>
    <col min="21" max="24" width="18.6640625" style="46" customWidth="1"/>
    <col min="25" max="25" width="15" style="46" bestFit="1" customWidth="1"/>
    <col min="26" max="26" width="14.109375" style="46" bestFit="1" customWidth="1"/>
    <col min="27" max="29" width="9.33203125" style="46"/>
    <col min="30" max="30" width="44.6640625" style="46" customWidth="1"/>
    <col min="31" max="31" width="13.88671875" style="46" customWidth="1"/>
    <col min="32" max="262" width="9.33203125" style="46"/>
    <col min="263" max="263" width="3.33203125" style="46" customWidth="1"/>
    <col min="264" max="264" width="19.6640625" style="46" customWidth="1"/>
    <col min="265" max="265" width="14.6640625" style="46" customWidth="1"/>
    <col min="266" max="266" width="17.33203125" style="46" customWidth="1"/>
    <col min="267" max="267" width="16.44140625" style="46" customWidth="1"/>
    <col min="268" max="268" width="14.33203125" style="46" customWidth="1"/>
    <col min="269" max="269" width="2.33203125" style="46" customWidth="1"/>
    <col min="270" max="270" width="9.44140625" style="46" customWidth="1"/>
    <col min="271" max="271" width="8.6640625" style="46" customWidth="1"/>
    <col min="272" max="272" width="20.33203125" style="46" bestFit="1" customWidth="1"/>
    <col min="273" max="273" width="12.6640625" style="46" bestFit="1" customWidth="1"/>
    <col min="274" max="274" width="9.33203125" style="46"/>
    <col min="275" max="275" width="12.6640625" style="46" bestFit="1" customWidth="1"/>
    <col min="276" max="518" width="9.33203125" style="46"/>
    <col min="519" max="519" width="3.33203125" style="46" customWidth="1"/>
    <col min="520" max="520" width="19.6640625" style="46" customWidth="1"/>
    <col min="521" max="521" width="14.6640625" style="46" customWidth="1"/>
    <col min="522" max="522" width="17.33203125" style="46" customWidth="1"/>
    <col min="523" max="523" width="16.44140625" style="46" customWidth="1"/>
    <col min="524" max="524" width="14.33203125" style="46" customWidth="1"/>
    <col min="525" max="525" width="2.33203125" style="46" customWidth="1"/>
    <col min="526" max="526" width="9.44140625" style="46" customWidth="1"/>
    <col min="527" max="527" width="8.6640625" style="46" customWidth="1"/>
    <col min="528" max="528" width="20.33203125" style="46" bestFit="1" customWidth="1"/>
    <col min="529" max="529" width="12.6640625" style="46" bestFit="1" customWidth="1"/>
    <col min="530" max="530" width="9.33203125" style="46"/>
    <col min="531" max="531" width="12.6640625" style="46" bestFit="1" customWidth="1"/>
    <col min="532" max="774" width="9.33203125" style="46"/>
    <col min="775" max="775" width="3.33203125" style="46" customWidth="1"/>
    <col min="776" max="776" width="19.6640625" style="46" customWidth="1"/>
    <col min="777" max="777" width="14.6640625" style="46" customWidth="1"/>
    <col min="778" max="778" width="17.33203125" style="46" customWidth="1"/>
    <col min="779" max="779" width="16.44140625" style="46" customWidth="1"/>
    <col min="780" max="780" width="14.33203125" style="46" customWidth="1"/>
    <col min="781" max="781" width="2.33203125" style="46" customWidth="1"/>
    <col min="782" max="782" width="9.44140625" style="46" customWidth="1"/>
    <col min="783" max="783" width="8.6640625" style="46" customWidth="1"/>
    <col min="784" max="784" width="20.33203125" style="46" bestFit="1" customWidth="1"/>
    <col min="785" max="785" width="12.6640625" style="46" bestFit="1" customWidth="1"/>
    <col min="786" max="786" width="9.33203125" style="46"/>
    <col min="787" max="787" width="12.6640625" style="46" bestFit="1" customWidth="1"/>
    <col min="788" max="1030" width="9.33203125" style="46"/>
    <col min="1031" max="1031" width="3.33203125" style="46" customWidth="1"/>
    <col min="1032" max="1032" width="19.6640625" style="46" customWidth="1"/>
    <col min="1033" max="1033" width="14.6640625" style="46" customWidth="1"/>
    <col min="1034" max="1034" width="17.33203125" style="46" customWidth="1"/>
    <col min="1035" max="1035" width="16.44140625" style="46" customWidth="1"/>
    <col min="1036" max="1036" width="14.33203125" style="46" customWidth="1"/>
    <col min="1037" max="1037" width="2.33203125" style="46" customWidth="1"/>
    <col min="1038" max="1038" width="9.44140625" style="46" customWidth="1"/>
    <col min="1039" max="1039" width="8.6640625" style="46" customWidth="1"/>
    <col min="1040" max="1040" width="20.33203125" style="46" bestFit="1" customWidth="1"/>
    <col min="1041" max="1041" width="12.6640625" style="46" bestFit="1" customWidth="1"/>
    <col min="1042" max="1042" width="9.33203125" style="46"/>
    <col min="1043" max="1043" width="12.6640625" style="46" bestFit="1" customWidth="1"/>
    <col min="1044" max="1286" width="9.33203125" style="46"/>
    <col min="1287" max="1287" width="3.33203125" style="46" customWidth="1"/>
    <col min="1288" max="1288" width="19.6640625" style="46" customWidth="1"/>
    <col min="1289" max="1289" width="14.6640625" style="46" customWidth="1"/>
    <col min="1290" max="1290" width="17.33203125" style="46" customWidth="1"/>
    <col min="1291" max="1291" width="16.44140625" style="46" customWidth="1"/>
    <col min="1292" max="1292" width="14.33203125" style="46" customWidth="1"/>
    <col min="1293" max="1293" width="2.33203125" style="46" customWidth="1"/>
    <col min="1294" max="1294" width="9.44140625" style="46" customWidth="1"/>
    <col min="1295" max="1295" width="8.6640625" style="46" customWidth="1"/>
    <col min="1296" max="1296" width="20.33203125" style="46" bestFit="1" customWidth="1"/>
    <col min="1297" max="1297" width="12.6640625" style="46" bestFit="1" customWidth="1"/>
    <col min="1298" max="1298" width="9.33203125" style="46"/>
    <col min="1299" max="1299" width="12.6640625" style="46" bestFit="1" customWidth="1"/>
    <col min="1300" max="1542" width="9.33203125" style="46"/>
    <col min="1543" max="1543" width="3.33203125" style="46" customWidth="1"/>
    <col min="1544" max="1544" width="19.6640625" style="46" customWidth="1"/>
    <col min="1545" max="1545" width="14.6640625" style="46" customWidth="1"/>
    <col min="1546" max="1546" width="17.33203125" style="46" customWidth="1"/>
    <col min="1547" max="1547" width="16.44140625" style="46" customWidth="1"/>
    <col min="1548" max="1548" width="14.33203125" style="46" customWidth="1"/>
    <col min="1549" max="1549" width="2.33203125" style="46" customWidth="1"/>
    <col min="1550" max="1550" width="9.44140625" style="46" customWidth="1"/>
    <col min="1551" max="1551" width="8.6640625" style="46" customWidth="1"/>
    <col min="1552" max="1552" width="20.33203125" style="46" bestFit="1" customWidth="1"/>
    <col min="1553" max="1553" width="12.6640625" style="46" bestFit="1" customWidth="1"/>
    <col min="1554" max="1554" width="9.33203125" style="46"/>
    <col min="1555" max="1555" width="12.6640625" style="46" bestFit="1" customWidth="1"/>
    <col min="1556" max="1798" width="9.33203125" style="46"/>
    <col min="1799" max="1799" width="3.33203125" style="46" customWidth="1"/>
    <col min="1800" max="1800" width="19.6640625" style="46" customWidth="1"/>
    <col min="1801" max="1801" width="14.6640625" style="46" customWidth="1"/>
    <col min="1802" max="1802" width="17.33203125" style="46" customWidth="1"/>
    <col min="1803" max="1803" width="16.44140625" style="46" customWidth="1"/>
    <col min="1804" max="1804" width="14.33203125" style="46" customWidth="1"/>
    <col min="1805" max="1805" width="2.33203125" style="46" customWidth="1"/>
    <col min="1806" max="1806" width="9.44140625" style="46" customWidth="1"/>
    <col min="1807" max="1807" width="8.6640625" style="46" customWidth="1"/>
    <col min="1808" max="1808" width="20.33203125" style="46" bestFit="1" customWidth="1"/>
    <col min="1809" max="1809" width="12.6640625" style="46" bestFit="1" customWidth="1"/>
    <col min="1810" max="1810" width="9.33203125" style="46"/>
    <col min="1811" max="1811" width="12.6640625" style="46" bestFit="1" customWidth="1"/>
    <col min="1812" max="2054" width="9.33203125" style="46"/>
    <col min="2055" max="2055" width="3.33203125" style="46" customWidth="1"/>
    <col min="2056" max="2056" width="19.6640625" style="46" customWidth="1"/>
    <col min="2057" max="2057" width="14.6640625" style="46" customWidth="1"/>
    <col min="2058" max="2058" width="17.33203125" style="46" customWidth="1"/>
    <col min="2059" max="2059" width="16.44140625" style="46" customWidth="1"/>
    <col min="2060" max="2060" width="14.33203125" style="46" customWidth="1"/>
    <col min="2061" max="2061" width="2.33203125" style="46" customWidth="1"/>
    <col min="2062" max="2062" width="9.44140625" style="46" customWidth="1"/>
    <col min="2063" max="2063" width="8.6640625" style="46" customWidth="1"/>
    <col min="2064" max="2064" width="20.33203125" style="46" bestFit="1" customWidth="1"/>
    <col min="2065" max="2065" width="12.6640625" style="46" bestFit="1" customWidth="1"/>
    <col min="2066" max="2066" width="9.33203125" style="46"/>
    <col min="2067" max="2067" width="12.6640625" style="46" bestFit="1" customWidth="1"/>
    <col min="2068" max="2310" width="9.33203125" style="46"/>
    <col min="2311" max="2311" width="3.33203125" style="46" customWidth="1"/>
    <col min="2312" max="2312" width="19.6640625" style="46" customWidth="1"/>
    <col min="2313" max="2313" width="14.6640625" style="46" customWidth="1"/>
    <col min="2314" max="2314" width="17.33203125" style="46" customWidth="1"/>
    <col min="2315" max="2315" width="16.44140625" style="46" customWidth="1"/>
    <col min="2316" max="2316" width="14.33203125" style="46" customWidth="1"/>
    <col min="2317" max="2317" width="2.33203125" style="46" customWidth="1"/>
    <col min="2318" max="2318" width="9.44140625" style="46" customWidth="1"/>
    <col min="2319" max="2319" width="8.6640625" style="46" customWidth="1"/>
    <col min="2320" max="2320" width="20.33203125" style="46" bestFit="1" customWidth="1"/>
    <col min="2321" max="2321" width="12.6640625" style="46" bestFit="1" customWidth="1"/>
    <col min="2322" max="2322" width="9.33203125" style="46"/>
    <col min="2323" max="2323" width="12.6640625" style="46" bestFit="1" customWidth="1"/>
    <col min="2324" max="2566" width="9.33203125" style="46"/>
    <col min="2567" max="2567" width="3.33203125" style="46" customWidth="1"/>
    <col min="2568" max="2568" width="19.6640625" style="46" customWidth="1"/>
    <col min="2569" max="2569" width="14.6640625" style="46" customWidth="1"/>
    <col min="2570" max="2570" width="17.33203125" style="46" customWidth="1"/>
    <col min="2571" max="2571" width="16.44140625" style="46" customWidth="1"/>
    <col min="2572" max="2572" width="14.33203125" style="46" customWidth="1"/>
    <col min="2573" max="2573" width="2.33203125" style="46" customWidth="1"/>
    <col min="2574" max="2574" width="9.44140625" style="46" customWidth="1"/>
    <col min="2575" max="2575" width="8.6640625" style="46" customWidth="1"/>
    <col min="2576" max="2576" width="20.33203125" style="46" bestFit="1" customWidth="1"/>
    <col min="2577" max="2577" width="12.6640625" style="46" bestFit="1" customWidth="1"/>
    <col min="2578" max="2578" width="9.33203125" style="46"/>
    <col min="2579" max="2579" width="12.6640625" style="46" bestFit="1" customWidth="1"/>
    <col min="2580" max="2822" width="9.33203125" style="46"/>
    <col min="2823" max="2823" width="3.33203125" style="46" customWidth="1"/>
    <col min="2824" max="2824" width="19.6640625" style="46" customWidth="1"/>
    <col min="2825" max="2825" width="14.6640625" style="46" customWidth="1"/>
    <col min="2826" max="2826" width="17.33203125" style="46" customWidth="1"/>
    <col min="2827" max="2827" width="16.44140625" style="46" customWidth="1"/>
    <col min="2828" max="2828" width="14.33203125" style="46" customWidth="1"/>
    <col min="2829" max="2829" width="2.33203125" style="46" customWidth="1"/>
    <col min="2830" max="2830" width="9.44140625" style="46" customWidth="1"/>
    <col min="2831" max="2831" width="8.6640625" style="46" customWidth="1"/>
    <col min="2832" max="2832" width="20.33203125" style="46" bestFit="1" customWidth="1"/>
    <col min="2833" max="2833" width="12.6640625" style="46" bestFit="1" customWidth="1"/>
    <col min="2834" max="2834" width="9.33203125" style="46"/>
    <col min="2835" max="2835" width="12.6640625" style="46" bestFit="1" customWidth="1"/>
    <col min="2836" max="3078" width="9.33203125" style="46"/>
    <col min="3079" max="3079" width="3.33203125" style="46" customWidth="1"/>
    <col min="3080" max="3080" width="19.6640625" style="46" customWidth="1"/>
    <col min="3081" max="3081" width="14.6640625" style="46" customWidth="1"/>
    <col min="3082" max="3082" width="17.33203125" style="46" customWidth="1"/>
    <col min="3083" max="3083" width="16.44140625" style="46" customWidth="1"/>
    <col min="3084" max="3084" width="14.33203125" style="46" customWidth="1"/>
    <col min="3085" max="3085" width="2.33203125" style="46" customWidth="1"/>
    <col min="3086" max="3086" width="9.44140625" style="46" customWidth="1"/>
    <col min="3087" max="3087" width="8.6640625" style="46" customWidth="1"/>
    <col min="3088" max="3088" width="20.33203125" style="46" bestFit="1" customWidth="1"/>
    <col min="3089" max="3089" width="12.6640625" style="46" bestFit="1" customWidth="1"/>
    <col min="3090" max="3090" width="9.33203125" style="46"/>
    <col min="3091" max="3091" width="12.6640625" style="46" bestFit="1" customWidth="1"/>
    <col min="3092" max="3334" width="9.33203125" style="46"/>
    <col min="3335" max="3335" width="3.33203125" style="46" customWidth="1"/>
    <col min="3336" max="3336" width="19.6640625" style="46" customWidth="1"/>
    <col min="3337" max="3337" width="14.6640625" style="46" customWidth="1"/>
    <col min="3338" max="3338" width="17.33203125" style="46" customWidth="1"/>
    <col min="3339" max="3339" width="16.44140625" style="46" customWidth="1"/>
    <col min="3340" max="3340" width="14.33203125" style="46" customWidth="1"/>
    <col min="3341" max="3341" width="2.33203125" style="46" customWidth="1"/>
    <col min="3342" max="3342" width="9.44140625" style="46" customWidth="1"/>
    <col min="3343" max="3343" width="8.6640625" style="46" customWidth="1"/>
    <col min="3344" max="3344" width="20.33203125" style="46" bestFit="1" customWidth="1"/>
    <col min="3345" max="3345" width="12.6640625" style="46" bestFit="1" customWidth="1"/>
    <col min="3346" max="3346" width="9.33203125" style="46"/>
    <col min="3347" max="3347" width="12.6640625" style="46" bestFit="1" customWidth="1"/>
    <col min="3348" max="3590" width="9.33203125" style="46"/>
    <col min="3591" max="3591" width="3.33203125" style="46" customWidth="1"/>
    <col min="3592" max="3592" width="19.6640625" style="46" customWidth="1"/>
    <col min="3593" max="3593" width="14.6640625" style="46" customWidth="1"/>
    <col min="3594" max="3594" width="17.33203125" style="46" customWidth="1"/>
    <col min="3595" max="3595" width="16.44140625" style="46" customWidth="1"/>
    <col min="3596" max="3596" width="14.33203125" style="46" customWidth="1"/>
    <col min="3597" max="3597" width="2.33203125" style="46" customWidth="1"/>
    <col min="3598" max="3598" width="9.44140625" style="46" customWidth="1"/>
    <col min="3599" max="3599" width="8.6640625" style="46" customWidth="1"/>
    <col min="3600" max="3600" width="20.33203125" style="46" bestFit="1" customWidth="1"/>
    <col min="3601" max="3601" width="12.6640625" style="46" bestFit="1" customWidth="1"/>
    <col min="3602" max="3602" width="9.33203125" style="46"/>
    <col min="3603" max="3603" width="12.6640625" style="46" bestFit="1" customWidth="1"/>
    <col min="3604" max="3846" width="9.33203125" style="46"/>
    <col min="3847" max="3847" width="3.33203125" style="46" customWidth="1"/>
    <col min="3848" max="3848" width="19.6640625" style="46" customWidth="1"/>
    <col min="3849" max="3849" width="14.6640625" style="46" customWidth="1"/>
    <col min="3850" max="3850" width="17.33203125" style="46" customWidth="1"/>
    <col min="3851" max="3851" width="16.44140625" style="46" customWidth="1"/>
    <col min="3852" max="3852" width="14.33203125" style="46" customWidth="1"/>
    <col min="3853" max="3853" width="2.33203125" style="46" customWidth="1"/>
    <col min="3854" max="3854" width="9.44140625" style="46" customWidth="1"/>
    <col min="3855" max="3855" width="8.6640625" style="46" customWidth="1"/>
    <col min="3856" max="3856" width="20.33203125" style="46" bestFit="1" customWidth="1"/>
    <col min="3857" max="3857" width="12.6640625" style="46" bestFit="1" customWidth="1"/>
    <col min="3858" max="3858" width="9.33203125" style="46"/>
    <col min="3859" max="3859" width="12.6640625" style="46" bestFit="1" customWidth="1"/>
    <col min="3860" max="4102" width="9.33203125" style="46"/>
    <col min="4103" max="4103" width="3.33203125" style="46" customWidth="1"/>
    <col min="4104" max="4104" width="19.6640625" style="46" customWidth="1"/>
    <col min="4105" max="4105" width="14.6640625" style="46" customWidth="1"/>
    <col min="4106" max="4106" width="17.33203125" style="46" customWidth="1"/>
    <col min="4107" max="4107" width="16.44140625" style="46" customWidth="1"/>
    <col min="4108" max="4108" width="14.33203125" style="46" customWidth="1"/>
    <col min="4109" max="4109" width="2.33203125" style="46" customWidth="1"/>
    <col min="4110" max="4110" width="9.44140625" style="46" customWidth="1"/>
    <col min="4111" max="4111" width="8.6640625" style="46" customWidth="1"/>
    <col min="4112" max="4112" width="20.33203125" style="46" bestFit="1" customWidth="1"/>
    <col min="4113" max="4113" width="12.6640625" style="46" bestFit="1" customWidth="1"/>
    <col min="4114" max="4114" width="9.33203125" style="46"/>
    <col min="4115" max="4115" width="12.6640625" style="46" bestFit="1" customWidth="1"/>
    <col min="4116" max="4358" width="9.33203125" style="46"/>
    <col min="4359" max="4359" width="3.33203125" style="46" customWidth="1"/>
    <col min="4360" max="4360" width="19.6640625" style="46" customWidth="1"/>
    <col min="4361" max="4361" width="14.6640625" style="46" customWidth="1"/>
    <col min="4362" max="4362" width="17.33203125" style="46" customWidth="1"/>
    <col min="4363" max="4363" width="16.44140625" style="46" customWidth="1"/>
    <col min="4364" max="4364" width="14.33203125" style="46" customWidth="1"/>
    <col min="4365" max="4365" width="2.33203125" style="46" customWidth="1"/>
    <col min="4366" max="4366" width="9.44140625" style="46" customWidth="1"/>
    <col min="4367" max="4367" width="8.6640625" style="46" customWidth="1"/>
    <col min="4368" max="4368" width="20.33203125" style="46" bestFit="1" customWidth="1"/>
    <col min="4369" max="4369" width="12.6640625" style="46" bestFit="1" customWidth="1"/>
    <col min="4370" max="4370" width="9.33203125" style="46"/>
    <col min="4371" max="4371" width="12.6640625" style="46" bestFit="1" customWidth="1"/>
    <col min="4372" max="4614" width="9.33203125" style="46"/>
    <col min="4615" max="4615" width="3.33203125" style="46" customWidth="1"/>
    <col min="4616" max="4616" width="19.6640625" style="46" customWidth="1"/>
    <col min="4617" max="4617" width="14.6640625" style="46" customWidth="1"/>
    <col min="4618" max="4618" width="17.33203125" style="46" customWidth="1"/>
    <col min="4619" max="4619" width="16.44140625" style="46" customWidth="1"/>
    <col min="4620" max="4620" width="14.33203125" style="46" customWidth="1"/>
    <col min="4621" max="4621" width="2.33203125" style="46" customWidth="1"/>
    <col min="4622" max="4622" width="9.44140625" style="46" customWidth="1"/>
    <col min="4623" max="4623" width="8.6640625" style="46" customWidth="1"/>
    <col min="4624" max="4624" width="20.33203125" style="46" bestFit="1" customWidth="1"/>
    <col min="4625" max="4625" width="12.6640625" style="46" bestFit="1" customWidth="1"/>
    <col min="4626" max="4626" width="9.33203125" style="46"/>
    <col min="4627" max="4627" width="12.6640625" style="46" bestFit="1" customWidth="1"/>
    <col min="4628" max="4870" width="9.33203125" style="46"/>
    <col min="4871" max="4871" width="3.33203125" style="46" customWidth="1"/>
    <col min="4872" max="4872" width="19.6640625" style="46" customWidth="1"/>
    <col min="4873" max="4873" width="14.6640625" style="46" customWidth="1"/>
    <col min="4874" max="4874" width="17.33203125" style="46" customWidth="1"/>
    <col min="4875" max="4875" width="16.44140625" style="46" customWidth="1"/>
    <col min="4876" max="4876" width="14.33203125" style="46" customWidth="1"/>
    <col min="4877" max="4877" width="2.33203125" style="46" customWidth="1"/>
    <col min="4878" max="4878" width="9.44140625" style="46" customWidth="1"/>
    <col min="4879" max="4879" width="8.6640625" style="46" customWidth="1"/>
    <col min="4880" max="4880" width="20.33203125" style="46" bestFit="1" customWidth="1"/>
    <col min="4881" max="4881" width="12.6640625" style="46" bestFit="1" customWidth="1"/>
    <col min="4882" max="4882" width="9.33203125" style="46"/>
    <col min="4883" max="4883" width="12.6640625" style="46" bestFit="1" customWidth="1"/>
    <col min="4884" max="5126" width="9.33203125" style="46"/>
    <col min="5127" max="5127" width="3.33203125" style="46" customWidth="1"/>
    <col min="5128" max="5128" width="19.6640625" style="46" customWidth="1"/>
    <col min="5129" max="5129" width="14.6640625" style="46" customWidth="1"/>
    <col min="5130" max="5130" width="17.33203125" style="46" customWidth="1"/>
    <col min="5131" max="5131" width="16.44140625" style="46" customWidth="1"/>
    <col min="5132" max="5132" width="14.33203125" style="46" customWidth="1"/>
    <col min="5133" max="5133" width="2.33203125" style="46" customWidth="1"/>
    <col min="5134" max="5134" width="9.44140625" style="46" customWidth="1"/>
    <col min="5135" max="5135" width="8.6640625" style="46" customWidth="1"/>
    <col min="5136" max="5136" width="20.33203125" style="46" bestFit="1" customWidth="1"/>
    <col min="5137" max="5137" width="12.6640625" style="46" bestFit="1" customWidth="1"/>
    <col min="5138" max="5138" width="9.33203125" style="46"/>
    <col min="5139" max="5139" width="12.6640625" style="46" bestFit="1" customWidth="1"/>
    <col min="5140" max="5382" width="9.33203125" style="46"/>
    <col min="5383" max="5383" width="3.33203125" style="46" customWidth="1"/>
    <col min="5384" max="5384" width="19.6640625" style="46" customWidth="1"/>
    <col min="5385" max="5385" width="14.6640625" style="46" customWidth="1"/>
    <col min="5386" max="5386" width="17.33203125" style="46" customWidth="1"/>
    <col min="5387" max="5387" width="16.44140625" style="46" customWidth="1"/>
    <col min="5388" max="5388" width="14.33203125" style="46" customWidth="1"/>
    <col min="5389" max="5389" width="2.33203125" style="46" customWidth="1"/>
    <col min="5390" max="5390" width="9.44140625" style="46" customWidth="1"/>
    <col min="5391" max="5391" width="8.6640625" style="46" customWidth="1"/>
    <col min="5392" max="5392" width="20.33203125" style="46" bestFit="1" customWidth="1"/>
    <col min="5393" max="5393" width="12.6640625" style="46" bestFit="1" customWidth="1"/>
    <col min="5394" max="5394" width="9.33203125" style="46"/>
    <col min="5395" max="5395" width="12.6640625" style="46" bestFit="1" customWidth="1"/>
    <col min="5396" max="5638" width="9.33203125" style="46"/>
    <col min="5639" max="5639" width="3.33203125" style="46" customWidth="1"/>
    <col min="5640" max="5640" width="19.6640625" style="46" customWidth="1"/>
    <col min="5641" max="5641" width="14.6640625" style="46" customWidth="1"/>
    <col min="5642" max="5642" width="17.33203125" style="46" customWidth="1"/>
    <col min="5643" max="5643" width="16.44140625" style="46" customWidth="1"/>
    <col min="5644" max="5644" width="14.33203125" style="46" customWidth="1"/>
    <col min="5645" max="5645" width="2.33203125" style="46" customWidth="1"/>
    <col min="5646" max="5646" width="9.44140625" style="46" customWidth="1"/>
    <col min="5647" max="5647" width="8.6640625" style="46" customWidth="1"/>
    <col min="5648" max="5648" width="20.33203125" style="46" bestFit="1" customWidth="1"/>
    <col min="5649" max="5649" width="12.6640625" style="46" bestFit="1" customWidth="1"/>
    <col min="5650" max="5650" width="9.33203125" style="46"/>
    <col min="5651" max="5651" width="12.6640625" style="46" bestFit="1" customWidth="1"/>
    <col min="5652" max="5894" width="9.33203125" style="46"/>
    <col min="5895" max="5895" width="3.33203125" style="46" customWidth="1"/>
    <col min="5896" max="5896" width="19.6640625" style="46" customWidth="1"/>
    <col min="5897" max="5897" width="14.6640625" style="46" customWidth="1"/>
    <col min="5898" max="5898" width="17.33203125" style="46" customWidth="1"/>
    <col min="5899" max="5899" width="16.44140625" style="46" customWidth="1"/>
    <col min="5900" max="5900" width="14.33203125" style="46" customWidth="1"/>
    <col min="5901" max="5901" width="2.33203125" style="46" customWidth="1"/>
    <col min="5902" max="5902" width="9.44140625" style="46" customWidth="1"/>
    <col min="5903" max="5903" width="8.6640625" style="46" customWidth="1"/>
    <col min="5904" max="5904" width="20.33203125" style="46" bestFit="1" customWidth="1"/>
    <col min="5905" max="5905" width="12.6640625" style="46" bestFit="1" customWidth="1"/>
    <col min="5906" max="5906" width="9.33203125" style="46"/>
    <col min="5907" max="5907" width="12.6640625" style="46" bestFit="1" customWidth="1"/>
    <col min="5908" max="6150" width="9.33203125" style="46"/>
    <col min="6151" max="6151" width="3.33203125" style="46" customWidth="1"/>
    <col min="6152" max="6152" width="19.6640625" style="46" customWidth="1"/>
    <col min="6153" max="6153" width="14.6640625" style="46" customWidth="1"/>
    <col min="6154" max="6154" width="17.33203125" style="46" customWidth="1"/>
    <col min="6155" max="6155" width="16.44140625" style="46" customWidth="1"/>
    <col min="6156" max="6156" width="14.33203125" style="46" customWidth="1"/>
    <col min="6157" max="6157" width="2.33203125" style="46" customWidth="1"/>
    <col min="6158" max="6158" width="9.44140625" style="46" customWidth="1"/>
    <col min="6159" max="6159" width="8.6640625" style="46" customWidth="1"/>
    <col min="6160" max="6160" width="20.33203125" style="46" bestFit="1" customWidth="1"/>
    <col min="6161" max="6161" width="12.6640625" style="46" bestFit="1" customWidth="1"/>
    <col min="6162" max="6162" width="9.33203125" style="46"/>
    <col min="6163" max="6163" width="12.6640625" style="46" bestFit="1" customWidth="1"/>
    <col min="6164" max="6406" width="9.33203125" style="46"/>
    <col min="6407" max="6407" width="3.33203125" style="46" customWidth="1"/>
    <col min="6408" max="6408" width="19.6640625" style="46" customWidth="1"/>
    <col min="6409" max="6409" width="14.6640625" style="46" customWidth="1"/>
    <col min="6410" max="6410" width="17.33203125" style="46" customWidth="1"/>
    <col min="6411" max="6411" width="16.44140625" style="46" customWidth="1"/>
    <col min="6412" max="6412" width="14.33203125" style="46" customWidth="1"/>
    <col min="6413" max="6413" width="2.33203125" style="46" customWidth="1"/>
    <col min="6414" max="6414" width="9.44140625" style="46" customWidth="1"/>
    <col min="6415" max="6415" width="8.6640625" style="46" customWidth="1"/>
    <col min="6416" max="6416" width="20.33203125" style="46" bestFit="1" customWidth="1"/>
    <col min="6417" max="6417" width="12.6640625" style="46" bestFit="1" customWidth="1"/>
    <col min="6418" max="6418" width="9.33203125" style="46"/>
    <col min="6419" max="6419" width="12.6640625" style="46" bestFit="1" customWidth="1"/>
    <col min="6420" max="6662" width="9.33203125" style="46"/>
    <col min="6663" max="6663" width="3.33203125" style="46" customWidth="1"/>
    <col min="6664" max="6664" width="19.6640625" style="46" customWidth="1"/>
    <col min="6665" max="6665" width="14.6640625" style="46" customWidth="1"/>
    <col min="6666" max="6666" width="17.33203125" style="46" customWidth="1"/>
    <col min="6667" max="6667" width="16.44140625" style="46" customWidth="1"/>
    <col min="6668" max="6668" width="14.33203125" style="46" customWidth="1"/>
    <col min="6669" max="6669" width="2.33203125" style="46" customWidth="1"/>
    <col min="6670" max="6670" width="9.44140625" style="46" customWidth="1"/>
    <col min="6671" max="6671" width="8.6640625" style="46" customWidth="1"/>
    <col min="6672" max="6672" width="20.33203125" style="46" bestFit="1" customWidth="1"/>
    <col min="6673" max="6673" width="12.6640625" style="46" bestFit="1" customWidth="1"/>
    <col min="6674" max="6674" width="9.33203125" style="46"/>
    <col min="6675" max="6675" width="12.6640625" style="46" bestFit="1" customWidth="1"/>
    <col min="6676" max="6918" width="9.33203125" style="46"/>
    <col min="6919" max="6919" width="3.33203125" style="46" customWidth="1"/>
    <col min="6920" max="6920" width="19.6640625" style="46" customWidth="1"/>
    <col min="6921" max="6921" width="14.6640625" style="46" customWidth="1"/>
    <col min="6922" max="6922" width="17.33203125" style="46" customWidth="1"/>
    <col min="6923" max="6923" width="16.44140625" style="46" customWidth="1"/>
    <col min="6924" max="6924" width="14.33203125" style="46" customWidth="1"/>
    <col min="6925" max="6925" width="2.33203125" style="46" customWidth="1"/>
    <col min="6926" max="6926" width="9.44140625" style="46" customWidth="1"/>
    <col min="6927" max="6927" width="8.6640625" style="46" customWidth="1"/>
    <col min="6928" max="6928" width="20.33203125" style="46" bestFit="1" customWidth="1"/>
    <col min="6929" max="6929" width="12.6640625" style="46" bestFit="1" customWidth="1"/>
    <col min="6930" max="6930" width="9.33203125" style="46"/>
    <col min="6931" max="6931" width="12.6640625" style="46" bestFit="1" customWidth="1"/>
    <col min="6932" max="7174" width="9.33203125" style="46"/>
    <col min="7175" max="7175" width="3.33203125" style="46" customWidth="1"/>
    <col min="7176" max="7176" width="19.6640625" style="46" customWidth="1"/>
    <col min="7177" max="7177" width="14.6640625" style="46" customWidth="1"/>
    <col min="7178" max="7178" width="17.33203125" style="46" customWidth="1"/>
    <col min="7179" max="7179" width="16.44140625" style="46" customWidth="1"/>
    <col min="7180" max="7180" width="14.33203125" style="46" customWidth="1"/>
    <col min="7181" max="7181" width="2.33203125" style="46" customWidth="1"/>
    <col min="7182" max="7182" width="9.44140625" style="46" customWidth="1"/>
    <col min="7183" max="7183" width="8.6640625" style="46" customWidth="1"/>
    <col min="7184" max="7184" width="20.33203125" style="46" bestFit="1" customWidth="1"/>
    <col min="7185" max="7185" width="12.6640625" style="46" bestFit="1" customWidth="1"/>
    <col min="7186" max="7186" width="9.33203125" style="46"/>
    <col min="7187" max="7187" width="12.6640625" style="46" bestFit="1" customWidth="1"/>
    <col min="7188" max="7430" width="9.33203125" style="46"/>
    <col min="7431" max="7431" width="3.33203125" style="46" customWidth="1"/>
    <col min="7432" max="7432" width="19.6640625" style="46" customWidth="1"/>
    <col min="7433" max="7433" width="14.6640625" style="46" customWidth="1"/>
    <col min="7434" max="7434" width="17.33203125" style="46" customWidth="1"/>
    <col min="7435" max="7435" width="16.44140625" style="46" customWidth="1"/>
    <col min="7436" max="7436" width="14.33203125" style="46" customWidth="1"/>
    <col min="7437" max="7437" width="2.33203125" style="46" customWidth="1"/>
    <col min="7438" max="7438" width="9.44140625" style="46" customWidth="1"/>
    <col min="7439" max="7439" width="8.6640625" style="46" customWidth="1"/>
    <col min="7440" max="7440" width="20.33203125" style="46" bestFit="1" customWidth="1"/>
    <col min="7441" max="7441" width="12.6640625" style="46" bestFit="1" customWidth="1"/>
    <col min="7442" max="7442" width="9.33203125" style="46"/>
    <col min="7443" max="7443" width="12.6640625" style="46" bestFit="1" customWidth="1"/>
    <col min="7444" max="7686" width="9.33203125" style="46"/>
    <col min="7687" max="7687" width="3.33203125" style="46" customWidth="1"/>
    <col min="7688" max="7688" width="19.6640625" style="46" customWidth="1"/>
    <col min="7689" max="7689" width="14.6640625" style="46" customWidth="1"/>
    <col min="7690" max="7690" width="17.33203125" style="46" customWidth="1"/>
    <col min="7691" max="7691" width="16.44140625" style="46" customWidth="1"/>
    <col min="7692" max="7692" width="14.33203125" style="46" customWidth="1"/>
    <col min="7693" max="7693" width="2.33203125" style="46" customWidth="1"/>
    <col min="7694" max="7694" width="9.44140625" style="46" customWidth="1"/>
    <col min="7695" max="7695" width="8.6640625" style="46" customWidth="1"/>
    <col min="7696" max="7696" width="20.33203125" style="46" bestFit="1" customWidth="1"/>
    <col min="7697" max="7697" width="12.6640625" style="46" bestFit="1" customWidth="1"/>
    <col min="7698" max="7698" width="9.33203125" style="46"/>
    <col min="7699" max="7699" width="12.6640625" style="46" bestFit="1" customWidth="1"/>
    <col min="7700" max="7942" width="9.33203125" style="46"/>
    <col min="7943" max="7943" width="3.33203125" style="46" customWidth="1"/>
    <col min="7944" max="7944" width="19.6640625" style="46" customWidth="1"/>
    <col min="7945" max="7945" width="14.6640625" style="46" customWidth="1"/>
    <col min="7946" max="7946" width="17.33203125" style="46" customWidth="1"/>
    <col min="7947" max="7947" width="16.44140625" style="46" customWidth="1"/>
    <col min="7948" max="7948" width="14.33203125" style="46" customWidth="1"/>
    <col min="7949" max="7949" width="2.33203125" style="46" customWidth="1"/>
    <col min="7950" max="7950" width="9.44140625" style="46" customWidth="1"/>
    <col min="7951" max="7951" width="8.6640625" style="46" customWidth="1"/>
    <col min="7952" max="7952" width="20.33203125" style="46" bestFit="1" customWidth="1"/>
    <col min="7953" max="7953" width="12.6640625" style="46" bestFit="1" customWidth="1"/>
    <col min="7954" max="7954" width="9.33203125" style="46"/>
    <col min="7955" max="7955" width="12.6640625" style="46" bestFit="1" customWidth="1"/>
    <col min="7956" max="8198" width="9.33203125" style="46"/>
    <col min="8199" max="8199" width="3.33203125" style="46" customWidth="1"/>
    <col min="8200" max="8200" width="19.6640625" style="46" customWidth="1"/>
    <col min="8201" max="8201" width="14.6640625" style="46" customWidth="1"/>
    <col min="8202" max="8202" width="17.33203125" style="46" customWidth="1"/>
    <col min="8203" max="8203" width="16.44140625" style="46" customWidth="1"/>
    <col min="8204" max="8204" width="14.33203125" style="46" customWidth="1"/>
    <col min="8205" max="8205" width="2.33203125" style="46" customWidth="1"/>
    <col min="8206" max="8206" width="9.44140625" style="46" customWidth="1"/>
    <col min="8207" max="8207" width="8.6640625" style="46" customWidth="1"/>
    <col min="8208" max="8208" width="20.33203125" style="46" bestFit="1" customWidth="1"/>
    <col min="8209" max="8209" width="12.6640625" style="46" bestFit="1" customWidth="1"/>
    <col min="8210" max="8210" width="9.33203125" style="46"/>
    <col min="8211" max="8211" width="12.6640625" style="46" bestFit="1" customWidth="1"/>
    <col min="8212" max="8454" width="9.33203125" style="46"/>
    <col min="8455" max="8455" width="3.33203125" style="46" customWidth="1"/>
    <col min="8456" max="8456" width="19.6640625" style="46" customWidth="1"/>
    <col min="8457" max="8457" width="14.6640625" style="46" customWidth="1"/>
    <col min="8458" max="8458" width="17.33203125" style="46" customWidth="1"/>
    <col min="8459" max="8459" width="16.44140625" style="46" customWidth="1"/>
    <col min="8460" max="8460" width="14.33203125" style="46" customWidth="1"/>
    <col min="8461" max="8461" width="2.33203125" style="46" customWidth="1"/>
    <col min="8462" max="8462" width="9.44140625" style="46" customWidth="1"/>
    <col min="8463" max="8463" width="8.6640625" style="46" customWidth="1"/>
    <col min="8464" max="8464" width="20.33203125" style="46" bestFit="1" customWidth="1"/>
    <col min="8465" max="8465" width="12.6640625" style="46" bestFit="1" customWidth="1"/>
    <col min="8466" max="8466" width="9.33203125" style="46"/>
    <col min="8467" max="8467" width="12.6640625" style="46" bestFit="1" customWidth="1"/>
    <col min="8468" max="8710" width="9.33203125" style="46"/>
    <col min="8711" max="8711" width="3.33203125" style="46" customWidth="1"/>
    <col min="8712" max="8712" width="19.6640625" style="46" customWidth="1"/>
    <col min="8713" max="8713" width="14.6640625" style="46" customWidth="1"/>
    <col min="8714" max="8714" width="17.33203125" style="46" customWidth="1"/>
    <col min="8715" max="8715" width="16.44140625" style="46" customWidth="1"/>
    <col min="8716" max="8716" width="14.33203125" style="46" customWidth="1"/>
    <col min="8717" max="8717" width="2.33203125" style="46" customWidth="1"/>
    <col min="8718" max="8718" width="9.44140625" style="46" customWidth="1"/>
    <col min="8719" max="8719" width="8.6640625" style="46" customWidth="1"/>
    <col min="8720" max="8720" width="20.33203125" style="46" bestFit="1" customWidth="1"/>
    <col min="8721" max="8721" width="12.6640625" style="46" bestFit="1" customWidth="1"/>
    <col min="8722" max="8722" width="9.33203125" style="46"/>
    <col min="8723" max="8723" width="12.6640625" style="46" bestFit="1" customWidth="1"/>
    <col min="8724" max="8966" width="9.33203125" style="46"/>
    <col min="8967" max="8967" width="3.33203125" style="46" customWidth="1"/>
    <col min="8968" max="8968" width="19.6640625" style="46" customWidth="1"/>
    <col min="8969" max="8969" width="14.6640625" style="46" customWidth="1"/>
    <col min="8970" max="8970" width="17.33203125" style="46" customWidth="1"/>
    <col min="8971" max="8971" width="16.44140625" style="46" customWidth="1"/>
    <col min="8972" max="8972" width="14.33203125" style="46" customWidth="1"/>
    <col min="8973" max="8973" width="2.33203125" style="46" customWidth="1"/>
    <col min="8974" max="8974" width="9.44140625" style="46" customWidth="1"/>
    <col min="8975" max="8975" width="8.6640625" style="46" customWidth="1"/>
    <col min="8976" max="8976" width="20.33203125" style="46" bestFit="1" customWidth="1"/>
    <col min="8977" max="8977" width="12.6640625" style="46" bestFit="1" customWidth="1"/>
    <col min="8978" max="8978" width="9.33203125" style="46"/>
    <col min="8979" max="8979" width="12.6640625" style="46" bestFit="1" customWidth="1"/>
    <col min="8980" max="9222" width="9.33203125" style="46"/>
    <col min="9223" max="9223" width="3.33203125" style="46" customWidth="1"/>
    <col min="9224" max="9224" width="19.6640625" style="46" customWidth="1"/>
    <col min="9225" max="9225" width="14.6640625" style="46" customWidth="1"/>
    <col min="9226" max="9226" width="17.33203125" style="46" customWidth="1"/>
    <col min="9227" max="9227" width="16.44140625" style="46" customWidth="1"/>
    <col min="9228" max="9228" width="14.33203125" style="46" customWidth="1"/>
    <col min="9229" max="9229" width="2.33203125" style="46" customWidth="1"/>
    <col min="9230" max="9230" width="9.44140625" style="46" customWidth="1"/>
    <col min="9231" max="9231" width="8.6640625" style="46" customWidth="1"/>
    <col min="9232" max="9232" width="20.33203125" style="46" bestFit="1" customWidth="1"/>
    <col min="9233" max="9233" width="12.6640625" style="46" bestFit="1" customWidth="1"/>
    <col min="9234" max="9234" width="9.33203125" style="46"/>
    <col min="9235" max="9235" width="12.6640625" style="46" bestFit="1" customWidth="1"/>
    <col min="9236" max="9478" width="9.33203125" style="46"/>
    <col min="9479" max="9479" width="3.33203125" style="46" customWidth="1"/>
    <col min="9480" max="9480" width="19.6640625" style="46" customWidth="1"/>
    <col min="9481" max="9481" width="14.6640625" style="46" customWidth="1"/>
    <col min="9482" max="9482" width="17.33203125" style="46" customWidth="1"/>
    <col min="9483" max="9483" width="16.44140625" style="46" customWidth="1"/>
    <col min="9484" max="9484" width="14.33203125" style="46" customWidth="1"/>
    <col min="9485" max="9485" width="2.33203125" style="46" customWidth="1"/>
    <col min="9486" max="9486" width="9.44140625" style="46" customWidth="1"/>
    <col min="9487" max="9487" width="8.6640625" style="46" customWidth="1"/>
    <col min="9488" max="9488" width="20.33203125" style="46" bestFit="1" customWidth="1"/>
    <col min="9489" max="9489" width="12.6640625" style="46" bestFit="1" customWidth="1"/>
    <col min="9490" max="9490" width="9.33203125" style="46"/>
    <col min="9491" max="9491" width="12.6640625" style="46" bestFit="1" customWidth="1"/>
    <col min="9492" max="9734" width="9.33203125" style="46"/>
    <col min="9735" max="9735" width="3.33203125" style="46" customWidth="1"/>
    <col min="9736" max="9736" width="19.6640625" style="46" customWidth="1"/>
    <col min="9737" max="9737" width="14.6640625" style="46" customWidth="1"/>
    <col min="9738" max="9738" width="17.33203125" style="46" customWidth="1"/>
    <col min="9739" max="9739" width="16.44140625" style="46" customWidth="1"/>
    <col min="9740" max="9740" width="14.33203125" style="46" customWidth="1"/>
    <col min="9741" max="9741" width="2.33203125" style="46" customWidth="1"/>
    <col min="9742" max="9742" width="9.44140625" style="46" customWidth="1"/>
    <col min="9743" max="9743" width="8.6640625" style="46" customWidth="1"/>
    <col min="9744" max="9744" width="20.33203125" style="46" bestFit="1" customWidth="1"/>
    <col min="9745" max="9745" width="12.6640625" style="46" bestFit="1" customWidth="1"/>
    <col min="9746" max="9746" width="9.33203125" style="46"/>
    <col min="9747" max="9747" width="12.6640625" style="46" bestFit="1" customWidth="1"/>
    <col min="9748" max="9990" width="9.33203125" style="46"/>
    <col min="9991" max="9991" width="3.33203125" style="46" customWidth="1"/>
    <col min="9992" max="9992" width="19.6640625" style="46" customWidth="1"/>
    <col min="9993" max="9993" width="14.6640625" style="46" customWidth="1"/>
    <col min="9994" max="9994" width="17.33203125" style="46" customWidth="1"/>
    <col min="9995" max="9995" width="16.44140625" style="46" customWidth="1"/>
    <col min="9996" max="9996" width="14.33203125" style="46" customWidth="1"/>
    <col min="9997" max="9997" width="2.33203125" style="46" customWidth="1"/>
    <col min="9998" max="9998" width="9.44140625" style="46" customWidth="1"/>
    <col min="9999" max="9999" width="8.6640625" style="46" customWidth="1"/>
    <col min="10000" max="10000" width="20.33203125" style="46" bestFit="1" customWidth="1"/>
    <col min="10001" max="10001" width="12.6640625" style="46" bestFit="1" customWidth="1"/>
    <col min="10002" max="10002" width="9.33203125" style="46"/>
    <col min="10003" max="10003" width="12.6640625" style="46" bestFit="1" customWidth="1"/>
    <col min="10004" max="10246" width="9.33203125" style="46"/>
    <col min="10247" max="10247" width="3.33203125" style="46" customWidth="1"/>
    <col min="10248" max="10248" width="19.6640625" style="46" customWidth="1"/>
    <col min="10249" max="10249" width="14.6640625" style="46" customWidth="1"/>
    <col min="10250" max="10250" width="17.33203125" style="46" customWidth="1"/>
    <col min="10251" max="10251" width="16.44140625" style="46" customWidth="1"/>
    <col min="10252" max="10252" width="14.33203125" style="46" customWidth="1"/>
    <col min="10253" max="10253" width="2.33203125" style="46" customWidth="1"/>
    <col min="10254" max="10254" width="9.44140625" style="46" customWidth="1"/>
    <col min="10255" max="10255" width="8.6640625" style="46" customWidth="1"/>
    <col min="10256" max="10256" width="20.33203125" style="46" bestFit="1" customWidth="1"/>
    <col min="10257" max="10257" width="12.6640625" style="46" bestFit="1" customWidth="1"/>
    <col min="10258" max="10258" width="9.33203125" style="46"/>
    <col min="10259" max="10259" width="12.6640625" style="46" bestFit="1" customWidth="1"/>
    <col min="10260" max="10502" width="9.33203125" style="46"/>
    <col min="10503" max="10503" width="3.33203125" style="46" customWidth="1"/>
    <col min="10504" max="10504" width="19.6640625" style="46" customWidth="1"/>
    <col min="10505" max="10505" width="14.6640625" style="46" customWidth="1"/>
    <col min="10506" max="10506" width="17.33203125" style="46" customWidth="1"/>
    <col min="10507" max="10507" width="16.44140625" style="46" customWidth="1"/>
    <col min="10508" max="10508" width="14.33203125" style="46" customWidth="1"/>
    <col min="10509" max="10509" width="2.33203125" style="46" customWidth="1"/>
    <col min="10510" max="10510" width="9.44140625" style="46" customWidth="1"/>
    <col min="10511" max="10511" width="8.6640625" style="46" customWidth="1"/>
    <col min="10512" max="10512" width="20.33203125" style="46" bestFit="1" customWidth="1"/>
    <col min="10513" max="10513" width="12.6640625" style="46" bestFit="1" customWidth="1"/>
    <col min="10514" max="10514" width="9.33203125" style="46"/>
    <col min="10515" max="10515" width="12.6640625" style="46" bestFit="1" customWidth="1"/>
    <col min="10516" max="10758" width="9.33203125" style="46"/>
    <col min="10759" max="10759" width="3.33203125" style="46" customWidth="1"/>
    <col min="10760" max="10760" width="19.6640625" style="46" customWidth="1"/>
    <col min="10761" max="10761" width="14.6640625" style="46" customWidth="1"/>
    <col min="10762" max="10762" width="17.33203125" style="46" customWidth="1"/>
    <col min="10763" max="10763" width="16.44140625" style="46" customWidth="1"/>
    <col min="10764" max="10764" width="14.33203125" style="46" customWidth="1"/>
    <col min="10765" max="10765" width="2.33203125" style="46" customWidth="1"/>
    <col min="10766" max="10766" width="9.44140625" style="46" customWidth="1"/>
    <col min="10767" max="10767" width="8.6640625" style="46" customWidth="1"/>
    <col min="10768" max="10768" width="20.33203125" style="46" bestFit="1" customWidth="1"/>
    <col min="10769" max="10769" width="12.6640625" style="46" bestFit="1" customWidth="1"/>
    <col min="10770" max="10770" width="9.33203125" style="46"/>
    <col min="10771" max="10771" width="12.6640625" style="46" bestFit="1" customWidth="1"/>
    <col min="10772" max="11014" width="9.33203125" style="46"/>
    <col min="11015" max="11015" width="3.33203125" style="46" customWidth="1"/>
    <col min="11016" max="11016" width="19.6640625" style="46" customWidth="1"/>
    <col min="11017" max="11017" width="14.6640625" style="46" customWidth="1"/>
    <col min="11018" max="11018" width="17.33203125" style="46" customWidth="1"/>
    <col min="11019" max="11019" width="16.44140625" style="46" customWidth="1"/>
    <col min="11020" max="11020" width="14.33203125" style="46" customWidth="1"/>
    <col min="11021" max="11021" width="2.33203125" style="46" customWidth="1"/>
    <col min="11022" max="11022" width="9.44140625" style="46" customWidth="1"/>
    <col min="11023" max="11023" width="8.6640625" style="46" customWidth="1"/>
    <col min="11024" max="11024" width="20.33203125" style="46" bestFit="1" customWidth="1"/>
    <col min="11025" max="11025" width="12.6640625" style="46" bestFit="1" customWidth="1"/>
    <col min="11026" max="11026" width="9.33203125" style="46"/>
    <col min="11027" max="11027" width="12.6640625" style="46" bestFit="1" customWidth="1"/>
    <col min="11028" max="11270" width="9.33203125" style="46"/>
    <col min="11271" max="11271" width="3.33203125" style="46" customWidth="1"/>
    <col min="11272" max="11272" width="19.6640625" style="46" customWidth="1"/>
    <col min="11273" max="11273" width="14.6640625" style="46" customWidth="1"/>
    <col min="11274" max="11274" width="17.33203125" style="46" customWidth="1"/>
    <col min="11275" max="11275" width="16.44140625" style="46" customWidth="1"/>
    <col min="11276" max="11276" width="14.33203125" style="46" customWidth="1"/>
    <col min="11277" max="11277" width="2.33203125" style="46" customWidth="1"/>
    <col min="11278" max="11278" width="9.44140625" style="46" customWidth="1"/>
    <col min="11279" max="11279" width="8.6640625" style="46" customWidth="1"/>
    <col min="11280" max="11280" width="20.33203125" style="46" bestFit="1" customWidth="1"/>
    <col min="11281" max="11281" width="12.6640625" style="46" bestFit="1" customWidth="1"/>
    <col min="11282" max="11282" width="9.33203125" style="46"/>
    <col min="11283" max="11283" width="12.6640625" style="46" bestFit="1" customWidth="1"/>
    <col min="11284" max="11526" width="9.33203125" style="46"/>
    <col min="11527" max="11527" width="3.33203125" style="46" customWidth="1"/>
    <col min="11528" max="11528" width="19.6640625" style="46" customWidth="1"/>
    <col min="11529" max="11529" width="14.6640625" style="46" customWidth="1"/>
    <col min="11530" max="11530" width="17.33203125" style="46" customWidth="1"/>
    <col min="11531" max="11531" width="16.44140625" style="46" customWidth="1"/>
    <col min="11532" max="11532" width="14.33203125" style="46" customWidth="1"/>
    <col min="11533" max="11533" width="2.33203125" style="46" customWidth="1"/>
    <col min="11534" max="11534" width="9.44140625" style="46" customWidth="1"/>
    <col min="11535" max="11535" width="8.6640625" style="46" customWidth="1"/>
    <col min="11536" max="11536" width="20.33203125" style="46" bestFit="1" customWidth="1"/>
    <col min="11537" max="11537" width="12.6640625" style="46" bestFit="1" customWidth="1"/>
    <col min="11538" max="11538" width="9.33203125" style="46"/>
    <col min="11539" max="11539" width="12.6640625" style="46" bestFit="1" customWidth="1"/>
    <col min="11540" max="11782" width="9.33203125" style="46"/>
    <col min="11783" max="11783" width="3.33203125" style="46" customWidth="1"/>
    <col min="11784" max="11784" width="19.6640625" style="46" customWidth="1"/>
    <col min="11785" max="11785" width="14.6640625" style="46" customWidth="1"/>
    <col min="11786" max="11786" width="17.33203125" style="46" customWidth="1"/>
    <col min="11787" max="11787" width="16.44140625" style="46" customWidth="1"/>
    <col min="11788" max="11788" width="14.33203125" style="46" customWidth="1"/>
    <col min="11789" max="11789" width="2.33203125" style="46" customWidth="1"/>
    <col min="11790" max="11790" width="9.44140625" style="46" customWidth="1"/>
    <col min="11791" max="11791" width="8.6640625" style="46" customWidth="1"/>
    <col min="11792" max="11792" width="20.33203125" style="46" bestFit="1" customWidth="1"/>
    <col min="11793" max="11793" width="12.6640625" style="46" bestFit="1" customWidth="1"/>
    <col min="11794" max="11794" width="9.33203125" style="46"/>
    <col min="11795" max="11795" width="12.6640625" style="46" bestFit="1" customWidth="1"/>
    <col min="11796" max="12038" width="9.33203125" style="46"/>
    <col min="12039" max="12039" width="3.33203125" style="46" customWidth="1"/>
    <col min="12040" max="12040" width="19.6640625" style="46" customWidth="1"/>
    <col min="12041" max="12041" width="14.6640625" style="46" customWidth="1"/>
    <col min="12042" max="12042" width="17.33203125" style="46" customWidth="1"/>
    <col min="12043" max="12043" width="16.44140625" style="46" customWidth="1"/>
    <col min="12044" max="12044" width="14.33203125" style="46" customWidth="1"/>
    <col min="12045" max="12045" width="2.33203125" style="46" customWidth="1"/>
    <col min="12046" max="12046" width="9.44140625" style="46" customWidth="1"/>
    <col min="12047" max="12047" width="8.6640625" style="46" customWidth="1"/>
    <col min="12048" max="12048" width="20.33203125" style="46" bestFit="1" customWidth="1"/>
    <col min="12049" max="12049" width="12.6640625" style="46" bestFit="1" customWidth="1"/>
    <col min="12050" max="12050" width="9.33203125" style="46"/>
    <col min="12051" max="12051" width="12.6640625" style="46" bestFit="1" customWidth="1"/>
    <col min="12052" max="12294" width="9.33203125" style="46"/>
    <col min="12295" max="12295" width="3.33203125" style="46" customWidth="1"/>
    <col min="12296" max="12296" width="19.6640625" style="46" customWidth="1"/>
    <col min="12297" max="12297" width="14.6640625" style="46" customWidth="1"/>
    <col min="12298" max="12298" width="17.33203125" style="46" customWidth="1"/>
    <col min="12299" max="12299" width="16.44140625" style="46" customWidth="1"/>
    <col min="12300" max="12300" width="14.33203125" style="46" customWidth="1"/>
    <col min="12301" max="12301" width="2.33203125" style="46" customWidth="1"/>
    <col min="12302" max="12302" width="9.44140625" style="46" customWidth="1"/>
    <col min="12303" max="12303" width="8.6640625" style="46" customWidth="1"/>
    <col min="12304" max="12304" width="20.33203125" style="46" bestFit="1" customWidth="1"/>
    <col min="12305" max="12305" width="12.6640625" style="46" bestFit="1" customWidth="1"/>
    <col min="12306" max="12306" width="9.33203125" style="46"/>
    <col min="12307" max="12307" width="12.6640625" style="46" bestFit="1" customWidth="1"/>
    <col min="12308" max="12550" width="9.33203125" style="46"/>
    <col min="12551" max="12551" width="3.33203125" style="46" customWidth="1"/>
    <col min="12552" max="12552" width="19.6640625" style="46" customWidth="1"/>
    <col min="12553" max="12553" width="14.6640625" style="46" customWidth="1"/>
    <col min="12554" max="12554" width="17.33203125" style="46" customWidth="1"/>
    <col min="12555" max="12555" width="16.44140625" style="46" customWidth="1"/>
    <col min="12556" max="12556" width="14.33203125" style="46" customWidth="1"/>
    <col min="12557" max="12557" width="2.33203125" style="46" customWidth="1"/>
    <col min="12558" max="12558" width="9.44140625" style="46" customWidth="1"/>
    <col min="12559" max="12559" width="8.6640625" style="46" customWidth="1"/>
    <col min="12560" max="12560" width="20.33203125" style="46" bestFit="1" customWidth="1"/>
    <col min="12561" max="12561" width="12.6640625" style="46" bestFit="1" customWidth="1"/>
    <col min="12562" max="12562" width="9.33203125" style="46"/>
    <col min="12563" max="12563" width="12.6640625" style="46" bestFit="1" customWidth="1"/>
    <col min="12564" max="12806" width="9.33203125" style="46"/>
    <col min="12807" max="12807" width="3.33203125" style="46" customWidth="1"/>
    <col min="12808" max="12808" width="19.6640625" style="46" customWidth="1"/>
    <col min="12809" max="12809" width="14.6640625" style="46" customWidth="1"/>
    <col min="12810" max="12810" width="17.33203125" style="46" customWidth="1"/>
    <col min="12811" max="12811" width="16.44140625" style="46" customWidth="1"/>
    <col min="12812" max="12812" width="14.33203125" style="46" customWidth="1"/>
    <col min="12813" max="12813" width="2.33203125" style="46" customWidth="1"/>
    <col min="12814" max="12814" width="9.44140625" style="46" customWidth="1"/>
    <col min="12815" max="12815" width="8.6640625" style="46" customWidth="1"/>
    <col min="12816" max="12816" width="20.33203125" style="46" bestFit="1" customWidth="1"/>
    <col min="12817" max="12817" width="12.6640625" style="46" bestFit="1" customWidth="1"/>
    <col min="12818" max="12818" width="9.33203125" style="46"/>
    <col min="12819" max="12819" width="12.6640625" style="46" bestFit="1" customWidth="1"/>
    <col min="12820" max="13062" width="9.33203125" style="46"/>
    <col min="13063" max="13063" width="3.33203125" style="46" customWidth="1"/>
    <col min="13064" max="13064" width="19.6640625" style="46" customWidth="1"/>
    <col min="13065" max="13065" width="14.6640625" style="46" customWidth="1"/>
    <col min="13066" max="13066" width="17.33203125" style="46" customWidth="1"/>
    <col min="13067" max="13067" width="16.44140625" style="46" customWidth="1"/>
    <col min="13068" max="13068" width="14.33203125" style="46" customWidth="1"/>
    <col min="13069" max="13069" width="2.33203125" style="46" customWidth="1"/>
    <col min="13070" max="13070" width="9.44140625" style="46" customWidth="1"/>
    <col min="13071" max="13071" width="8.6640625" style="46" customWidth="1"/>
    <col min="13072" max="13072" width="20.33203125" style="46" bestFit="1" customWidth="1"/>
    <col min="13073" max="13073" width="12.6640625" style="46" bestFit="1" customWidth="1"/>
    <col min="13074" max="13074" width="9.33203125" style="46"/>
    <col min="13075" max="13075" width="12.6640625" style="46" bestFit="1" customWidth="1"/>
    <col min="13076" max="13318" width="9.33203125" style="46"/>
    <col min="13319" max="13319" width="3.33203125" style="46" customWidth="1"/>
    <col min="13320" max="13320" width="19.6640625" style="46" customWidth="1"/>
    <col min="13321" max="13321" width="14.6640625" style="46" customWidth="1"/>
    <col min="13322" max="13322" width="17.33203125" style="46" customWidth="1"/>
    <col min="13323" max="13323" width="16.44140625" style="46" customWidth="1"/>
    <col min="13324" max="13324" width="14.33203125" style="46" customWidth="1"/>
    <col min="13325" max="13325" width="2.33203125" style="46" customWidth="1"/>
    <col min="13326" max="13326" width="9.44140625" style="46" customWidth="1"/>
    <col min="13327" max="13327" width="8.6640625" style="46" customWidth="1"/>
    <col min="13328" max="13328" width="20.33203125" style="46" bestFit="1" customWidth="1"/>
    <col min="13329" max="13329" width="12.6640625" style="46" bestFit="1" customWidth="1"/>
    <col min="13330" max="13330" width="9.33203125" style="46"/>
    <col min="13331" max="13331" width="12.6640625" style="46" bestFit="1" customWidth="1"/>
    <col min="13332" max="13574" width="9.33203125" style="46"/>
    <col min="13575" max="13575" width="3.33203125" style="46" customWidth="1"/>
    <col min="13576" max="13576" width="19.6640625" style="46" customWidth="1"/>
    <col min="13577" max="13577" width="14.6640625" style="46" customWidth="1"/>
    <col min="13578" max="13578" width="17.33203125" style="46" customWidth="1"/>
    <col min="13579" max="13579" width="16.44140625" style="46" customWidth="1"/>
    <col min="13580" max="13580" width="14.33203125" style="46" customWidth="1"/>
    <col min="13581" max="13581" width="2.33203125" style="46" customWidth="1"/>
    <col min="13582" max="13582" width="9.44140625" style="46" customWidth="1"/>
    <col min="13583" max="13583" width="8.6640625" style="46" customWidth="1"/>
    <col min="13584" max="13584" width="20.33203125" style="46" bestFit="1" customWidth="1"/>
    <col min="13585" max="13585" width="12.6640625" style="46" bestFit="1" customWidth="1"/>
    <col min="13586" max="13586" width="9.33203125" style="46"/>
    <col min="13587" max="13587" width="12.6640625" style="46" bestFit="1" customWidth="1"/>
    <col min="13588" max="13830" width="9.33203125" style="46"/>
    <col min="13831" max="13831" width="3.33203125" style="46" customWidth="1"/>
    <col min="13832" max="13832" width="19.6640625" style="46" customWidth="1"/>
    <col min="13833" max="13833" width="14.6640625" style="46" customWidth="1"/>
    <col min="13834" max="13834" width="17.33203125" style="46" customWidth="1"/>
    <col min="13835" max="13835" width="16.44140625" style="46" customWidth="1"/>
    <col min="13836" max="13836" width="14.33203125" style="46" customWidth="1"/>
    <col min="13837" max="13837" width="2.33203125" style="46" customWidth="1"/>
    <col min="13838" max="13838" width="9.44140625" style="46" customWidth="1"/>
    <col min="13839" max="13839" width="8.6640625" style="46" customWidth="1"/>
    <col min="13840" max="13840" width="20.33203125" style="46" bestFit="1" customWidth="1"/>
    <col min="13841" max="13841" width="12.6640625" style="46" bestFit="1" customWidth="1"/>
    <col min="13842" max="13842" width="9.33203125" style="46"/>
    <col min="13843" max="13843" width="12.6640625" style="46" bestFit="1" customWidth="1"/>
    <col min="13844" max="14086" width="9.33203125" style="46"/>
    <col min="14087" max="14087" width="3.33203125" style="46" customWidth="1"/>
    <col min="14088" max="14088" width="19.6640625" style="46" customWidth="1"/>
    <col min="14089" max="14089" width="14.6640625" style="46" customWidth="1"/>
    <col min="14090" max="14090" width="17.33203125" style="46" customWidth="1"/>
    <col min="14091" max="14091" width="16.44140625" style="46" customWidth="1"/>
    <col min="14092" max="14092" width="14.33203125" style="46" customWidth="1"/>
    <col min="14093" max="14093" width="2.33203125" style="46" customWidth="1"/>
    <col min="14094" max="14094" width="9.44140625" style="46" customWidth="1"/>
    <col min="14095" max="14095" width="8.6640625" style="46" customWidth="1"/>
    <col min="14096" max="14096" width="20.33203125" style="46" bestFit="1" customWidth="1"/>
    <col min="14097" max="14097" width="12.6640625" style="46" bestFit="1" customWidth="1"/>
    <col min="14098" max="14098" width="9.33203125" style="46"/>
    <col min="14099" max="14099" width="12.6640625" style="46" bestFit="1" customWidth="1"/>
    <col min="14100" max="14342" width="9.33203125" style="46"/>
    <col min="14343" max="14343" width="3.33203125" style="46" customWidth="1"/>
    <col min="14344" max="14344" width="19.6640625" style="46" customWidth="1"/>
    <col min="14345" max="14345" width="14.6640625" style="46" customWidth="1"/>
    <col min="14346" max="14346" width="17.33203125" style="46" customWidth="1"/>
    <col min="14347" max="14347" width="16.44140625" style="46" customWidth="1"/>
    <col min="14348" max="14348" width="14.33203125" style="46" customWidth="1"/>
    <col min="14349" max="14349" width="2.33203125" style="46" customWidth="1"/>
    <col min="14350" max="14350" width="9.44140625" style="46" customWidth="1"/>
    <col min="14351" max="14351" width="8.6640625" style="46" customWidth="1"/>
    <col min="14352" max="14352" width="20.33203125" style="46" bestFit="1" customWidth="1"/>
    <col min="14353" max="14353" width="12.6640625" style="46" bestFit="1" customWidth="1"/>
    <col min="14354" max="14354" width="9.33203125" style="46"/>
    <col min="14355" max="14355" width="12.6640625" style="46" bestFit="1" customWidth="1"/>
    <col min="14356" max="14598" width="9.33203125" style="46"/>
    <col min="14599" max="14599" width="3.33203125" style="46" customWidth="1"/>
    <col min="14600" max="14600" width="19.6640625" style="46" customWidth="1"/>
    <col min="14601" max="14601" width="14.6640625" style="46" customWidth="1"/>
    <col min="14602" max="14602" width="17.33203125" style="46" customWidth="1"/>
    <col min="14603" max="14603" width="16.44140625" style="46" customWidth="1"/>
    <col min="14604" max="14604" width="14.33203125" style="46" customWidth="1"/>
    <col min="14605" max="14605" width="2.33203125" style="46" customWidth="1"/>
    <col min="14606" max="14606" width="9.44140625" style="46" customWidth="1"/>
    <col min="14607" max="14607" width="8.6640625" style="46" customWidth="1"/>
    <col min="14608" max="14608" width="20.33203125" style="46" bestFit="1" customWidth="1"/>
    <col min="14609" max="14609" width="12.6640625" style="46" bestFit="1" customWidth="1"/>
    <col min="14610" max="14610" width="9.33203125" style="46"/>
    <col min="14611" max="14611" width="12.6640625" style="46" bestFit="1" customWidth="1"/>
    <col min="14612" max="14854" width="9.33203125" style="46"/>
    <col min="14855" max="14855" width="3.33203125" style="46" customWidth="1"/>
    <col min="14856" max="14856" width="19.6640625" style="46" customWidth="1"/>
    <col min="14857" max="14857" width="14.6640625" style="46" customWidth="1"/>
    <col min="14858" max="14858" width="17.33203125" style="46" customWidth="1"/>
    <col min="14859" max="14859" width="16.44140625" style="46" customWidth="1"/>
    <col min="14860" max="14860" width="14.33203125" style="46" customWidth="1"/>
    <col min="14861" max="14861" width="2.33203125" style="46" customWidth="1"/>
    <col min="14862" max="14862" width="9.44140625" style="46" customWidth="1"/>
    <col min="14863" max="14863" width="8.6640625" style="46" customWidth="1"/>
    <col min="14864" max="14864" width="20.33203125" style="46" bestFit="1" customWidth="1"/>
    <col min="14865" max="14865" width="12.6640625" style="46" bestFit="1" customWidth="1"/>
    <col min="14866" max="14866" width="9.33203125" style="46"/>
    <col min="14867" max="14867" width="12.6640625" style="46" bestFit="1" customWidth="1"/>
    <col min="14868" max="15110" width="9.33203125" style="46"/>
    <col min="15111" max="15111" width="3.33203125" style="46" customWidth="1"/>
    <col min="15112" max="15112" width="19.6640625" style="46" customWidth="1"/>
    <col min="15113" max="15113" width="14.6640625" style="46" customWidth="1"/>
    <col min="15114" max="15114" width="17.33203125" style="46" customWidth="1"/>
    <col min="15115" max="15115" width="16.44140625" style="46" customWidth="1"/>
    <col min="15116" max="15116" width="14.33203125" style="46" customWidth="1"/>
    <col min="15117" max="15117" width="2.33203125" style="46" customWidth="1"/>
    <col min="15118" max="15118" width="9.44140625" style="46" customWidth="1"/>
    <col min="15119" max="15119" width="8.6640625" style="46" customWidth="1"/>
    <col min="15120" max="15120" width="20.33203125" style="46" bestFit="1" customWidth="1"/>
    <col min="15121" max="15121" width="12.6640625" style="46" bestFit="1" customWidth="1"/>
    <col min="15122" max="15122" width="9.33203125" style="46"/>
    <col min="15123" max="15123" width="12.6640625" style="46" bestFit="1" customWidth="1"/>
    <col min="15124" max="15366" width="9.33203125" style="46"/>
    <col min="15367" max="15367" width="3.33203125" style="46" customWidth="1"/>
    <col min="15368" max="15368" width="19.6640625" style="46" customWidth="1"/>
    <col min="15369" max="15369" width="14.6640625" style="46" customWidth="1"/>
    <col min="15370" max="15370" width="17.33203125" style="46" customWidth="1"/>
    <col min="15371" max="15371" width="16.44140625" style="46" customWidth="1"/>
    <col min="15372" max="15372" width="14.33203125" style="46" customWidth="1"/>
    <col min="15373" max="15373" width="2.33203125" style="46" customWidth="1"/>
    <col min="15374" max="15374" width="9.44140625" style="46" customWidth="1"/>
    <col min="15375" max="15375" width="8.6640625" style="46" customWidth="1"/>
    <col min="15376" max="15376" width="20.33203125" style="46" bestFit="1" customWidth="1"/>
    <col min="15377" max="15377" width="12.6640625" style="46" bestFit="1" customWidth="1"/>
    <col min="15378" max="15378" width="9.33203125" style="46"/>
    <col min="15379" max="15379" width="12.6640625" style="46" bestFit="1" customWidth="1"/>
    <col min="15380" max="15622" width="9.33203125" style="46"/>
    <col min="15623" max="15623" width="3.33203125" style="46" customWidth="1"/>
    <col min="15624" max="15624" width="19.6640625" style="46" customWidth="1"/>
    <col min="15625" max="15625" width="14.6640625" style="46" customWidth="1"/>
    <col min="15626" max="15626" width="17.33203125" style="46" customWidth="1"/>
    <col min="15627" max="15627" width="16.44140625" style="46" customWidth="1"/>
    <col min="15628" max="15628" width="14.33203125" style="46" customWidth="1"/>
    <col min="15629" max="15629" width="2.33203125" style="46" customWidth="1"/>
    <col min="15630" max="15630" width="9.44140625" style="46" customWidth="1"/>
    <col min="15631" max="15631" width="8.6640625" style="46" customWidth="1"/>
    <col min="15632" max="15632" width="20.33203125" style="46" bestFit="1" customWidth="1"/>
    <col min="15633" max="15633" width="12.6640625" style="46" bestFit="1" customWidth="1"/>
    <col min="15634" max="15634" width="9.33203125" style="46"/>
    <col min="15635" max="15635" width="12.6640625" style="46" bestFit="1" customWidth="1"/>
    <col min="15636" max="15878" width="9.33203125" style="46"/>
    <col min="15879" max="15879" width="3.33203125" style="46" customWidth="1"/>
    <col min="15880" max="15880" width="19.6640625" style="46" customWidth="1"/>
    <col min="15881" max="15881" width="14.6640625" style="46" customWidth="1"/>
    <col min="15882" max="15882" width="17.33203125" style="46" customWidth="1"/>
    <col min="15883" max="15883" width="16.44140625" style="46" customWidth="1"/>
    <col min="15884" max="15884" width="14.33203125" style="46" customWidth="1"/>
    <col min="15885" max="15885" width="2.33203125" style="46" customWidth="1"/>
    <col min="15886" max="15886" width="9.44140625" style="46" customWidth="1"/>
    <col min="15887" max="15887" width="8.6640625" style="46" customWidth="1"/>
    <col min="15888" max="15888" width="20.33203125" style="46" bestFit="1" customWidth="1"/>
    <col min="15889" max="15889" width="12.6640625" style="46" bestFit="1" customWidth="1"/>
    <col min="15890" max="15890" width="9.33203125" style="46"/>
    <col min="15891" max="15891" width="12.6640625" style="46" bestFit="1" customWidth="1"/>
    <col min="15892" max="16134" width="9.33203125" style="46"/>
    <col min="16135" max="16135" width="3.33203125" style="46" customWidth="1"/>
    <col min="16136" max="16136" width="19.6640625" style="46" customWidth="1"/>
    <col min="16137" max="16137" width="14.6640625" style="46" customWidth="1"/>
    <col min="16138" max="16138" width="17.33203125" style="46" customWidth="1"/>
    <col min="16139" max="16139" width="16.44140625" style="46" customWidth="1"/>
    <col min="16140" max="16140" width="14.33203125" style="46" customWidth="1"/>
    <col min="16141" max="16141" width="2.33203125" style="46" customWidth="1"/>
    <col min="16142" max="16142" width="9.44140625" style="46" customWidth="1"/>
    <col min="16143" max="16143" width="8.6640625" style="46" customWidth="1"/>
    <col min="16144" max="16144" width="20.33203125" style="46" bestFit="1" customWidth="1"/>
    <col min="16145" max="16145" width="12.6640625" style="46" bestFit="1" customWidth="1"/>
    <col min="16146" max="16146" width="9.33203125" style="46"/>
    <col min="16147" max="16147" width="12.6640625" style="46" bestFit="1" customWidth="1"/>
    <col min="16148" max="16384" width="9.33203125" style="46"/>
  </cols>
  <sheetData>
    <row r="1" spans="1:11" s="1" customFormat="1" ht="65.400000000000006" customHeight="1"/>
    <row r="2" spans="1:11" s="1" customFormat="1" ht="15" customHeight="1">
      <c r="A2" s="2"/>
      <c r="B2" s="3"/>
      <c r="C2" s="3"/>
      <c r="D2" s="3"/>
      <c r="E2" s="3"/>
      <c r="F2" s="3"/>
      <c r="G2" s="3"/>
      <c r="H2" s="3"/>
      <c r="I2" s="3"/>
    </row>
    <row r="3" spans="1:11" s="1" customFormat="1" ht="81" customHeight="1">
      <c r="A3" s="2"/>
      <c r="B3" s="4"/>
      <c r="C3" s="5"/>
      <c r="D3" s="298" t="s">
        <v>0</v>
      </c>
      <c r="E3" s="298"/>
      <c r="F3" s="298" t="s">
        <v>1</v>
      </c>
      <c r="G3" s="298"/>
      <c r="H3" s="298"/>
      <c r="I3" s="298"/>
    </row>
    <row r="4" spans="1:11" s="1" customFormat="1" ht="75.599999999999994" customHeight="1">
      <c r="A4" s="2"/>
      <c r="B4" s="308" t="s">
        <v>2</v>
      </c>
      <c r="C4" s="308"/>
      <c r="D4" s="308"/>
      <c r="E4" s="308"/>
      <c r="F4" s="308"/>
      <c r="G4" s="308"/>
      <c r="H4" s="308"/>
    </row>
    <row r="5" spans="1:11" s="1" customFormat="1" ht="15" customHeight="1">
      <c r="A5" s="6"/>
      <c r="B5" s="120" t="s">
        <v>3</v>
      </c>
      <c r="C5" s="235">
        <v>2</v>
      </c>
      <c r="D5" s="121"/>
      <c r="E5" s="122" t="s">
        <v>4</v>
      </c>
      <c r="F5" s="123">
        <v>45748</v>
      </c>
      <c r="G5" s="108"/>
      <c r="H5" s="121"/>
      <c r="I5" s="124"/>
      <c r="J5" s="7"/>
      <c r="K5" s="7"/>
    </row>
    <row r="6" spans="1:11" s="2" customFormat="1" ht="13.2"/>
    <row r="7" spans="1:11" s="2" customFormat="1" ht="225.6" customHeight="1">
      <c r="B7" s="303" t="s">
        <v>267</v>
      </c>
      <c r="C7" s="304"/>
      <c r="D7" s="304"/>
      <c r="E7" s="304"/>
      <c r="F7" s="304"/>
      <c r="G7" s="304"/>
      <c r="H7" s="304"/>
      <c r="I7" s="305"/>
      <c r="K7" s="72"/>
    </row>
    <row r="8" spans="1:11" s="8" customFormat="1" ht="3" customHeight="1">
      <c r="B8" s="9"/>
      <c r="C8" s="10"/>
      <c r="D8" s="11"/>
      <c r="E8" s="12"/>
      <c r="F8" s="10"/>
      <c r="G8" s="10"/>
    </row>
    <row r="9" spans="1:11" s="8" customFormat="1" ht="18" customHeight="1">
      <c r="B9" s="13"/>
      <c r="C9" s="13"/>
      <c r="D9" s="14"/>
      <c r="E9" s="237"/>
      <c r="F9" s="13"/>
      <c r="G9" s="13"/>
      <c r="H9" s="2"/>
      <c r="I9" s="2"/>
    </row>
    <row r="10" spans="1:11" s="15" customFormat="1" ht="17.25" customHeight="1">
      <c r="B10" s="106" t="s">
        <v>5</v>
      </c>
      <c r="C10" s="107"/>
      <c r="D10" s="107"/>
      <c r="E10" s="107"/>
      <c r="F10" s="107"/>
      <c r="G10" s="107"/>
      <c r="H10" s="108"/>
      <c r="I10" s="108"/>
      <c r="J10" s="16"/>
    </row>
    <row r="11" spans="1:11" s="15" customFormat="1" ht="10.199999999999999" customHeight="1">
      <c r="B11" s="17"/>
      <c r="C11" s="17"/>
      <c r="D11" s="17"/>
      <c r="E11" s="17"/>
      <c r="F11" s="17"/>
      <c r="G11" s="17"/>
      <c r="H11" s="18"/>
      <c r="I11" s="18"/>
      <c r="J11" s="19"/>
    </row>
    <row r="12" spans="1:11" s="16" customFormat="1" ht="20.100000000000001" customHeight="1">
      <c r="B12" s="94" t="s">
        <v>6</v>
      </c>
      <c r="C12" s="95"/>
      <c r="D12" s="95"/>
      <c r="E12" s="95"/>
      <c r="F12" s="96"/>
      <c r="G12" s="20"/>
      <c r="H12" s="306"/>
      <c r="I12" s="307"/>
      <c r="J12" s="21" t="str">
        <f>IF(AND(H12="",H17=""),"",IF(ISNA(F59),"ERROR: Please enter a valid postcode",""))</f>
        <v/>
      </c>
    </row>
    <row r="13" spans="1:11" s="16" customFormat="1" ht="20.100000000000001" customHeight="1">
      <c r="B13" s="97" t="s">
        <v>7</v>
      </c>
      <c r="C13" s="127"/>
      <c r="D13" s="127"/>
      <c r="E13" s="127"/>
      <c r="F13" s="128"/>
      <c r="G13" s="20"/>
      <c r="H13" s="306"/>
      <c r="I13" s="307"/>
      <c r="J13" s="21"/>
    </row>
    <row r="14" spans="1:11" s="16" customFormat="1" ht="20.100000000000001" customHeight="1">
      <c r="B14" s="97" t="s">
        <v>8</v>
      </c>
      <c r="C14" s="127"/>
      <c r="D14" s="127"/>
      <c r="E14" s="127"/>
      <c r="F14" s="128"/>
      <c r="G14" s="20"/>
      <c r="H14" s="306"/>
      <c r="I14" s="307"/>
      <c r="J14" s="21"/>
    </row>
    <row r="15" spans="1:11" s="16" customFormat="1" ht="20.100000000000001" customHeight="1">
      <c r="B15" s="146" t="s">
        <v>9</v>
      </c>
      <c r="C15" s="147"/>
      <c r="D15" s="147"/>
      <c r="E15" s="147"/>
      <c r="F15" s="98"/>
      <c r="G15" s="20"/>
      <c r="H15" s="309"/>
      <c r="I15" s="310"/>
    </row>
    <row r="16" spans="1:11" s="16" customFormat="1" ht="12.75" customHeight="1">
      <c r="B16" s="24"/>
      <c r="C16" s="22"/>
      <c r="D16" s="22"/>
      <c r="E16" s="22"/>
      <c r="F16" s="22"/>
      <c r="G16" s="23"/>
      <c r="H16" s="25"/>
      <c r="I16" s="26"/>
      <c r="J16" s="140"/>
    </row>
    <row r="17" spans="2:10" s="16" customFormat="1" ht="20.100000000000001" customHeight="1">
      <c r="B17" s="94" t="s">
        <v>10</v>
      </c>
      <c r="C17" s="99"/>
      <c r="D17" s="99"/>
      <c r="E17" s="99"/>
      <c r="F17" s="100" t="s">
        <v>11</v>
      </c>
      <c r="G17" s="27"/>
      <c r="H17" s="299"/>
      <c r="I17" s="300"/>
      <c r="J17" s="141"/>
    </row>
    <row r="18" spans="2:10" s="16" customFormat="1" ht="20.100000000000001" customHeight="1">
      <c r="B18" s="101"/>
      <c r="C18" s="102"/>
      <c r="D18" s="102"/>
      <c r="E18" s="102"/>
      <c r="F18" s="103" t="s">
        <v>12</v>
      </c>
      <c r="G18" s="71"/>
      <c r="H18" s="299"/>
      <c r="I18" s="300"/>
      <c r="J18" s="141"/>
    </row>
    <row r="19" spans="2:10" s="16" customFormat="1" ht="20.100000000000001" customHeight="1">
      <c r="B19" s="104"/>
      <c r="C19" s="105"/>
      <c r="D19" s="105"/>
      <c r="E19" s="102"/>
      <c r="F19" s="103" t="s">
        <v>13</v>
      </c>
      <c r="G19" s="71"/>
      <c r="H19" s="301"/>
      <c r="I19" s="302"/>
      <c r="J19" s="140"/>
    </row>
    <row r="20" spans="2:10" s="16" customFormat="1" ht="20.100000000000001" customHeight="1">
      <c r="B20" s="28"/>
      <c r="C20" s="28"/>
      <c r="D20" s="28"/>
      <c r="E20" s="111"/>
      <c r="F20" s="112" t="s">
        <v>14</v>
      </c>
      <c r="G20" s="71"/>
      <c r="H20" s="297">
        <f>H17+H18/3.6+H19*38.6/3.6</f>
        <v>0</v>
      </c>
      <c r="I20" s="297"/>
      <c r="J20" s="140"/>
    </row>
    <row r="21" spans="2:10" s="16" customFormat="1" ht="20.100000000000001" customHeight="1">
      <c r="B21" s="28"/>
      <c r="C21" s="28"/>
      <c r="D21" s="28"/>
      <c r="E21" s="28"/>
      <c r="F21" s="28"/>
      <c r="G21" s="28"/>
      <c r="H21" s="28"/>
      <c r="I21" s="28"/>
      <c r="J21" s="140"/>
    </row>
    <row r="22" spans="2:10" s="16" customFormat="1" ht="20.100000000000001" customHeight="1">
      <c r="B22" s="28"/>
      <c r="C22" s="28"/>
      <c r="D22" s="28"/>
      <c r="E22" s="28"/>
      <c r="F22" s="28"/>
      <c r="G22" s="28"/>
      <c r="H22" s="28"/>
      <c r="I22" s="28"/>
      <c r="J22" s="140"/>
    </row>
    <row r="23" spans="2:10" s="16" customFormat="1" ht="20.100000000000001" customHeight="1">
      <c r="B23" s="125" t="s">
        <v>15</v>
      </c>
      <c r="C23" s="28"/>
      <c r="D23" s="28"/>
      <c r="E23" s="28"/>
      <c r="F23" s="28"/>
      <c r="G23" s="28"/>
      <c r="H23" s="28"/>
      <c r="I23" s="28"/>
      <c r="J23" s="140"/>
    </row>
    <row r="24" spans="2:10" s="16" customFormat="1" ht="20.100000000000001" customHeight="1">
      <c r="F24" s="28"/>
      <c r="G24" s="28"/>
      <c r="H24" s="28"/>
      <c r="I24" s="28"/>
    </row>
    <row r="25" spans="2:10" s="15" customFormat="1" ht="1.5" customHeight="1">
      <c r="B25" s="32"/>
      <c r="C25" s="33"/>
      <c r="D25" s="33"/>
      <c r="E25" s="33"/>
      <c r="F25" s="33"/>
      <c r="G25" s="33"/>
      <c r="H25" s="34"/>
      <c r="I25" s="35"/>
    </row>
    <row r="26" spans="2:10" s="15" customFormat="1" ht="17.25" customHeight="1">
      <c r="B26" s="109" t="s">
        <v>16</v>
      </c>
      <c r="C26" s="110"/>
      <c r="D26" s="110"/>
      <c r="E26" s="110"/>
      <c r="F26" s="110"/>
      <c r="G26" s="110"/>
      <c r="H26" s="4"/>
      <c r="I26" s="4"/>
    </row>
    <row r="27" spans="2:10" s="15" customFormat="1" ht="1.2" customHeight="1">
      <c r="B27" s="36"/>
      <c r="C27" s="36"/>
      <c r="D27" s="36"/>
      <c r="E27" s="36"/>
      <c r="F27" s="36"/>
      <c r="G27" s="36"/>
      <c r="H27" s="37"/>
      <c r="I27" s="37"/>
      <c r="J27" s="19"/>
    </row>
    <row r="28" spans="2:10" s="15" customFormat="1" ht="13.8" thickBot="1">
      <c r="B28" s="2"/>
      <c r="C28" s="2"/>
      <c r="D28" s="2"/>
      <c r="G28" s="38"/>
      <c r="H28" s="2"/>
      <c r="I28" s="2"/>
      <c r="J28" s="39"/>
    </row>
    <row r="29" spans="2:10" s="8" customFormat="1" ht="16.5" hidden="1" customHeight="1">
      <c r="B29" s="2"/>
      <c r="C29" s="40"/>
      <c r="D29" s="2"/>
      <c r="E29" s="80"/>
      <c r="F29" s="79"/>
      <c r="G29" s="41"/>
      <c r="H29" s="2"/>
      <c r="I29" s="2"/>
      <c r="J29" s="42"/>
    </row>
    <row r="30" spans="2:10" s="8" customFormat="1" ht="16.5" hidden="1" customHeight="1">
      <c r="B30" s="83"/>
      <c r="C30" s="77"/>
      <c r="D30" s="80"/>
      <c r="E30" s="119"/>
      <c r="F30" s="113"/>
      <c r="G30" s="89"/>
      <c r="H30" s="89"/>
      <c r="I30" s="91"/>
      <c r="J30" s="43"/>
    </row>
    <row r="31" spans="2:10" s="8" customFormat="1" ht="16.5" hidden="1" customHeight="1" thickBot="1">
      <c r="B31" s="83"/>
      <c r="C31" s="77"/>
      <c r="D31" s="80"/>
      <c r="E31" s="119"/>
      <c r="F31" s="113"/>
      <c r="G31" s="89"/>
      <c r="H31" s="89"/>
      <c r="I31" s="92"/>
      <c r="J31" s="43"/>
    </row>
    <row r="32" spans="2:10" s="8" customFormat="1" ht="16.5" customHeight="1">
      <c r="B32" s="329" t="s">
        <v>259</v>
      </c>
      <c r="C32" s="81"/>
      <c r="D32" s="81"/>
      <c r="E32" s="323"/>
      <c r="F32" s="324"/>
      <c r="G32" s="87"/>
      <c r="H32" s="87"/>
      <c r="I32" s="88"/>
      <c r="J32" s="42"/>
    </row>
    <row r="33" spans="2:34" s="8" customFormat="1" ht="16.5" customHeight="1">
      <c r="B33" s="330"/>
      <c r="C33" s="77"/>
      <c r="D33" s="77"/>
      <c r="E33" s="332" t="str">
        <f>IF(OR(H12="",H13="",H14="",H15="",H17=""),"",IFERROR(S102,"NA"))</f>
        <v/>
      </c>
      <c r="F33" s="333"/>
      <c r="G33" s="338" t="s">
        <v>18</v>
      </c>
      <c r="H33" s="339"/>
      <c r="I33" s="337"/>
      <c r="J33" s="43"/>
    </row>
    <row r="34" spans="2:34" s="8" customFormat="1" ht="16.5" customHeight="1">
      <c r="B34" s="330"/>
      <c r="C34" s="336" t="s">
        <v>19</v>
      </c>
      <c r="D34" s="337"/>
      <c r="E34" s="332"/>
      <c r="F34" s="333"/>
      <c r="G34" s="338"/>
      <c r="H34" s="339"/>
      <c r="I34" s="337"/>
      <c r="J34" s="43"/>
    </row>
    <row r="35" spans="2:34" s="8" customFormat="1" ht="16.5" customHeight="1">
      <c r="B35" s="330"/>
      <c r="C35" s="77"/>
      <c r="D35" s="82"/>
      <c r="E35" s="334" t="str">
        <f>IF(OR($E$33="NA",$E$33="",E33="ERROR: Please enter valid hours"), "ERROR: Please provide inputs","")</f>
        <v>ERROR: Please provide inputs</v>
      </c>
      <c r="F35" s="335"/>
      <c r="G35" s="89"/>
      <c r="H35" s="89"/>
      <c r="I35" s="91"/>
      <c r="J35" s="43"/>
    </row>
    <row r="36" spans="2:34" s="8" customFormat="1" ht="16.5" customHeight="1" thickBot="1">
      <c r="B36" s="331"/>
      <c r="C36" s="86"/>
      <c r="D36" s="114"/>
      <c r="E36" s="311" t="e">
        <f>IF((S101&gt;6),6,(IFERROR(S101,0)))</f>
        <v>#N/A</v>
      </c>
      <c r="F36" s="312"/>
      <c r="G36" s="340" t="s">
        <v>260</v>
      </c>
      <c r="H36" s="341"/>
      <c r="I36" s="253" t="e">
        <f>ROUNDDOWN(E36,1)</f>
        <v>#N/A</v>
      </c>
      <c r="J36" s="43"/>
    </row>
    <row r="37" spans="2:34" s="8" customFormat="1" ht="16.2" customHeight="1" thickBot="1">
      <c r="B37" s="2"/>
      <c r="C37" s="2"/>
      <c r="D37" s="2"/>
      <c r="E37" s="2"/>
      <c r="F37" s="2"/>
      <c r="G37" s="2"/>
      <c r="H37" s="2"/>
      <c r="I37" s="2"/>
      <c r="J37" s="43"/>
    </row>
    <row r="38" spans="2:34" s="8" customFormat="1" ht="16.5" customHeight="1">
      <c r="B38" s="292" t="s">
        <v>261</v>
      </c>
      <c r="C38" s="245"/>
      <c r="D38" s="255"/>
      <c r="E38" s="323"/>
      <c r="F38" s="324"/>
      <c r="G38" s="87"/>
      <c r="H38" s="87"/>
      <c r="I38" s="88"/>
    </row>
    <row r="39" spans="2:34" s="8" customFormat="1" ht="16.5" customHeight="1">
      <c r="B39" s="293"/>
      <c r="C39" s="246"/>
      <c r="D39" s="244"/>
      <c r="E39" s="325" t="str">
        <f>IF(OR(H12="",H13="",H14="",H15="",H17=""),"", IFERROR(Y102,"NA"))</f>
        <v/>
      </c>
      <c r="F39" s="326"/>
      <c r="G39" s="338" t="s">
        <v>18</v>
      </c>
      <c r="H39" s="339"/>
      <c r="I39" s="337"/>
    </row>
    <row r="40" spans="2:34" s="8" customFormat="1" ht="16.5" customHeight="1">
      <c r="B40" s="293"/>
      <c r="C40" s="336" t="s">
        <v>19</v>
      </c>
      <c r="D40" s="337"/>
      <c r="E40" s="325"/>
      <c r="F40" s="326"/>
      <c r="G40" s="338"/>
      <c r="H40" s="339"/>
      <c r="I40" s="337"/>
    </row>
    <row r="41" spans="2:34" s="8" customFormat="1" ht="16.5" customHeight="1">
      <c r="B41" s="293"/>
      <c r="C41" s="246"/>
      <c r="D41" s="90"/>
      <c r="E41" s="327" t="str">
        <f>IF(OR($E$39="NA",$E$39="",E39="ERROR: Please enter valid hours"), "ERROR: Please provide inputs","")</f>
        <v>ERROR: Please provide inputs</v>
      </c>
      <c r="F41" s="328"/>
      <c r="G41" s="89"/>
      <c r="H41" s="89"/>
      <c r="I41" s="91"/>
    </row>
    <row r="42" spans="2:34" s="8" customFormat="1" ht="16.5" customHeight="1" thickBot="1">
      <c r="B42" s="294"/>
      <c r="C42" s="247"/>
      <c r="D42" s="256"/>
      <c r="E42" s="311" t="e">
        <f>IF((Y101&gt;6),6,(IFERROR(Y101,0)))</f>
        <v>#N/A</v>
      </c>
      <c r="F42" s="312"/>
      <c r="G42" s="340" t="s">
        <v>260</v>
      </c>
      <c r="H42" s="341"/>
      <c r="I42" s="253" t="e">
        <f>ROUNDDOWN(E42,1)</f>
        <v>#N/A</v>
      </c>
    </row>
    <row r="43" spans="2:34" s="8" customFormat="1" ht="16.5" customHeight="1">
      <c r="B43" s="292" t="s">
        <v>262</v>
      </c>
      <c r="C43" s="245"/>
      <c r="D43" s="268"/>
      <c r="E43" s="295"/>
      <c r="F43" s="296"/>
      <c r="G43" s="87"/>
      <c r="H43" s="87"/>
      <c r="I43" s="88"/>
    </row>
    <row r="44" spans="2:34" s="8" customFormat="1" ht="16.5" customHeight="1">
      <c r="B44" s="293"/>
      <c r="C44" s="246"/>
      <c r="D44" s="269"/>
      <c r="E44" s="325" t="str">
        <f>IF(OR(H12="",H13="",H14="",H15="",H17=""),"", IFERROR(AE102,"NA"))</f>
        <v/>
      </c>
      <c r="F44" s="326"/>
      <c r="G44" s="338" t="s">
        <v>18</v>
      </c>
      <c r="H44" s="339"/>
      <c r="I44" s="337"/>
    </row>
    <row r="45" spans="2:34" s="8" customFormat="1" ht="16.5" customHeight="1">
      <c r="B45" s="293"/>
      <c r="C45" s="336" t="s">
        <v>19</v>
      </c>
      <c r="D45" s="337"/>
      <c r="E45" s="325"/>
      <c r="F45" s="326"/>
      <c r="G45" s="338"/>
      <c r="H45" s="339"/>
      <c r="I45" s="337"/>
    </row>
    <row r="46" spans="2:34" s="8" customFormat="1" ht="16.5" customHeight="1">
      <c r="B46" s="293"/>
      <c r="C46" s="246"/>
      <c r="D46" s="269"/>
      <c r="E46" s="327" t="str">
        <f>IF(OR($E$44="NA",$E$44="",E44="ERROR: Please enter valid hours"), "ERROR: Please provide inputs","")</f>
        <v>ERROR: Please provide inputs</v>
      </c>
      <c r="F46" s="328"/>
      <c r="G46" s="89"/>
      <c r="H46" s="89"/>
      <c r="I46" s="91"/>
    </row>
    <row r="47" spans="2:34" s="8" customFormat="1" ht="16.5" customHeight="1" thickBot="1">
      <c r="B47" s="294"/>
      <c r="C47" s="247"/>
      <c r="D47" s="256"/>
      <c r="E47" s="311" t="e">
        <f>IF((AE101&gt;6),6,(IFERROR(AE101,0)))</f>
        <v>#N/A</v>
      </c>
      <c r="F47" s="312"/>
      <c r="G47" s="340" t="s">
        <v>260</v>
      </c>
      <c r="H47" s="341"/>
      <c r="I47" s="253" t="e">
        <f>ROUNDDOWN(E47,1)</f>
        <v>#N/A</v>
      </c>
    </row>
    <row r="48" spans="2:34" s="15" customFormat="1" ht="19.5" customHeight="1" thickBot="1">
      <c r="B48" s="29"/>
      <c r="C48" s="30"/>
      <c r="D48" s="30"/>
      <c r="E48" s="30"/>
      <c r="F48" s="30"/>
      <c r="G48" s="30"/>
      <c r="H48" s="31"/>
      <c r="I48" s="2"/>
      <c r="Z48" s="73"/>
      <c r="AA48" s="74"/>
      <c r="AB48" s="75"/>
      <c r="AC48" s="76"/>
      <c r="AD48" s="76"/>
      <c r="AE48" s="76"/>
      <c r="AF48" s="76"/>
      <c r="AG48" s="76"/>
      <c r="AH48" s="76"/>
    </row>
    <row r="49" spans="1:34" s="8" customFormat="1" ht="16.5" customHeight="1">
      <c r="B49" s="346" t="s">
        <v>263</v>
      </c>
      <c r="C49" s="222"/>
      <c r="D49" s="222"/>
      <c r="E49" s="313"/>
      <c r="F49" s="314"/>
      <c r="G49" s="223"/>
      <c r="H49" s="223"/>
      <c r="I49" s="224"/>
      <c r="J49" s="43"/>
    </row>
    <row r="50" spans="1:34" s="8" customFormat="1" ht="16.5" customHeight="1">
      <c r="B50" s="347"/>
      <c r="C50" s="225"/>
      <c r="D50" s="225"/>
      <c r="E50" s="315" t="str">
        <f>IF(OR(H12="",H13="",H14="",H15="",H17=""),"", IFERROR(M102,"NA"))</f>
        <v/>
      </c>
      <c r="F50" s="316"/>
      <c r="G50" s="342" t="s">
        <v>18</v>
      </c>
      <c r="H50" s="343"/>
      <c r="I50" s="318"/>
      <c r="J50" s="43"/>
    </row>
    <row r="51" spans="1:34" s="8" customFormat="1" ht="16.5" customHeight="1">
      <c r="B51" s="347"/>
      <c r="C51" s="317" t="s">
        <v>19</v>
      </c>
      <c r="D51" s="318"/>
      <c r="E51" s="315"/>
      <c r="F51" s="316"/>
      <c r="G51" s="342"/>
      <c r="H51" s="343"/>
      <c r="I51" s="318"/>
      <c r="J51" s="43"/>
    </row>
    <row r="52" spans="1:34" s="8" customFormat="1" ht="16.5" customHeight="1">
      <c r="B52" s="347"/>
      <c r="C52" s="225"/>
      <c r="D52" s="227"/>
      <c r="E52" s="349" t="str">
        <f>IF(OR($E$50="NA",$E$50="",E50="ERROR: Please enter valid hours"), "ERROR: Please provide inputs","")</f>
        <v>ERROR: Please provide inputs</v>
      </c>
      <c r="F52" s="350"/>
      <c r="G52" s="226"/>
      <c r="H52" s="226"/>
      <c r="I52" s="228"/>
      <c r="J52" s="43"/>
    </row>
    <row r="53" spans="1:34" s="8" customFormat="1" ht="16.5" customHeight="1" thickBot="1">
      <c r="B53" s="348"/>
      <c r="C53" s="229"/>
      <c r="D53" s="230"/>
      <c r="E53" s="321" t="e">
        <f>IF((M101&gt;6),6,(IFERROR(M101,0)))</f>
        <v>#N/A</v>
      </c>
      <c r="F53" s="322"/>
      <c r="G53" s="344" t="s">
        <v>260</v>
      </c>
      <c r="H53" s="345"/>
      <c r="I53" s="254" t="e">
        <f>ROUNDDOWN(E53,1)</f>
        <v>#N/A</v>
      </c>
      <c r="J53" s="43"/>
    </row>
    <row r="54" spans="1:34" s="8" customFormat="1" ht="13.2" customHeight="1">
      <c r="B54" s="346" t="s">
        <v>264</v>
      </c>
      <c r="C54" s="222"/>
      <c r="D54" s="222"/>
      <c r="E54" s="313"/>
      <c r="F54" s="314"/>
      <c r="G54" s="223"/>
      <c r="H54" s="223"/>
      <c r="I54" s="224"/>
      <c r="J54" s="42"/>
    </row>
    <row r="55" spans="1:34" s="8" customFormat="1" ht="13.2" customHeight="1">
      <c r="B55" s="347"/>
      <c r="C55" s="225"/>
      <c r="D55" s="225"/>
      <c r="E55" s="315" t="str">
        <f>IF(OR(H12="",H13="",H14="",H15="",H17=""),"", IFERROR(F102,"NA"))</f>
        <v/>
      </c>
      <c r="F55" s="316"/>
      <c r="G55" s="342" t="s">
        <v>18</v>
      </c>
      <c r="H55" s="343"/>
      <c r="I55" s="318"/>
      <c r="J55" s="43"/>
    </row>
    <row r="56" spans="1:34" s="8" customFormat="1" ht="17.399999999999999">
      <c r="B56" s="347"/>
      <c r="C56" s="317" t="s">
        <v>19</v>
      </c>
      <c r="D56" s="318"/>
      <c r="E56" s="315"/>
      <c r="F56" s="316"/>
      <c r="G56" s="342"/>
      <c r="H56" s="343"/>
      <c r="I56" s="318"/>
      <c r="J56" s="43"/>
    </row>
    <row r="57" spans="1:34" s="8" customFormat="1" ht="13.2">
      <c r="B57" s="347"/>
      <c r="C57" s="225"/>
      <c r="D57" s="227"/>
      <c r="E57" s="319" t="str">
        <f>IF(OR($E$55="NA",$E$55="",E55="ERROR: Please enter valid hours"), "ERROR: Please provide inputs","")</f>
        <v>ERROR: Please provide inputs</v>
      </c>
      <c r="F57" s="320"/>
      <c r="G57" s="226"/>
      <c r="H57" s="226"/>
      <c r="I57" s="228"/>
      <c r="J57" s="43"/>
    </row>
    <row r="58" spans="1:34" s="8" customFormat="1" ht="13.8" thickBot="1">
      <c r="B58" s="348"/>
      <c r="C58" s="229"/>
      <c r="D58" s="230"/>
      <c r="E58" s="321" t="e">
        <f>IF((F101&gt;6),6,(IFERROR(F101,0)))</f>
        <v>#N/A</v>
      </c>
      <c r="F58" s="322"/>
      <c r="G58" s="344" t="s">
        <v>260</v>
      </c>
      <c r="H58" s="345"/>
      <c r="I58" s="254" t="e">
        <f>ROUNDDOWN(E58,1)</f>
        <v>#N/A</v>
      </c>
      <c r="J58" s="43"/>
    </row>
    <row r="59" spans="1:34" s="15" customFormat="1" ht="19.5" customHeight="1">
      <c r="B59" s="29"/>
      <c r="C59" s="30"/>
      <c r="D59" s="30"/>
      <c r="E59" s="30"/>
      <c r="F59" s="30"/>
      <c r="G59" s="30"/>
      <c r="H59" s="31"/>
      <c r="I59" s="2"/>
      <c r="Z59" s="73"/>
      <c r="AA59" s="74" t="s">
        <v>21</v>
      </c>
      <c r="AB59" s="75">
        <f>$F$61</f>
        <v>0</v>
      </c>
      <c r="AC59" s="76">
        <v>1</v>
      </c>
      <c r="AD59" s="76">
        <v>2</v>
      </c>
      <c r="AE59" s="76">
        <v>3</v>
      </c>
      <c r="AF59" s="76">
        <v>4</v>
      </c>
      <c r="AG59" s="76">
        <v>5</v>
      </c>
      <c r="AH59" s="76">
        <v>6</v>
      </c>
    </row>
    <row r="60" spans="1:34" s="15" customFormat="1" ht="1.2" customHeight="1">
      <c r="B60" s="32"/>
      <c r="C60" s="33"/>
      <c r="D60" s="33"/>
      <c r="E60" s="33"/>
      <c r="F60" s="33"/>
      <c r="G60" s="33"/>
      <c r="H60" s="34"/>
      <c r="I60" s="35"/>
      <c r="Z60" s="73"/>
      <c r="AA60" s="73"/>
      <c r="AB60" s="73"/>
      <c r="AC60" s="73"/>
      <c r="AD60" s="73"/>
      <c r="AE60" s="73"/>
      <c r="AF60" s="73"/>
      <c r="AG60" s="73"/>
      <c r="AH60" s="73"/>
    </row>
    <row r="61" spans="1:34" s="15" customFormat="1" ht="17.25" customHeight="1">
      <c r="B61" s="109" t="s">
        <v>22</v>
      </c>
      <c r="C61" s="110"/>
      <c r="D61" s="110"/>
      <c r="E61" s="110"/>
      <c r="F61" s="110"/>
      <c r="G61" s="110"/>
      <c r="H61" s="4"/>
      <c r="I61" s="4"/>
      <c r="Z61" s="73"/>
      <c r="AA61" s="73"/>
      <c r="AB61" s="73"/>
      <c r="AC61" s="73"/>
      <c r="AD61" s="73"/>
      <c r="AE61" s="73"/>
      <c r="AF61" s="73"/>
      <c r="AG61" s="73"/>
      <c r="AH61" s="73"/>
    </row>
    <row r="62" spans="1:34" s="15" customFormat="1" ht="1.5" customHeight="1">
      <c r="B62" s="36"/>
      <c r="C62" s="36"/>
      <c r="D62" s="36"/>
      <c r="E62" s="36"/>
      <c r="F62" s="36"/>
      <c r="G62" s="36"/>
      <c r="H62" s="37"/>
      <c r="I62" s="37"/>
      <c r="J62" s="19"/>
      <c r="Z62" s="73"/>
      <c r="AA62" s="73"/>
      <c r="AB62" s="73"/>
      <c r="AC62" s="73"/>
      <c r="AD62" s="73"/>
      <c r="AE62" s="73"/>
      <c r="AF62" s="73"/>
      <c r="AG62" s="73"/>
      <c r="AH62" s="73"/>
    </row>
    <row r="63" spans="1:34" ht="13.2">
      <c r="A63" s="45"/>
      <c r="B63" s="2"/>
      <c r="C63" s="2"/>
      <c r="D63" s="2"/>
      <c r="E63" s="48"/>
      <c r="F63" s="2"/>
      <c r="G63" s="2"/>
      <c r="H63" s="2"/>
      <c r="I63" s="2"/>
      <c r="M63" s="43"/>
      <c r="N63" s="8"/>
      <c r="O63" s="8"/>
      <c r="P63" s="8"/>
      <c r="Q63" s="8"/>
      <c r="R63" s="8"/>
      <c r="S63" s="15"/>
      <c r="T63" s="15"/>
      <c r="U63" s="15"/>
      <c r="V63" s="15"/>
      <c r="W63" s="8"/>
      <c r="X63" s="8"/>
      <c r="Y63" s="8"/>
      <c r="Z63" s="8"/>
      <c r="AA63" s="8"/>
    </row>
    <row r="64" spans="1:34" s="8" customFormat="1" ht="16.5" customHeight="1">
      <c r="B64" s="2"/>
      <c r="C64" s="70"/>
      <c r="D64" s="71"/>
      <c r="E64" s="71"/>
      <c r="F64" s="44"/>
      <c r="G64" s="115"/>
      <c r="H64" s="116"/>
      <c r="I64" s="20"/>
      <c r="J64" s="43"/>
    </row>
    <row r="65" spans="2:10" s="8" customFormat="1" ht="16.5" customHeight="1">
      <c r="B65" s="2"/>
      <c r="C65" s="70"/>
      <c r="D65" s="71"/>
      <c r="E65" s="71"/>
      <c r="F65" s="44"/>
      <c r="G65" s="115"/>
      <c r="H65" s="116"/>
      <c r="I65" s="20"/>
      <c r="J65" s="43"/>
    </row>
    <row r="66" spans="2:10" s="8" customFormat="1" ht="16.5" customHeight="1">
      <c r="B66" s="2"/>
      <c r="C66" s="70"/>
      <c r="D66" s="71"/>
      <c r="E66" s="71"/>
      <c r="F66" s="44"/>
      <c r="G66" s="115"/>
      <c r="H66" s="116"/>
      <c r="I66" s="20"/>
      <c r="J66" s="43"/>
    </row>
    <row r="67" spans="2:10" s="8" customFormat="1" ht="16.5" customHeight="1">
      <c r="B67" s="2"/>
      <c r="C67" s="70"/>
      <c r="D67" s="71"/>
      <c r="E67" s="71"/>
      <c r="F67" s="44"/>
      <c r="G67" s="115"/>
      <c r="H67" s="116"/>
      <c r="I67" s="20"/>
      <c r="J67" s="43"/>
    </row>
    <row r="68" spans="2:10" s="8" customFormat="1" ht="16.5" customHeight="1">
      <c r="B68" s="2"/>
      <c r="C68" s="70"/>
      <c r="D68" s="71"/>
      <c r="E68" s="71"/>
      <c r="F68" s="44"/>
      <c r="G68" s="115"/>
      <c r="H68" s="116"/>
      <c r="I68" s="20"/>
      <c r="J68" s="43"/>
    </row>
    <row r="69" spans="2:10" s="8" customFormat="1" ht="16.5" customHeight="1">
      <c r="B69" s="2"/>
      <c r="C69" s="70"/>
      <c r="D69" s="71"/>
      <c r="E69" s="71"/>
      <c r="F69" s="44"/>
      <c r="G69" s="115"/>
      <c r="H69" s="116"/>
      <c r="I69" s="20"/>
      <c r="J69" s="43"/>
    </row>
    <row r="70" spans="2:10" s="8" customFormat="1" ht="16.5" customHeight="1">
      <c r="B70" s="2"/>
      <c r="C70" s="70"/>
      <c r="D70" s="71"/>
      <c r="E70" s="71"/>
      <c r="F70" s="44"/>
      <c r="G70" s="115"/>
      <c r="H70" s="116"/>
      <c r="I70" s="20"/>
      <c r="J70" s="43"/>
    </row>
    <row r="71" spans="2:10" s="8" customFormat="1" ht="16.5" customHeight="1">
      <c r="B71" s="2"/>
      <c r="C71" s="70"/>
      <c r="D71" s="71"/>
      <c r="E71" s="71"/>
      <c r="F71" s="44"/>
      <c r="G71" s="115"/>
      <c r="H71" s="116"/>
      <c r="I71" s="20"/>
      <c r="J71" s="43"/>
    </row>
    <row r="72" spans="2:10" s="8" customFormat="1" ht="16.5" customHeight="1">
      <c r="B72" s="2"/>
      <c r="C72" s="70"/>
      <c r="D72" s="71"/>
      <c r="E72" s="71"/>
      <c r="F72" s="44"/>
      <c r="G72" s="115"/>
      <c r="H72" s="116"/>
      <c r="I72" s="20"/>
      <c r="J72" s="43"/>
    </row>
    <row r="73" spans="2:10" s="8" customFormat="1" ht="16.5" customHeight="1">
      <c r="B73" s="2"/>
      <c r="C73" s="70"/>
      <c r="D73" s="71"/>
      <c r="E73" s="71"/>
      <c r="F73" s="44"/>
      <c r="G73" s="115"/>
      <c r="H73" s="116"/>
      <c r="I73" s="20"/>
      <c r="J73" s="43"/>
    </row>
    <row r="74" spans="2:10" s="8" customFormat="1" ht="16.5" customHeight="1">
      <c r="B74" s="2"/>
      <c r="C74" s="70"/>
      <c r="D74" s="71"/>
      <c r="E74" s="71"/>
      <c r="F74" s="44"/>
      <c r="G74" s="115"/>
      <c r="H74" s="116"/>
      <c r="I74" s="20"/>
      <c r="J74" s="43"/>
    </row>
    <row r="75" spans="2:10" s="8" customFormat="1" ht="16.5" customHeight="1">
      <c r="B75" s="2"/>
      <c r="C75" s="70"/>
      <c r="D75" s="71"/>
      <c r="E75" s="71"/>
      <c r="F75" s="44"/>
      <c r="G75" s="115"/>
      <c r="H75" s="116"/>
      <c r="I75" s="20"/>
      <c r="J75" s="43"/>
    </row>
    <row r="76" spans="2:10" s="8" customFormat="1" ht="16.5" customHeight="1">
      <c r="B76" s="2"/>
      <c r="C76" s="70"/>
      <c r="D76" s="71"/>
      <c r="E76" s="71"/>
      <c r="F76" s="44"/>
      <c r="G76" s="115"/>
      <c r="H76" s="116"/>
      <c r="I76" s="20"/>
      <c r="J76" s="43"/>
    </row>
    <row r="77" spans="2:10" s="8" customFormat="1" ht="16.5" customHeight="1">
      <c r="B77" s="2"/>
      <c r="C77" s="70"/>
      <c r="D77" s="71"/>
      <c r="E77" s="71"/>
      <c r="F77" s="44"/>
      <c r="G77" s="115"/>
      <c r="H77" s="116"/>
      <c r="I77" s="20"/>
      <c r="J77" s="43"/>
    </row>
    <row r="78" spans="2:10" s="8" customFormat="1" ht="16.5" customHeight="1">
      <c r="B78" s="2"/>
      <c r="C78" s="70"/>
      <c r="D78" s="71"/>
      <c r="E78" s="71"/>
      <c r="F78" s="44"/>
      <c r="G78" s="115"/>
      <c r="H78" s="116"/>
      <c r="I78" s="20"/>
      <c r="J78" s="43"/>
    </row>
    <row r="79" spans="2:10" s="8" customFormat="1" ht="16.5" customHeight="1">
      <c r="B79" s="2"/>
      <c r="C79" s="70"/>
      <c r="D79" s="71"/>
      <c r="E79" s="71"/>
      <c r="F79" s="44"/>
      <c r="G79" s="115"/>
      <c r="H79" s="116"/>
      <c r="I79" s="20"/>
      <c r="J79" s="43"/>
    </row>
    <row r="80" spans="2:10" s="8" customFormat="1" ht="16.5" customHeight="1">
      <c r="B80" s="2"/>
      <c r="C80" s="70"/>
      <c r="D80" s="71"/>
      <c r="E80" s="71"/>
      <c r="F80" s="44"/>
      <c r="G80" s="115"/>
      <c r="H80" s="116"/>
      <c r="I80" s="20"/>
      <c r="J80" s="43"/>
    </row>
    <row r="81" spans="1:31" s="8" customFormat="1" ht="16.5" customHeight="1">
      <c r="B81" s="2"/>
      <c r="C81" s="70"/>
      <c r="D81" s="71"/>
      <c r="E81" s="71"/>
      <c r="F81" s="44"/>
      <c r="G81" s="115"/>
      <c r="H81" s="116"/>
      <c r="I81" s="20"/>
      <c r="J81" s="43"/>
    </row>
    <row r="82" spans="1:31" s="8" customFormat="1" ht="16.5" customHeight="1">
      <c r="B82" s="2"/>
      <c r="C82" s="70"/>
      <c r="D82" s="71"/>
      <c r="E82" s="71"/>
      <c r="F82" s="44"/>
      <c r="G82" s="115"/>
      <c r="H82" s="116"/>
      <c r="I82" s="20"/>
      <c r="J82" s="43"/>
    </row>
    <row r="83" spans="1:31" ht="13.2" hidden="1">
      <c r="A83" s="45"/>
      <c r="B83" s="2"/>
      <c r="C83" s="2"/>
      <c r="D83" s="2"/>
      <c r="E83" s="48"/>
      <c r="F83" s="2"/>
      <c r="G83" s="2"/>
      <c r="H83" s="2"/>
      <c r="I83" s="2"/>
    </row>
    <row r="84" spans="1:31" ht="22.2" hidden="1" customHeight="1">
      <c r="A84" s="69"/>
      <c r="B84" s="117" t="s">
        <v>23</v>
      </c>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row>
    <row r="85" spans="1:31" ht="17.399999999999999" hidden="1">
      <c r="B85" s="129" t="s">
        <v>24</v>
      </c>
      <c r="C85" s="2"/>
      <c r="D85" s="2"/>
      <c r="E85" s="2"/>
      <c r="F85" s="2"/>
      <c r="G85" s="2"/>
      <c r="H85" s="2"/>
      <c r="I85" s="2"/>
    </row>
    <row r="86" spans="1:31" ht="13.8" hidden="1">
      <c r="B86" s="130" t="s">
        <v>25</v>
      </c>
      <c r="C86" s="2"/>
      <c r="D86" s="2"/>
      <c r="E86" s="2"/>
      <c r="F86" s="2"/>
      <c r="G86" s="2"/>
      <c r="H86" s="2"/>
      <c r="I86" s="2"/>
    </row>
    <row r="87" spans="1:31" ht="14.4" hidden="1">
      <c r="A87" s="47"/>
      <c r="B87" s="50" t="s">
        <v>26</v>
      </c>
      <c r="C87" s="131"/>
      <c r="D87" s="51"/>
      <c r="E87" s="51"/>
      <c r="F87" s="132" t="e">
        <f>VLOOKUP($H$12,Climate_pcode_xref!$A$2:$C$3727,3,0)</f>
        <v>#N/A</v>
      </c>
      <c r="G87" s="49"/>
      <c r="H87" s="49"/>
      <c r="I87" s="49"/>
      <c r="J87" s="47"/>
      <c r="K87" s="47"/>
      <c r="L87" s="47"/>
      <c r="M87" s="47"/>
    </row>
    <row r="88" spans="1:31" ht="14.4" hidden="1">
      <c r="B88" s="50" t="s">
        <v>27</v>
      </c>
      <c r="C88" s="131"/>
      <c r="D88" s="51"/>
      <c r="E88" s="51"/>
      <c r="F88" s="132" t="e">
        <f>VLOOKUP($H$12,Climate_pcode_xref!$A$2:$C$3727,2,0)</f>
        <v>#N/A</v>
      </c>
      <c r="G88" s="49"/>
      <c r="H88" s="49"/>
      <c r="I88" s="49"/>
      <c r="J88" s="47"/>
      <c r="K88" s="47"/>
      <c r="L88" s="47"/>
      <c r="M88" s="47"/>
    </row>
    <row r="89" spans="1:31" ht="14.4" hidden="1">
      <c r="B89" s="50" t="s">
        <v>28</v>
      </c>
      <c r="C89" s="131"/>
      <c r="D89" s="51"/>
      <c r="E89" s="51"/>
      <c r="F89" s="132" t="e">
        <f>VLOOKUP($F$88,Climate_zones!$A$2:$E$71,5,0)</f>
        <v>#N/A</v>
      </c>
      <c r="G89" s="49"/>
      <c r="H89" s="49"/>
      <c r="I89" s="49"/>
      <c r="J89" s="47"/>
      <c r="K89" s="47"/>
      <c r="L89" s="47"/>
      <c r="M89" s="47"/>
    </row>
    <row r="90" spans="1:31" ht="14.4" hidden="1">
      <c r="A90" s="47"/>
      <c r="B90" s="55"/>
      <c r="C90" s="56"/>
      <c r="D90" s="57"/>
      <c r="E90" s="57"/>
      <c r="F90" s="132"/>
      <c r="G90" s="49"/>
      <c r="H90" s="49"/>
    </row>
    <row r="91" spans="1:31" ht="14.4" hidden="1">
      <c r="A91" s="47"/>
      <c r="B91" s="130" t="s">
        <v>29</v>
      </c>
      <c r="C91" s="56"/>
      <c r="D91" s="57"/>
      <c r="E91" s="57"/>
      <c r="F91" s="143"/>
      <c r="G91" s="49"/>
      <c r="H91" s="49"/>
      <c r="I91" s="130" t="s">
        <v>30</v>
      </c>
      <c r="J91" s="56"/>
      <c r="K91" s="57"/>
      <c r="L91" s="57"/>
      <c r="M91" s="132"/>
      <c r="O91" s="130" t="s">
        <v>255</v>
      </c>
      <c r="P91" s="56"/>
      <c r="Q91" s="57"/>
      <c r="R91" s="57"/>
      <c r="S91" s="137"/>
      <c r="T91" s="242"/>
      <c r="U91" s="130" t="s">
        <v>256</v>
      </c>
      <c r="V91" s="56"/>
      <c r="W91" s="57"/>
      <c r="X91" s="57"/>
      <c r="Y91" s="137"/>
      <c r="Z91" s="242"/>
      <c r="AA91" s="130" t="s">
        <v>257</v>
      </c>
      <c r="AB91" s="56"/>
      <c r="AC91" s="57"/>
      <c r="AD91" s="57"/>
      <c r="AE91" s="137"/>
    </row>
    <row r="92" spans="1:31" ht="14.4" hidden="1">
      <c r="A92" s="47"/>
      <c r="B92" s="66" t="s">
        <v>31</v>
      </c>
      <c r="C92" s="67"/>
      <c r="D92" s="68"/>
      <c r="E92" s="68"/>
      <c r="F92" s="139" t="e">
        <f>VLOOKUP($F$87,SGEx!$A$7:$D$14,2,FALSE)</f>
        <v>#N/A</v>
      </c>
      <c r="G92" s="49"/>
      <c r="H92" s="49"/>
      <c r="I92" s="66" t="s">
        <v>32</v>
      </c>
      <c r="J92" s="67"/>
      <c r="K92" s="68"/>
      <c r="L92" s="68"/>
      <c r="M92" s="139" t="e">
        <f>VLOOKUP($F$87,SGEx!$A$19:$D$26,2,FALSE)</f>
        <v>#N/A</v>
      </c>
      <c r="O92" s="66" t="s">
        <v>33</v>
      </c>
      <c r="P92" s="67"/>
      <c r="Q92" s="68"/>
      <c r="R92" s="68"/>
      <c r="S92" s="139" t="e">
        <f>VLOOKUP($F$87,SGEx!$A$31:$D$38,2,FALSE)</f>
        <v>#N/A</v>
      </c>
      <c r="T92" s="139"/>
      <c r="U92" s="66" t="s">
        <v>34</v>
      </c>
      <c r="V92" s="67"/>
      <c r="W92" s="68"/>
      <c r="X92" s="68"/>
      <c r="Y92" s="139" t="e">
        <f>VLOOKUP($F$87,SGEx!$A$43:$D$50,2,FALSE)</f>
        <v>#N/A</v>
      </c>
      <c r="Z92" s="139"/>
      <c r="AA92" s="66" t="s">
        <v>34</v>
      </c>
      <c r="AB92" s="67"/>
      <c r="AC92" s="68"/>
      <c r="AD92" s="68"/>
      <c r="AE92" s="139" t="e">
        <f>VLOOKUP($F$87,SGEx!$A$55:$D$62,2,FALSE)</f>
        <v>#N/A</v>
      </c>
    </row>
    <row r="93" spans="1:31" ht="14.4" hidden="1">
      <c r="A93" s="47"/>
      <c r="B93" s="66" t="s">
        <v>35</v>
      </c>
      <c r="C93" s="67"/>
      <c r="D93" s="68"/>
      <c r="E93" s="68"/>
      <c r="F93" s="132" t="e">
        <f>VLOOKUP($F$87,SGEx!$A$7:$D$14,3,FALSE)</f>
        <v>#N/A</v>
      </c>
      <c r="G93" s="49"/>
      <c r="H93" s="49"/>
      <c r="I93" s="66" t="s">
        <v>36</v>
      </c>
      <c r="J93" s="67"/>
      <c r="K93" s="68"/>
      <c r="L93" s="68"/>
      <c r="M93" s="132" t="e">
        <f>VLOOKUP($F$87,SGEx!$A$19:$D$26,3,FALSE)</f>
        <v>#N/A</v>
      </c>
      <c r="O93" s="66" t="s">
        <v>37</v>
      </c>
      <c r="P93" s="67"/>
      <c r="Q93" s="68"/>
      <c r="R93" s="68"/>
      <c r="S93" s="132" t="e">
        <f>VLOOKUP($F$87,SGEx!$A$31:$D$38,3,FALSE)</f>
        <v>#N/A</v>
      </c>
      <c r="T93" s="132"/>
      <c r="U93" s="66" t="s">
        <v>38</v>
      </c>
      <c r="V93" s="67"/>
      <c r="W93" s="68"/>
      <c r="X93" s="68"/>
      <c r="Y93" s="132" t="e">
        <f>VLOOKUP($F$87,SGEx!$A$43:$D$50,3,FALSE)</f>
        <v>#N/A</v>
      </c>
      <c r="Z93" s="132"/>
      <c r="AA93" s="66" t="s">
        <v>38</v>
      </c>
      <c r="AB93" s="67"/>
      <c r="AC93" s="68"/>
      <c r="AD93" s="68"/>
      <c r="AE93" s="132" t="e">
        <f>VLOOKUP($F$87,SGEx!$A$55:$D$62,3,FALSE)</f>
        <v>#N/A</v>
      </c>
    </row>
    <row r="94" spans="1:31" ht="14.4" hidden="1">
      <c r="A94" s="47"/>
      <c r="B94" s="66" t="s">
        <v>39</v>
      </c>
      <c r="C94" s="67"/>
      <c r="D94" s="68"/>
      <c r="E94" s="68"/>
      <c r="F94" s="132" t="e">
        <f>VLOOKUP($F$87,SGEx!$A$7:$D$14,4,FALSE)</f>
        <v>#N/A</v>
      </c>
      <c r="G94" s="49"/>
      <c r="H94" s="49"/>
      <c r="I94" s="66" t="s">
        <v>40</v>
      </c>
      <c r="J94" s="67"/>
      <c r="K94" s="68"/>
      <c r="L94" s="68"/>
      <c r="M94" s="132" t="e">
        <f>VLOOKUP($F$87,SGEx!$A$19:$D$26,4,FALSE)</f>
        <v>#N/A</v>
      </c>
      <c r="O94" s="66" t="s">
        <v>41</v>
      </c>
      <c r="P94" s="67"/>
      <c r="Q94" s="68"/>
      <c r="R94" s="68"/>
      <c r="S94" s="132" t="e">
        <f>VLOOKUP($F$87,SGEx!$A$31:$D$38,4,FALSE)</f>
        <v>#N/A</v>
      </c>
      <c r="T94" s="132"/>
      <c r="U94" s="66" t="s">
        <v>42</v>
      </c>
      <c r="V94" s="67"/>
      <c r="W94" s="68"/>
      <c r="X94" s="68"/>
      <c r="Y94" s="132" t="e">
        <f>VLOOKUP($F$87,SGEx!$A$43:$D$50,4,FALSE)</f>
        <v>#N/A</v>
      </c>
      <c r="Z94" s="132"/>
      <c r="AA94" s="66" t="s">
        <v>42</v>
      </c>
      <c r="AB94" s="67"/>
      <c r="AC94" s="68"/>
      <c r="AD94" s="68"/>
      <c r="AE94" s="132" t="e">
        <f>VLOOKUP($F$87,SGEx!$A$55:$D$62,4,FALSE)</f>
        <v>#N/A</v>
      </c>
    </row>
    <row r="95" spans="1:31" ht="14.4" hidden="1">
      <c r="A95" s="47"/>
      <c r="B95" s="52" t="s">
        <v>43</v>
      </c>
      <c r="C95" s="53"/>
      <c r="D95" s="54"/>
      <c r="E95" s="54"/>
      <c r="F95" s="144" t="e">
        <f>$H$17*F92*(365/$H$15)</f>
        <v>#N/A</v>
      </c>
      <c r="G95" s="47"/>
      <c r="H95" s="47"/>
      <c r="I95" s="52" t="s">
        <v>43</v>
      </c>
      <c r="J95" s="53"/>
      <c r="K95" s="54"/>
      <c r="L95" s="54"/>
      <c r="M95" s="144" t="e">
        <f>$H$17*M92*(365/$H$15)</f>
        <v>#N/A</v>
      </c>
      <c r="O95" s="52" t="s">
        <v>43</v>
      </c>
      <c r="P95" s="53"/>
      <c r="Q95" s="54"/>
      <c r="R95" s="54"/>
      <c r="S95" s="144" t="e">
        <f>$H$17*S92*(365/$H$15)</f>
        <v>#N/A</v>
      </c>
      <c r="T95" s="144"/>
      <c r="U95" s="52" t="s">
        <v>43</v>
      </c>
      <c r="V95" s="53"/>
      <c r="W95" s="54"/>
      <c r="X95" s="54"/>
      <c r="Y95" s="144" t="e">
        <f>$H$17*Y92*(365/$H$15)</f>
        <v>#N/A</v>
      </c>
      <c r="Z95" s="144"/>
      <c r="AA95" s="52" t="s">
        <v>43</v>
      </c>
      <c r="AB95" s="53"/>
      <c r="AC95" s="54"/>
      <c r="AD95" s="54"/>
      <c r="AE95" s="144" t="e">
        <f>$H$17*AE92*(365/$H$15)</f>
        <v>#N/A</v>
      </c>
    </row>
    <row r="96" spans="1:31" ht="14.4" hidden="1">
      <c r="A96" s="47"/>
      <c r="B96" s="52" t="s">
        <v>44</v>
      </c>
      <c r="C96" s="53"/>
      <c r="D96" s="54"/>
      <c r="E96" s="54"/>
      <c r="F96" s="132" t="e">
        <f>(370*$H$13+440*$H$14)*F92*0.956</f>
        <v>#N/A</v>
      </c>
      <c r="G96" s="47"/>
      <c r="H96" s="47"/>
      <c r="I96" s="52" t="s">
        <v>44</v>
      </c>
      <c r="J96" s="53"/>
      <c r="K96" s="54"/>
      <c r="L96" s="54"/>
      <c r="M96" s="132" t="e">
        <f>(370*$H$13+440*$H$14)*M92*0.956</f>
        <v>#N/A</v>
      </c>
      <c r="O96" s="52" t="s">
        <v>44</v>
      </c>
      <c r="P96" s="53"/>
      <c r="Q96" s="54"/>
      <c r="R96" s="54"/>
      <c r="S96" s="132" t="e">
        <f>(370*$H$13+440*$H$14)*S92*0.956</f>
        <v>#N/A</v>
      </c>
      <c r="T96" s="132"/>
      <c r="U96" s="52" t="s">
        <v>44</v>
      </c>
      <c r="V96" s="53"/>
      <c r="W96" s="54"/>
      <c r="X96" s="54"/>
      <c r="Y96" s="132" t="e">
        <f>(370*$H$13+440*$H$14)*Y92*0.956</f>
        <v>#N/A</v>
      </c>
      <c r="Z96" s="132"/>
      <c r="AA96" s="52" t="s">
        <v>44</v>
      </c>
      <c r="AB96" s="53"/>
      <c r="AC96" s="54"/>
      <c r="AD96" s="54"/>
      <c r="AE96" s="132" t="e">
        <f>(370*$H$13+440*$H$14)*AE92*0.956</f>
        <v>#N/A</v>
      </c>
    </row>
    <row r="97" spans="1:31" ht="14.4" hidden="1">
      <c r="A97" s="47"/>
      <c r="B97" s="52" t="s">
        <v>45</v>
      </c>
      <c r="C97" s="53"/>
      <c r="D97" s="54"/>
      <c r="E97" s="54"/>
      <c r="F97" s="132" t="e">
        <f>(F95-F96)/F96</f>
        <v>#N/A</v>
      </c>
      <c r="G97" s="47"/>
      <c r="H97" s="47"/>
      <c r="I97" s="52" t="s">
        <v>45</v>
      </c>
      <c r="J97" s="53"/>
      <c r="K97" s="54"/>
      <c r="L97" s="54"/>
      <c r="M97" s="290" t="e">
        <f>(M95-M96)/M96</f>
        <v>#N/A</v>
      </c>
      <c r="O97" s="52" t="s">
        <v>45</v>
      </c>
      <c r="P97" s="53"/>
      <c r="Q97" s="54"/>
      <c r="R97" s="54"/>
      <c r="S97" s="132" t="e">
        <f>(S95-S96)/S96</f>
        <v>#N/A</v>
      </c>
      <c r="T97" s="132"/>
      <c r="U97" s="52" t="s">
        <v>45</v>
      </c>
      <c r="V97" s="53"/>
      <c r="W97" s="54"/>
      <c r="X97" s="54"/>
      <c r="Y97" s="132" t="e">
        <f>(Y95-Y96)/Y96</f>
        <v>#N/A</v>
      </c>
      <c r="Z97" s="132"/>
      <c r="AA97" s="52" t="s">
        <v>45</v>
      </c>
      <c r="AB97" s="53"/>
      <c r="AC97" s="54"/>
      <c r="AD97" s="54"/>
      <c r="AE97" s="132" t="e">
        <f>(AE95-AE96)/AE96</f>
        <v>#N/A</v>
      </c>
    </row>
    <row r="98" spans="1:31" ht="14.4" hidden="1">
      <c r="A98" s="47"/>
      <c r="B98" s="52" t="s">
        <v>46</v>
      </c>
      <c r="C98" s="53"/>
      <c r="D98" s="54"/>
      <c r="E98" s="54"/>
      <c r="F98" s="132" t="e">
        <f>2.75-3.25*F97</f>
        <v>#N/A</v>
      </c>
      <c r="G98" s="47"/>
      <c r="H98" s="47"/>
      <c r="I98" s="52" t="s">
        <v>46</v>
      </c>
      <c r="J98" s="53"/>
      <c r="K98" s="54"/>
      <c r="L98" s="54"/>
      <c r="M98" s="290" t="e">
        <f>2.75-3.25*M97</f>
        <v>#N/A</v>
      </c>
      <c r="O98" s="52" t="s">
        <v>46</v>
      </c>
      <c r="P98" s="53"/>
      <c r="Q98" s="54"/>
      <c r="R98" s="54"/>
      <c r="S98" s="132" t="e">
        <f>2.75-3.25*S97</f>
        <v>#N/A</v>
      </c>
      <c r="T98" s="132"/>
      <c r="U98" s="52" t="s">
        <v>46</v>
      </c>
      <c r="V98" s="53"/>
      <c r="W98" s="54"/>
      <c r="X98" s="54"/>
      <c r="Y98" s="132" t="e">
        <f>2.75-3.25*Y97</f>
        <v>#N/A</v>
      </c>
      <c r="Z98" s="132"/>
      <c r="AA98" s="52" t="s">
        <v>46</v>
      </c>
      <c r="AB98" s="53"/>
      <c r="AC98" s="54"/>
      <c r="AD98" s="54"/>
      <c r="AE98" s="132" t="e">
        <f>2.75-3.25*AE97</f>
        <v>#N/A</v>
      </c>
    </row>
    <row r="99" spans="1:31" ht="13.2" hidden="1">
      <c r="A99" s="47"/>
      <c r="F99" s="2"/>
      <c r="G99" s="47"/>
      <c r="H99" s="47"/>
      <c r="M99" s="2"/>
      <c r="S99" s="2"/>
      <c r="T99" s="2"/>
      <c r="Y99" s="2"/>
      <c r="Z99" s="2"/>
      <c r="AE99" s="2"/>
    </row>
    <row r="100" spans="1:31" ht="15.6" hidden="1">
      <c r="A100" s="47"/>
      <c r="B100" s="58" t="s">
        <v>47</v>
      </c>
      <c r="F100" s="2"/>
      <c r="G100" s="47"/>
      <c r="H100" s="47"/>
      <c r="I100" s="58" t="s">
        <v>47</v>
      </c>
      <c r="M100" s="2"/>
      <c r="O100" s="58" t="s">
        <v>47</v>
      </c>
      <c r="S100" s="2"/>
      <c r="T100" s="2"/>
      <c r="U100" s="58" t="s">
        <v>47</v>
      </c>
      <c r="Y100" s="2"/>
      <c r="Z100" s="2"/>
      <c r="AA100" s="58" t="s">
        <v>47</v>
      </c>
      <c r="AE100" s="2"/>
    </row>
    <row r="101" spans="1:31" ht="14.4" hidden="1">
      <c r="A101" s="47"/>
      <c r="B101" s="59" t="s">
        <v>48</v>
      </c>
      <c r="C101" s="60"/>
      <c r="D101" s="61"/>
      <c r="E101" s="61"/>
      <c r="F101" s="139" t="e">
        <f>ROUND(F98+0.5,2)</f>
        <v>#N/A</v>
      </c>
      <c r="G101" s="47"/>
      <c r="H101" s="47"/>
      <c r="I101" s="59" t="s">
        <v>48</v>
      </c>
      <c r="J101" s="60"/>
      <c r="K101" s="61"/>
      <c r="L101" s="61"/>
      <c r="M101" s="139" t="e">
        <f>ROUND(M98+0.5,2)</f>
        <v>#N/A</v>
      </c>
      <c r="O101" s="59" t="s">
        <v>48</v>
      </c>
      <c r="P101" s="60"/>
      <c r="Q101" s="61"/>
      <c r="R101" s="61"/>
      <c r="S101" s="139" t="e">
        <f>ROUND(S98+0.5,2)</f>
        <v>#N/A</v>
      </c>
      <c r="T101" s="139"/>
      <c r="U101" s="59" t="s">
        <v>48</v>
      </c>
      <c r="V101" s="60"/>
      <c r="W101" s="61"/>
      <c r="X101" s="61"/>
      <c r="Y101" s="139" t="e">
        <f>ROUND(Y98+0.5,2)</f>
        <v>#N/A</v>
      </c>
      <c r="Z101" s="139"/>
      <c r="AA101" s="59" t="s">
        <v>48</v>
      </c>
      <c r="AB101" s="60"/>
      <c r="AC101" s="61"/>
      <c r="AD101" s="61"/>
      <c r="AE101" s="139" t="e">
        <f>ROUND(AE98+0.5,2)</f>
        <v>#N/A</v>
      </c>
    </row>
    <row r="102" spans="1:31" ht="14.4" hidden="1" customHeight="1">
      <c r="A102" s="47"/>
      <c r="B102" s="59" t="s">
        <v>49</v>
      </c>
      <c r="C102" s="60"/>
      <c r="D102" s="61"/>
      <c r="E102" s="61"/>
      <c r="F102" s="132" t="e">
        <f>IF((ROUNDDOWN(F101*2,0)/2)&gt;6,6,IF((ROUNDDOWN(F101*2,0)/2)&lt;1,0,(ROUNDDOWN(F101*2,0)/2)))</f>
        <v>#N/A</v>
      </c>
      <c r="G102" s="47"/>
      <c r="H102" s="47"/>
      <c r="I102" s="59" t="s">
        <v>49</v>
      </c>
      <c r="J102" s="60"/>
      <c r="K102" s="61"/>
      <c r="L102" s="61"/>
      <c r="M102" s="132" t="e">
        <f>IF((ROUNDDOWN(M101*2,0)/2)&gt;6,6,IF((ROUNDDOWN(M101*2,0)/2)&lt;1,0,(ROUNDDOWN(M101*2,0)/2)))</f>
        <v>#N/A</v>
      </c>
      <c r="O102" s="59" t="s">
        <v>49</v>
      </c>
      <c r="P102" s="60"/>
      <c r="Q102" s="61"/>
      <c r="R102" s="61"/>
      <c r="S102" s="132" t="e">
        <f>IF((ROUNDDOWN(S101*2,0)/2)&gt;6,6,IF((ROUNDDOWN(S101*2,0)/2)&lt;1,0,(ROUNDDOWN(S101*2,0)/2)))</f>
        <v>#N/A</v>
      </c>
      <c r="T102" s="132"/>
      <c r="U102" s="59" t="s">
        <v>49</v>
      </c>
      <c r="V102" s="60"/>
      <c r="W102" s="61"/>
      <c r="X102" s="61"/>
      <c r="Y102" s="132" t="e">
        <f>IF((ROUNDDOWN(Y101*2,0)/2)&gt;6,6,IF((ROUNDDOWN(Y101*2,0)/2)&lt;1,0,(ROUNDDOWN(Y101*2,0)/2)))</f>
        <v>#N/A</v>
      </c>
      <c r="Z102" s="132"/>
      <c r="AA102" s="59" t="s">
        <v>49</v>
      </c>
      <c r="AB102" s="60"/>
      <c r="AC102" s="61"/>
      <c r="AD102" s="61"/>
      <c r="AE102" s="132" t="e">
        <f>IF((ROUNDDOWN(AE101*2,0)/2)&gt;6,6,IF((ROUNDDOWN(AE101*2,0)/2)&lt;1,0,(ROUNDDOWN(AE101*2,0)/2)))</f>
        <v>#N/A</v>
      </c>
    </row>
    <row r="103" spans="1:31" ht="13.2" hidden="1">
      <c r="A103" s="47"/>
      <c r="B103" s="47"/>
      <c r="C103" s="47"/>
      <c r="D103" s="47"/>
      <c r="E103" s="47"/>
      <c r="F103" s="49"/>
      <c r="G103" s="47"/>
      <c r="H103" s="47"/>
      <c r="I103" s="47"/>
      <c r="J103" s="47"/>
      <c r="K103" s="47"/>
      <c r="L103" s="47"/>
      <c r="M103" s="49"/>
      <c r="O103" s="47"/>
      <c r="P103" s="47"/>
      <c r="Q103" s="47"/>
      <c r="R103" s="47"/>
      <c r="S103" s="49"/>
      <c r="Y103" s="2"/>
    </row>
    <row r="104" spans="1:31">
      <c r="A104" s="47"/>
      <c r="B104" s="47"/>
      <c r="C104" s="47"/>
      <c r="D104" s="47"/>
      <c r="E104" s="47"/>
      <c r="F104" s="47"/>
      <c r="G104" s="47"/>
      <c r="H104" s="47"/>
      <c r="I104" s="47"/>
      <c r="J104" s="47"/>
      <c r="K104" s="47"/>
      <c r="L104" s="47"/>
      <c r="M104" s="47"/>
      <c r="O104" s="47"/>
      <c r="P104" s="47"/>
      <c r="Q104" s="47"/>
      <c r="R104" s="47"/>
      <c r="S104" s="47"/>
    </row>
    <row r="105" spans="1:31">
      <c r="A105" s="47"/>
      <c r="B105" s="47"/>
      <c r="C105" s="47"/>
      <c r="D105" s="47"/>
      <c r="E105" s="47"/>
      <c r="F105" s="47"/>
      <c r="G105" s="47"/>
      <c r="H105" s="47"/>
      <c r="I105" s="47"/>
      <c r="J105" s="47"/>
      <c r="K105" s="47"/>
      <c r="L105" s="47"/>
      <c r="M105" s="47"/>
      <c r="O105" s="47"/>
      <c r="P105" s="47"/>
      <c r="Q105" s="47"/>
      <c r="R105" s="47"/>
      <c r="S105" s="47"/>
    </row>
    <row r="106" spans="1:31">
      <c r="A106" s="47"/>
      <c r="B106" s="47"/>
      <c r="C106" s="47"/>
      <c r="D106" s="47"/>
      <c r="E106" s="47"/>
      <c r="F106" s="47"/>
      <c r="G106" s="47"/>
      <c r="H106" s="47"/>
      <c r="I106" s="47"/>
      <c r="J106" s="47"/>
      <c r="K106" s="47"/>
      <c r="L106" s="47"/>
      <c r="M106" s="47"/>
      <c r="O106" s="47"/>
      <c r="P106" s="47"/>
      <c r="Q106" s="47"/>
      <c r="R106" s="47"/>
      <c r="S106" s="47"/>
    </row>
    <row r="107" spans="1:31">
      <c r="A107" s="47"/>
      <c r="B107" s="47"/>
      <c r="C107" s="47"/>
      <c r="D107" s="47"/>
      <c r="E107" s="47"/>
      <c r="F107" s="47"/>
      <c r="G107" s="47"/>
      <c r="H107" s="47"/>
      <c r="I107" s="47"/>
      <c r="J107" s="47"/>
      <c r="K107" s="47"/>
      <c r="L107" s="47"/>
      <c r="M107" s="47"/>
      <c r="O107" s="47"/>
      <c r="P107" s="47"/>
      <c r="Q107" s="47"/>
      <c r="R107" s="47"/>
      <c r="S107" s="47"/>
    </row>
    <row r="108" spans="1:31">
      <c r="A108" s="47"/>
      <c r="B108" s="47"/>
      <c r="C108" s="47"/>
      <c r="D108" s="47"/>
      <c r="E108" s="47"/>
      <c r="F108" s="47"/>
      <c r="G108" s="47"/>
      <c r="H108" s="47"/>
      <c r="I108" s="47"/>
      <c r="J108" s="47"/>
      <c r="K108" s="47"/>
      <c r="L108" s="47"/>
      <c r="M108" s="47"/>
      <c r="O108" s="47"/>
      <c r="P108" s="47"/>
      <c r="Q108" s="47"/>
      <c r="R108" s="47"/>
      <c r="S108" s="47"/>
    </row>
    <row r="109" spans="1:31">
      <c r="A109" s="47"/>
      <c r="B109" s="47"/>
      <c r="C109" s="47"/>
      <c r="D109" s="47"/>
      <c r="E109" s="47"/>
      <c r="F109" s="47"/>
      <c r="G109" s="47"/>
      <c r="H109" s="47"/>
      <c r="I109" s="47"/>
      <c r="J109" s="47"/>
      <c r="K109" s="47"/>
      <c r="L109" s="47"/>
      <c r="M109" s="47"/>
    </row>
    <row r="110" spans="1:31">
      <c r="A110" s="47"/>
      <c r="B110" s="47"/>
      <c r="C110" s="47"/>
      <c r="D110" s="47"/>
      <c r="E110" s="47"/>
      <c r="F110" s="47"/>
      <c r="G110" s="47"/>
      <c r="H110" s="47"/>
      <c r="I110" s="47"/>
      <c r="J110" s="47"/>
      <c r="K110" s="47"/>
      <c r="L110" s="47"/>
      <c r="M110" s="47"/>
    </row>
    <row r="111" spans="1:31">
      <c r="A111" s="47"/>
      <c r="B111" s="47"/>
      <c r="C111" s="47"/>
      <c r="D111" s="47"/>
      <c r="E111" s="47"/>
      <c r="F111" s="47"/>
      <c r="G111" s="47"/>
      <c r="H111" s="47"/>
      <c r="I111" s="47"/>
      <c r="J111" s="47"/>
      <c r="K111" s="47"/>
      <c r="L111" s="47"/>
      <c r="M111" s="47"/>
    </row>
    <row r="112" spans="1:31">
      <c r="A112" s="47"/>
      <c r="B112" s="47"/>
      <c r="C112" s="47"/>
      <c r="D112" s="47"/>
      <c r="E112" s="47"/>
      <c r="F112" s="47"/>
      <c r="G112" s="47"/>
      <c r="H112" s="47"/>
      <c r="I112" s="47"/>
      <c r="J112" s="47"/>
      <c r="K112" s="47"/>
      <c r="L112" s="47"/>
      <c r="M112" s="47"/>
    </row>
    <row r="113" spans="1:13">
      <c r="A113" s="47"/>
      <c r="B113" s="47"/>
      <c r="C113" s="47"/>
      <c r="D113" s="47"/>
      <c r="E113" s="47"/>
      <c r="F113" s="47"/>
      <c r="G113" s="47"/>
      <c r="H113" s="47"/>
      <c r="I113" s="47"/>
      <c r="J113" s="47"/>
      <c r="K113" s="47"/>
      <c r="L113" s="47"/>
      <c r="M113" s="47"/>
    </row>
    <row r="114" spans="1:13">
      <c r="A114" s="47"/>
      <c r="B114" s="47"/>
      <c r="C114" s="47"/>
      <c r="D114" s="47"/>
      <c r="E114" s="47"/>
      <c r="F114" s="47"/>
      <c r="G114" s="47"/>
      <c r="H114" s="47"/>
      <c r="I114" s="47"/>
      <c r="J114" s="47"/>
      <c r="K114" s="47"/>
      <c r="L114" s="47"/>
      <c r="M114" s="47"/>
    </row>
    <row r="115" spans="1:13">
      <c r="A115" s="47"/>
      <c r="B115" s="47"/>
      <c r="C115" s="47"/>
      <c r="D115" s="47"/>
      <c r="E115" s="47"/>
      <c r="F115" s="47"/>
      <c r="G115" s="47"/>
      <c r="H115" s="47"/>
      <c r="I115" s="47"/>
      <c r="J115" s="47"/>
      <c r="K115" s="47"/>
      <c r="L115" s="47"/>
      <c r="M115" s="47"/>
    </row>
    <row r="116" spans="1:13">
      <c r="A116" s="47"/>
      <c r="B116" s="47"/>
      <c r="C116" s="47"/>
      <c r="D116" s="47"/>
      <c r="E116" s="47"/>
      <c r="F116" s="47"/>
      <c r="G116" s="47"/>
      <c r="H116" s="47"/>
      <c r="I116" s="47"/>
      <c r="J116" s="47"/>
      <c r="K116" s="47"/>
      <c r="L116" s="47"/>
      <c r="M116" s="47"/>
    </row>
    <row r="117" spans="1:13">
      <c r="A117" s="47"/>
      <c r="B117" s="47"/>
      <c r="C117" s="47"/>
      <c r="D117" s="47"/>
      <c r="E117" s="47"/>
      <c r="F117" s="47"/>
      <c r="G117" s="47"/>
      <c r="H117" s="47"/>
      <c r="I117" s="47"/>
      <c r="J117" s="47"/>
      <c r="K117" s="47"/>
      <c r="L117" s="47"/>
      <c r="M117" s="47"/>
    </row>
    <row r="118" spans="1:13">
      <c r="A118" s="47"/>
      <c r="B118" s="47"/>
      <c r="C118" s="47"/>
      <c r="D118" s="47"/>
      <c r="E118" s="47"/>
      <c r="F118" s="47"/>
      <c r="G118" s="47"/>
      <c r="H118" s="47"/>
      <c r="I118" s="47"/>
      <c r="J118" s="47"/>
      <c r="K118" s="47"/>
      <c r="L118" s="47"/>
      <c r="M118" s="47"/>
    </row>
    <row r="119" spans="1:13">
      <c r="A119" s="47"/>
      <c r="B119" s="47"/>
      <c r="C119" s="47"/>
      <c r="D119" s="47"/>
      <c r="E119" s="47"/>
      <c r="F119" s="47"/>
      <c r="G119" s="47"/>
      <c r="H119" s="47"/>
      <c r="I119" s="47"/>
      <c r="J119" s="47"/>
      <c r="K119" s="47"/>
      <c r="L119" s="47"/>
      <c r="M119" s="47"/>
    </row>
    <row r="120" spans="1:13">
      <c r="A120" s="47"/>
      <c r="B120" s="47"/>
      <c r="C120" s="47"/>
      <c r="D120" s="47"/>
      <c r="E120" s="47"/>
      <c r="F120" s="47"/>
      <c r="G120" s="47"/>
      <c r="H120" s="47"/>
      <c r="I120" s="47"/>
      <c r="J120" s="47"/>
      <c r="K120" s="47"/>
      <c r="L120" s="47"/>
      <c r="M120" s="47"/>
    </row>
    <row r="121" spans="1:13">
      <c r="A121" s="47"/>
      <c r="B121" s="47"/>
      <c r="C121" s="47"/>
      <c r="D121" s="47"/>
      <c r="E121" s="47"/>
      <c r="F121" s="47"/>
      <c r="G121" s="47"/>
      <c r="H121" s="47"/>
      <c r="I121" s="47"/>
      <c r="J121" s="47"/>
      <c r="K121" s="47"/>
      <c r="L121" s="47"/>
      <c r="M121" s="47"/>
    </row>
    <row r="122" spans="1:13">
      <c r="A122" s="47"/>
      <c r="B122" s="47"/>
      <c r="C122" s="47"/>
      <c r="D122" s="47"/>
      <c r="E122" s="47"/>
      <c r="F122" s="47"/>
      <c r="G122" s="47"/>
      <c r="H122" s="47"/>
      <c r="I122" s="47"/>
      <c r="J122" s="47"/>
      <c r="K122" s="47"/>
      <c r="L122" s="47"/>
      <c r="M122" s="47"/>
    </row>
    <row r="123" spans="1:13">
      <c r="A123" s="47"/>
      <c r="B123" s="47"/>
      <c r="C123" s="47"/>
      <c r="D123" s="47"/>
      <c r="E123" s="47"/>
      <c r="F123" s="47"/>
      <c r="G123" s="47"/>
      <c r="H123" s="47"/>
      <c r="I123" s="47"/>
      <c r="J123" s="47"/>
      <c r="K123" s="47"/>
      <c r="L123" s="47"/>
      <c r="M123" s="47"/>
    </row>
    <row r="124" spans="1:13">
      <c r="A124" s="47"/>
      <c r="B124" s="47"/>
      <c r="C124" s="47"/>
      <c r="D124" s="47"/>
      <c r="E124" s="47"/>
      <c r="F124" s="47"/>
      <c r="G124" s="47"/>
      <c r="H124" s="47"/>
      <c r="I124" s="47"/>
      <c r="J124" s="47"/>
      <c r="K124" s="47"/>
      <c r="L124" s="47"/>
      <c r="M124" s="47"/>
    </row>
    <row r="125" spans="1:13">
      <c r="A125" s="47"/>
      <c r="B125" s="47"/>
      <c r="C125" s="47"/>
      <c r="D125" s="47"/>
      <c r="E125" s="47"/>
      <c r="F125" s="47"/>
      <c r="G125" s="47"/>
      <c r="H125" s="47"/>
      <c r="I125" s="47"/>
      <c r="J125" s="47"/>
      <c r="K125" s="47"/>
      <c r="L125" s="47"/>
      <c r="M125" s="47"/>
    </row>
    <row r="126" spans="1:13">
      <c r="A126" s="47"/>
      <c r="B126" s="47"/>
      <c r="C126" s="47"/>
      <c r="D126" s="47"/>
      <c r="E126" s="47"/>
      <c r="F126" s="47"/>
      <c r="G126" s="47"/>
      <c r="H126" s="47"/>
      <c r="I126" s="47"/>
      <c r="J126" s="47"/>
      <c r="K126" s="47"/>
      <c r="L126" s="47"/>
      <c r="M126" s="47"/>
    </row>
    <row r="127" spans="1:13">
      <c r="A127" s="47"/>
      <c r="B127" s="47"/>
      <c r="C127" s="47"/>
      <c r="D127" s="47"/>
      <c r="E127" s="47"/>
      <c r="F127" s="47"/>
      <c r="G127" s="47"/>
      <c r="H127" s="47"/>
      <c r="I127" s="47"/>
      <c r="J127" s="47"/>
      <c r="K127" s="47"/>
      <c r="L127" s="47"/>
      <c r="M127" s="47"/>
    </row>
    <row r="128" spans="1:13">
      <c r="A128" s="47"/>
      <c r="B128" s="47"/>
      <c r="C128" s="47"/>
      <c r="D128" s="47"/>
      <c r="E128" s="47"/>
      <c r="F128" s="47"/>
      <c r="G128" s="47"/>
      <c r="H128" s="47"/>
      <c r="I128" s="47"/>
      <c r="J128" s="47"/>
      <c r="K128" s="47"/>
      <c r="L128" s="47"/>
      <c r="M128" s="47"/>
    </row>
    <row r="129" spans="1:13">
      <c r="A129" s="47"/>
      <c r="B129" s="47"/>
      <c r="C129" s="47"/>
      <c r="D129" s="47"/>
      <c r="E129" s="47"/>
      <c r="F129" s="47"/>
      <c r="G129" s="47"/>
      <c r="H129" s="47"/>
      <c r="I129" s="47"/>
      <c r="J129" s="47"/>
      <c r="K129" s="47"/>
      <c r="L129" s="47"/>
      <c r="M129" s="47"/>
    </row>
    <row r="130" spans="1:13">
      <c r="A130" s="47"/>
      <c r="B130" s="47"/>
      <c r="C130" s="47"/>
      <c r="D130" s="47"/>
      <c r="E130" s="47"/>
      <c r="F130" s="47"/>
      <c r="G130" s="47"/>
      <c r="H130" s="47"/>
      <c r="I130" s="47"/>
      <c r="J130" s="47"/>
      <c r="K130" s="47"/>
      <c r="L130" s="47"/>
      <c r="M130" s="47"/>
    </row>
    <row r="131" spans="1:13">
      <c r="A131" s="47"/>
      <c r="B131" s="47"/>
      <c r="C131" s="47"/>
      <c r="D131" s="47"/>
      <c r="E131" s="47"/>
      <c r="F131" s="47"/>
      <c r="G131" s="47"/>
      <c r="H131" s="47"/>
      <c r="I131" s="47"/>
      <c r="J131" s="47"/>
      <c r="K131" s="47"/>
      <c r="L131" s="47"/>
      <c r="M131" s="47"/>
    </row>
    <row r="132" spans="1:13">
      <c r="A132" s="47"/>
      <c r="B132" s="47"/>
      <c r="C132" s="47"/>
      <c r="D132" s="47"/>
      <c r="E132" s="47"/>
      <c r="F132" s="47"/>
      <c r="G132" s="47"/>
      <c r="H132" s="47"/>
      <c r="I132" s="47"/>
      <c r="J132" s="47"/>
      <c r="K132" s="47"/>
      <c r="L132" s="47"/>
      <c r="M132" s="47"/>
    </row>
    <row r="133" spans="1:13">
      <c r="A133" s="47"/>
      <c r="B133" s="47"/>
      <c r="C133" s="47"/>
      <c r="D133" s="47"/>
      <c r="E133" s="47"/>
      <c r="F133" s="47"/>
      <c r="G133" s="47"/>
      <c r="H133" s="47"/>
      <c r="I133" s="47"/>
      <c r="J133" s="47"/>
      <c r="K133" s="47"/>
      <c r="L133" s="47"/>
      <c r="M133" s="47"/>
    </row>
    <row r="134" spans="1:13">
      <c r="A134" s="47"/>
      <c r="B134" s="47"/>
      <c r="C134" s="47"/>
      <c r="D134" s="47"/>
      <c r="E134" s="47"/>
      <c r="F134" s="47"/>
      <c r="G134" s="47"/>
      <c r="H134" s="47"/>
      <c r="I134" s="47"/>
      <c r="J134" s="47"/>
      <c r="K134" s="47"/>
      <c r="L134" s="47"/>
      <c r="M134" s="47"/>
    </row>
    <row r="135" spans="1:13">
      <c r="A135" s="47"/>
      <c r="B135" s="47"/>
      <c r="C135" s="47"/>
      <c r="D135" s="47"/>
      <c r="E135" s="47"/>
      <c r="F135" s="47"/>
      <c r="G135" s="47"/>
      <c r="H135" s="47"/>
      <c r="I135" s="47"/>
      <c r="J135" s="47"/>
      <c r="K135" s="47"/>
      <c r="L135" s="47"/>
      <c r="M135" s="47"/>
    </row>
    <row r="136" spans="1:13">
      <c r="A136" s="47"/>
      <c r="B136" s="47"/>
      <c r="C136" s="47"/>
      <c r="D136" s="47"/>
      <c r="E136" s="47"/>
      <c r="F136" s="47"/>
      <c r="G136" s="47"/>
      <c r="H136" s="47"/>
      <c r="I136" s="47"/>
      <c r="J136" s="47"/>
      <c r="K136" s="47"/>
      <c r="L136" s="47"/>
      <c r="M136" s="47"/>
    </row>
    <row r="137" spans="1:13">
      <c r="A137" s="47"/>
      <c r="B137" s="47"/>
      <c r="C137" s="47"/>
      <c r="D137" s="47"/>
      <c r="E137" s="47"/>
      <c r="F137" s="47"/>
      <c r="G137" s="47"/>
      <c r="H137" s="47"/>
      <c r="I137" s="47"/>
      <c r="J137" s="47"/>
      <c r="K137" s="47"/>
      <c r="L137" s="47"/>
      <c r="M137" s="47"/>
    </row>
    <row r="138" spans="1:13">
      <c r="A138" s="47"/>
      <c r="B138" s="47"/>
      <c r="C138" s="47"/>
      <c r="D138" s="47"/>
      <c r="E138" s="47"/>
      <c r="F138" s="47"/>
      <c r="G138" s="47"/>
      <c r="H138" s="47"/>
      <c r="I138" s="47"/>
      <c r="J138" s="47"/>
      <c r="K138" s="47"/>
      <c r="L138" s="47"/>
      <c r="M138" s="47"/>
    </row>
    <row r="139" spans="1:13">
      <c r="A139" s="47"/>
      <c r="B139" s="47"/>
      <c r="C139" s="47"/>
      <c r="D139" s="47"/>
      <c r="E139" s="47"/>
      <c r="F139" s="47"/>
      <c r="G139" s="47"/>
      <c r="H139" s="47"/>
      <c r="I139" s="47"/>
      <c r="J139" s="47"/>
      <c r="K139" s="47"/>
      <c r="L139" s="47"/>
      <c r="M139" s="47"/>
    </row>
    <row r="140" spans="1:13">
      <c r="A140" s="47"/>
      <c r="B140" s="47"/>
      <c r="C140" s="47"/>
      <c r="D140" s="47"/>
      <c r="E140" s="47"/>
      <c r="F140" s="47"/>
      <c r="G140" s="47"/>
      <c r="H140" s="47"/>
      <c r="I140" s="47"/>
      <c r="J140" s="47"/>
      <c r="K140" s="47"/>
      <c r="L140" s="47"/>
      <c r="M140" s="47"/>
    </row>
    <row r="141" spans="1:13">
      <c r="A141" s="47"/>
      <c r="B141" s="47"/>
      <c r="C141" s="47"/>
      <c r="D141" s="47"/>
      <c r="E141" s="47"/>
      <c r="F141" s="47"/>
      <c r="G141" s="47"/>
      <c r="H141" s="47"/>
      <c r="I141" s="47"/>
      <c r="J141" s="47"/>
      <c r="K141" s="47"/>
      <c r="L141" s="47"/>
      <c r="M141" s="47"/>
    </row>
    <row r="142" spans="1:13">
      <c r="A142" s="47"/>
      <c r="B142" s="47"/>
      <c r="C142" s="47"/>
      <c r="D142" s="47"/>
      <c r="E142" s="47"/>
      <c r="F142" s="47"/>
      <c r="G142" s="47"/>
      <c r="H142" s="47"/>
      <c r="I142" s="47"/>
      <c r="J142" s="47"/>
      <c r="K142" s="47"/>
      <c r="L142" s="47"/>
      <c r="M142" s="47"/>
    </row>
    <row r="143" spans="1:13">
      <c r="A143" s="47"/>
      <c r="B143" s="47"/>
      <c r="C143" s="47"/>
      <c r="D143" s="47"/>
      <c r="E143" s="47"/>
      <c r="F143" s="47"/>
      <c r="G143" s="47"/>
      <c r="H143" s="47"/>
      <c r="I143" s="47"/>
      <c r="J143" s="47"/>
      <c r="K143" s="47"/>
      <c r="L143" s="47"/>
      <c r="M143" s="47"/>
    </row>
    <row r="144" spans="1:13">
      <c r="A144" s="47"/>
      <c r="B144" s="47"/>
      <c r="C144" s="47"/>
      <c r="D144" s="47"/>
      <c r="E144" s="47"/>
      <c r="F144" s="47"/>
      <c r="G144" s="47"/>
      <c r="H144" s="47"/>
      <c r="I144" s="47"/>
      <c r="J144" s="47"/>
      <c r="K144" s="47"/>
      <c r="L144" s="47"/>
      <c r="M144" s="47"/>
    </row>
    <row r="145" spans="1:13">
      <c r="A145" s="47"/>
      <c r="B145" s="47"/>
      <c r="C145" s="47"/>
      <c r="D145" s="47"/>
      <c r="E145" s="47"/>
      <c r="F145" s="47"/>
      <c r="G145" s="47"/>
      <c r="H145" s="47"/>
      <c r="I145" s="47"/>
      <c r="J145" s="47"/>
      <c r="K145" s="47"/>
      <c r="L145" s="47"/>
      <c r="M145" s="47"/>
    </row>
    <row r="146" spans="1:13">
      <c r="A146" s="47"/>
      <c r="B146" s="47"/>
      <c r="C146" s="47"/>
      <c r="D146" s="47"/>
      <c r="E146" s="47"/>
      <c r="F146" s="47"/>
      <c r="G146" s="47"/>
      <c r="H146" s="47"/>
      <c r="I146" s="47"/>
      <c r="J146" s="47"/>
      <c r="K146" s="47"/>
      <c r="L146" s="47"/>
      <c r="M146" s="47"/>
    </row>
    <row r="147" spans="1:13">
      <c r="A147" s="47"/>
      <c r="B147" s="47"/>
      <c r="C147" s="47"/>
      <c r="D147" s="47"/>
      <c r="E147" s="47"/>
      <c r="F147" s="47"/>
      <c r="G147" s="47"/>
      <c r="H147" s="47"/>
      <c r="I147" s="47"/>
      <c r="J147" s="47"/>
      <c r="K147" s="47"/>
      <c r="L147" s="47"/>
      <c r="M147" s="47"/>
    </row>
    <row r="148" spans="1:13">
      <c r="A148" s="47"/>
      <c r="B148" s="47"/>
      <c r="C148" s="47"/>
      <c r="D148" s="47"/>
      <c r="E148" s="47"/>
      <c r="F148" s="47"/>
      <c r="G148" s="47"/>
      <c r="H148" s="47"/>
      <c r="I148" s="47"/>
      <c r="J148" s="47"/>
      <c r="K148" s="47"/>
      <c r="L148" s="47"/>
      <c r="M148" s="47"/>
    </row>
    <row r="149" spans="1:13">
      <c r="A149" s="47"/>
      <c r="B149" s="47"/>
      <c r="C149" s="47"/>
      <c r="D149" s="47"/>
      <c r="E149" s="47"/>
      <c r="F149" s="47"/>
      <c r="G149" s="47"/>
      <c r="H149" s="47"/>
      <c r="I149" s="47"/>
      <c r="J149" s="47"/>
      <c r="K149" s="47"/>
      <c r="L149" s="47"/>
      <c r="M149" s="47"/>
    </row>
    <row r="150" spans="1:13">
      <c r="A150" s="47"/>
      <c r="B150" s="47"/>
      <c r="C150" s="47"/>
      <c r="D150" s="47"/>
      <c r="E150" s="47"/>
      <c r="F150" s="47"/>
      <c r="G150" s="47"/>
      <c r="H150" s="47"/>
      <c r="I150" s="47"/>
      <c r="J150" s="47"/>
      <c r="K150" s="47"/>
      <c r="L150" s="47"/>
      <c r="M150" s="47"/>
    </row>
    <row r="151" spans="1:13">
      <c r="A151" s="47"/>
      <c r="B151" s="47"/>
      <c r="C151" s="47"/>
      <c r="D151" s="47"/>
      <c r="E151" s="47"/>
      <c r="F151" s="47"/>
      <c r="G151" s="47"/>
      <c r="H151" s="47"/>
      <c r="I151" s="47"/>
      <c r="J151" s="47"/>
      <c r="K151" s="47"/>
      <c r="L151" s="47"/>
      <c r="M151" s="47"/>
    </row>
    <row r="152" spans="1:13">
      <c r="A152" s="47"/>
      <c r="B152" s="47"/>
      <c r="C152" s="47"/>
      <c r="D152" s="47"/>
      <c r="E152" s="47"/>
      <c r="F152" s="47"/>
      <c r="G152" s="47"/>
      <c r="H152" s="47"/>
      <c r="I152" s="47"/>
      <c r="J152" s="47"/>
      <c r="K152" s="47"/>
      <c r="L152" s="47"/>
      <c r="M152" s="47"/>
    </row>
    <row r="153" spans="1:13">
      <c r="A153" s="47"/>
      <c r="B153" s="47"/>
      <c r="C153" s="47"/>
      <c r="D153" s="47"/>
      <c r="E153" s="47"/>
      <c r="F153" s="47"/>
      <c r="G153" s="47"/>
      <c r="H153" s="47"/>
      <c r="I153" s="47"/>
      <c r="J153" s="47"/>
      <c r="K153" s="47"/>
      <c r="L153" s="47"/>
      <c r="M153" s="47"/>
    </row>
    <row r="154" spans="1:13">
      <c r="A154" s="47"/>
      <c r="B154" s="47"/>
      <c r="C154" s="47"/>
      <c r="D154" s="47"/>
      <c r="E154" s="47"/>
      <c r="F154" s="47"/>
      <c r="G154" s="47"/>
      <c r="H154" s="47"/>
      <c r="I154" s="47"/>
      <c r="J154" s="47"/>
      <c r="K154" s="47"/>
      <c r="L154" s="47"/>
      <c r="M154" s="47"/>
    </row>
    <row r="155" spans="1:13">
      <c r="A155" s="47"/>
      <c r="B155" s="47"/>
      <c r="C155" s="47"/>
      <c r="D155" s="47"/>
      <c r="E155" s="47"/>
      <c r="F155" s="47"/>
      <c r="G155" s="47"/>
      <c r="H155" s="47"/>
      <c r="I155" s="47"/>
      <c r="J155" s="47"/>
      <c r="K155" s="47"/>
      <c r="L155" s="47"/>
      <c r="M155" s="47"/>
    </row>
    <row r="156" spans="1:13">
      <c r="A156" s="47"/>
      <c r="B156" s="47"/>
      <c r="C156" s="47"/>
      <c r="D156" s="47"/>
      <c r="E156" s="47"/>
      <c r="F156" s="47"/>
      <c r="G156" s="47"/>
      <c r="H156" s="47"/>
      <c r="I156" s="47"/>
      <c r="J156" s="47"/>
      <c r="K156" s="47"/>
      <c r="L156" s="47"/>
      <c r="M156" s="47"/>
    </row>
    <row r="157" spans="1:13">
      <c r="A157" s="47"/>
      <c r="B157" s="47"/>
      <c r="C157" s="47"/>
      <c r="D157" s="47"/>
      <c r="E157" s="47"/>
      <c r="F157" s="47"/>
      <c r="G157" s="47"/>
      <c r="H157" s="47"/>
      <c r="I157" s="47"/>
      <c r="J157" s="47"/>
      <c r="K157" s="47"/>
      <c r="L157" s="47"/>
      <c r="M157" s="47"/>
    </row>
    <row r="158" spans="1:13">
      <c r="A158" s="47"/>
      <c r="B158" s="47"/>
      <c r="C158" s="47"/>
      <c r="D158" s="47"/>
      <c r="E158" s="47"/>
      <c r="F158" s="47"/>
      <c r="G158" s="47"/>
      <c r="H158" s="47"/>
      <c r="I158" s="47"/>
      <c r="J158" s="47"/>
      <c r="K158" s="47"/>
      <c r="L158" s="47"/>
      <c r="M158" s="47"/>
    </row>
    <row r="159" spans="1:13">
      <c r="A159" s="47"/>
      <c r="B159" s="47"/>
      <c r="C159" s="47"/>
      <c r="D159" s="47"/>
      <c r="E159" s="47"/>
      <c r="F159" s="47"/>
      <c r="G159" s="47"/>
      <c r="H159" s="47"/>
      <c r="I159" s="47"/>
      <c r="J159" s="47"/>
      <c r="K159" s="47"/>
      <c r="L159" s="47"/>
      <c r="M159" s="47"/>
    </row>
    <row r="160" spans="1:13">
      <c r="A160" s="47"/>
      <c r="B160" s="47"/>
      <c r="C160" s="47"/>
      <c r="D160" s="47"/>
      <c r="E160" s="47"/>
      <c r="F160" s="47"/>
      <c r="G160" s="47"/>
      <c r="H160" s="47"/>
      <c r="I160" s="47"/>
      <c r="J160" s="47"/>
      <c r="K160" s="47"/>
      <c r="L160" s="47"/>
      <c r="M160" s="47"/>
    </row>
    <row r="161" spans="1:13">
      <c r="A161" s="47"/>
      <c r="B161" s="47"/>
      <c r="C161" s="47"/>
      <c r="D161" s="47"/>
      <c r="E161" s="47"/>
      <c r="F161" s="47"/>
      <c r="G161" s="47"/>
      <c r="H161" s="47"/>
      <c r="I161" s="47"/>
      <c r="J161" s="47"/>
      <c r="K161" s="47"/>
      <c r="L161" s="47"/>
      <c r="M161" s="47"/>
    </row>
    <row r="162" spans="1:13">
      <c r="A162" s="47"/>
      <c r="B162" s="47"/>
      <c r="C162" s="47"/>
      <c r="D162" s="47"/>
      <c r="E162" s="47"/>
      <c r="F162" s="47"/>
      <c r="G162" s="47"/>
      <c r="H162" s="47"/>
      <c r="I162" s="47"/>
      <c r="J162" s="47"/>
      <c r="K162" s="47"/>
      <c r="L162" s="47"/>
      <c r="M162" s="47"/>
    </row>
    <row r="163" spans="1:13">
      <c r="A163" s="47"/>
      <c r="B163" s="47"/>
      <c r="C163" s="47"/>
      <c r="D163" s="47"/>
      <c r="E163" s="47"/>
      <c r="F163" s="47"/>
      <c r="G163" s="47"/>
      <c r="H163" s="47"/>
      <c r="I163" s="47"/>
      <c r="J163" s="47"/>
      <c r="K163" s="47"/>
      <c r="L163" s="47"/>
      <c r="M163" s="47"/>
    </row>
    <row r="164" spans="1:13">
      <c r="A164" s="47"/>
      <c r="B164" s="47"/>
      <c r="C164" s="47"/>
      <c r="D164" s="47"/>
      <c r="E164" s="47"/>
      <c r="F164" s="47"/>
      <c r="G164" s="47"/>
      <c r="H164" s="47"/>
      <c r="I164" s="47"/>
      <c r="J164" s="47"/>
      <c r="K164" s="47"/>
      <c r="L164" s="47"/>
      <c r="M164" s="47"/>
    </row>
    <row r="165" spans="1:13">
      <c r="A165" s="47"/>
      <c r="B165" s="47"/>
      <c r="C165" s="47"/>
      <c r="D165" s="47"/>
      <c r="E165" s="47"/>
      <c r="F165" s="47"/>
      <c r="G165" s="47"/>
      <c r="H165" s="47"/>
      <c r="I165" s="47"/>
      <c r="J165" s="47"/>
      <c r="K165" s="47"/>
      <c r="L165" s="47"/>
      <c r="M165" s="47"/>
    </row>
    <row r="166" spans="1:13">
      <c r="A166" s="47"/>
      <c r="B166" s="47"/>
      <c r="C166" s="47"/>
      <c r="D166" s="47"/>
      <c r="E166" s="47"/>
      <c r="F166" s="47"/>
      <c r="G166" s="47"/>
      <c r="H166" s="47"/>
      <c r="I166" s="47"/>
      <c r="J166" s="47"/>
      <c r="K166" s="47"/>
      <c r="L166" s="47"/>
      <c r="M166" s="47"/>
    </row>
    <row r="167" spans="1:13">
      <c r="A167" s="47"/>
      <c r="B167" s="47"/>
      <c r="C167" s="47"/>
      <c r="D167" s="47"/>
      <c r="E167" s="47"/>
      <c r="F167" s="47"/>
      <c r="G167" s="47"/>
      <c r="H167" s="47"/>
      <c r="I167" s="47"/>
      <c r="J167" s="47"/>
      <c r="K167" s="47"/>
      <c r="L167" s="47"/>
      <c r="M167" s="47"/>
    </row>
    <row r="168" spans="1:13">
      <c r="A168" s="47"/>
      <c r="B168" s="47"/>
      <c r="C168" s="47"/>
      <c r="D168" s="47"/>
      <c r="E168" s="47"/>
      <c r="F168" s="47"/>
      <c r="G168" s="47"/>
      <c r="H168" s="47"/>
      <c r="I168" s="47"/>
      <c r="J168" s="47"/>
      <c r="K168" s="47"/>
      <c r="L168" s="47"/>
      <c r="M168" s="47"/>
    </row>
    <row r="169" spans="1:13">
      <c r="A169" s="47"/>
      <c r="B169" s="47"/>
      <c r="C169" s="47"/>
      <c r="D169" s="47"/>
      <c r="E169" s="47"/>
      <c r="F169" s="47"/>
      <c r="G169" s="47"/>
      <c r="H169" s="47"/>
      <c r="I169" s="47"/>
      <c r="J169" s="47"/>
      <c r="K169" s="47"/>
      <c r="L169" s="47"/>
      <c r="M169" s="47"/>
    </row>
    <row r="170" spans="1:13">
      <c r="A170" s="47"/>
      <c r="B170" s="47"/>
      <c r="C170" s="47"/>
      <c r="D170" s="47"/>
      <c r="E170" s="47"/>
      <c r="F170" s="47"/>
      <c r="G170" s="47"/>
      <c r="H170" s="47"/>
      <c r="I170" s="47"/>
      <c r="J170" s="47"/>
      <c r="K170" s="47"/>
      <c r="L170" s="47"/>
      <c r="M170" s="47"/>
    </row>
    <row r="171" spans="1:13">
      <c r="A171" s="47"/>
      <c r="B171" s="47"/>
      <c r="C171" s="47"/>
      <c r="D171" s="47"/>
      <c r="E171" s="47"/>
      <c r="F171" s="47"/>
      <c r="G171" s="47"/>
      <c r="H171" s="47"/>
      <c r="I171" s="47"/>
      <c r="J171" s="47"/>
      <c r="K171" s="47"/>
      <c r="L171" s="47"/>
      <c r="M171" s="47"/>
    </row>
    <row r="172" spans="1:13">
      <c r="A172" s="47"/>
      <c r="B172" s="47"/>
      <c r="C172" s="47"/>
      <c r="D172" s="47"/>
      <c r="E172" s="47"/>
      <c r="F172" s="47"/>
      <c r="G172" s="47"/>
      <c r="H172" s="47"/>
      <c r="I172" s="47"/>
      <c r="J172" s="47"/>
      <c r="K172" s="47"/>
      <c r="L172" s="47"/>
      <c r="M172" s="47"/>
    </row>
    <row r="173" spans="1:13">
      <c r="A173" s="47"/>
      <c r="B173" s="47"/>
      <c r="C173" s="47"/>
      <c r="D173" s="47"/>
      <c r="E173" s="47"/>
      <c r="F173" s="47"/>
      <c r="G173" s="47"/>
      <c r="H173" s="47"/>
      <c r="I173" s="47"/>
      <c r="J173" s="47"/>
      <c r="K173" s="47"/>
      <c r="L173" s="47"/>
      <c r="M173" s="47"/>
    </row>
    <row r="174" spans="1:13">
      <c r="A174" s="47"/>
      <c r="B174" s="47"/>
      <c r="C174" s="47"/>
      <c r="D174" s="47"/>
      <c r="E174" s="47"/>
      <c r="F174" s="47"/>
      <c r="G174" s="47"/>
      <c r="H174" s="47"/>
      <c r="I174" s="47"/>
      <c r="J174" s="47"/>
      <c r="K174" s="47"/>
      <c r="L174" s="47"/>
      <c r="M174" s="47"/>
    </row>
    <row r="175" spans="1:13">
      <c r="A175" s="47"/>
      <c r="B175" s="47"/>
      <c r="C175" s="47"/>
      <c r="D175" s="47"/>
      <c r="E175" s="47"/>
      <c r="F175" s="47"/>
      <c r="G175" s="47"/>
      <c r="H175" s="47"/>
      <c r="I175" s="47"/>
      <c r="J175" s="47"/>
      <c r="K175" s="47"/>
      <c r="L175" s="47"/>
      <c r="M175" s="47"/>
    </row>
    <row r="176" spans="1:13">
      <c r="A176" s="47"/>
      <c r="B176" s="47"/>
      <c r="C176" s="47"/>
      <c r="D176" s="47"/>
      <c r="E176" s="47"/>
      <c r="F176" s="47"/>
      <c r="G176" s="47"/>
      <c r="H176" s="47"/>
      <c r="I176" s="47"/>
      <c r="J176" s="47"/>
      <c r="K176" s="47"/>
      <c r="L176" s="47"/>
      <c r="M176" s="47"/>
    </row>
    <row r="177" spans="1:13">
      <c r="A177" s="47"/>
      <c r="B177" s="47"/>
      <c r="C177" s="47"/>
      <c r="D177" s="47"/>
      <c r="E177" s="47"/>
      <c r="F177" s="47"/>
      <c r="G177" s="47"/>
      <c r="H177" s="47"/>
      <c r="I177" s="47"/>
      <c r="J177" s="47"/>
      <c r="K177" s="47"/>
      <c r="L177" s="47"/>
      <c r="M177" s="47"/>
    </row>
    <row r="178" spans="1:13">
      <c r="A178" s="47"/>
      <c r="B178" s="47"/>
      <c r="C178" s="47"/>
      <c r="D178" s="47"/>
      <c r="E178" s="47"/>
      <c r="F178" s="47"/>
      <c r="G178" s="47"/>
      <c r="H178" s="47"/>
      <c r="I178" s="47"/>
      <c r="J178" s="47"/>
      <c r="K178" s="47"/>
      <c r="L178" s="47"/>
      <c r="M178" s="47"/>
    </row>
    <row r="179" spans="1:13">
      <c r="A179" s="47"/>
      <c r="B179" s="47"/>
      <c r="C179" s="47"/>
      <c r="D179" s="47"/>
      <c r="E179" s="47"/>
      <c r="F179" s="47"/>
      <c r="G179" s="47"/>
      <c r="H179" s="47"/>
      <c r="I179" s="47"/>
      <c r="J179" s="47"/>
      <c r="K179" s="47"/>
      <c r="L179" s="47"/>
      <c r="M179" s="47"/>
    </row>
    <row r="180" spans="1:13">
      <c r="A180" s="47"/>
      <c r="B180" s="47"/>
      <c r="C180" s="47"/>
      <c r="D180" s="47"/>
      <c r="E180" s="47"/>
      <c r="F180" s="47"/>
      <c r="G180" s="47"/>
      <c r="H180" s="47"/>
      <c r="I180" s="47"/>
      <c r="J180" s="47"/>
      <c r="K180" s="47"/>
      <c r="L180" s="47"/>
      <c r="M180" s="47"/>
    </row>
    <row r="181" spans="1:13">
      <c r="A181" s="47"/>
      <c r="B181" s="47"/>
      <c r="C181" s="47"/>
      <c r="D181" s="47"/>
      <c r="E181" s="47"/>
      <c r="F181" s="47"/>
      <c r="G181" s="47"/>
      <c r="H181" s="47"/>
      <c r="I181" s="47"/>
      <c r="J181" s="47"/>
      <c r="K181" s="47"/>
      <c r="L181" s="47"/>
      <c r="M181" s="47"/>
    </row>
    <row r="182" spans="1:13">
      <c r="A182" s="47"/>
      <c r="B182" s="47"/>
      <c r="C182" s="47"/>
      <c r="D182" s="47"/>
      <c r="E182" s="47"/>
      <c r="F182" s="47"/>
      <c r="G182" s="47"/>
      <c r="H182" s="47"/>
      <c r="I182" s="47"/>
      <c r="J182" s="47"/>
      <c r="K182" s="47"/>
      <c r="L182" s="47"/>
      <c r="M182" s="47"/>
    </row>
    <row r="183" spans="1:13">
      <c r="A183" s="47"/>
      <c r="B183" s="47"/>
      <c r="C183" s="47"/>
      <c r="D183" s="47"/>
      <c r="E183" s="47"/>
      <c r="F183" s="47"/>
      <c r="G183" s="47"/>
      <c r="H183" s="47"/>
      <c r="I183" s="47"/>
      <c r="J183" s="47"/>
      <c r="K183" s="47"/>
      <c r="L183" s="47"/>
      <c r="M183" s="47"/>
    </row>
    <row r="184" spans="1:13">
      <c r="A184" s="47"/>
      <c r="B184" s="47"/>
      <c r="C184" s="47"/>
      <c r="D184" s="47"/>
      <c r="E184" s="47"/>
      <c r="F184" s="47"/>
      <c r="G184" s="47"/>
      <c r="H184" s="47"/>
      <c r="I184" s="47"/>
      <c r="J184" s="47"/>
      <c r="K184" s="47"/>
      <c r="L184" s="47"/>
      <c r="M184" s="47"/>
    </row>
    <row r="185" spans="1:13">
      <c r="A185" s="47"/>
      <c r="B185" s="47"/>
      <c r="C185" s="47"/>
      <c r="D185" s="47"/>
      <c r="E185" s="47"/>
      <c r="F185" s="47"/>
      <c r="G185" s="47"/>
      <c r="H185" s="47"/>
      <c r="I185" s="47"/>
      <c r="J185" s="47"/>
      <c r="K185" s="47"/>
      <c r="L185" s="47"/>
      <c r="M185" s="47"/>
    </row>
    <row r="186" spans="1:13">
      <c r="A186" s="47"/>
      <c r="B186" s="47"/>
      <c r="C186" s="47"/>
      <c r="D186" s="47"/>
      <c r="E186" s="47"/>
      <c r="F186" s="47"/>
      <c r="G186" s="47"/>
      <c r="H186" s="47"/>
      <c r="I186" s="47"/>
      <c r="J186" s="47"/>
      <c r="K186" s="47"/>
      <c r="L186" s="47"/>
      <c r="M186" s="47"/>
    </row>
    <row r="187" spans="1:13">
      <c r="A187" s="47"/>
      <c r="B187" s="47"/>
      <c r="C187" s="47"/>
      <c r="D187" s="47"/>
      <c r="E187" s="47"/>
      <c r="F187" s="47"/>
      <c r="G187" s="47"/>
      <c r="H187" s="47"/>
      <c r="I187" s="47"/>
      <c r="J187" s="47"/>
      <c r="K187" s="47"/>
      <c r="L187" s="47"/>
      <c r="M187" s="47"/>
    </row>
    <row r="188" spans="1:13">
      <c r="A188" s="47"/>
      <c r="B188" s="47"/>
      <c r="C188" s="47"/>
      <c r="D188" s="47"/>
      <c r="E188" s="47"/>
      <c r="F188" s="47"/>
      <c r="G188" s="47"/>
      <c r="H188" s="47"/>
      <c r="I188" s="47"/>
      <c r="J188" s="47"/>
      <c r="K188" s="47"/>
      <c r="L188" s="47"/>
      <c r="M188" s="47"/>
    </row>
    <row r="189" spans="1:13">
      <c r="A189" s="47"/>
      <c r="B189" s="47"/>
      <c r="C189" s="47"/>
      <c r="D189" s="47"/>
      <c r="E189" s="47"/>
      <c r="F189" s="47"/>
      <c r="G189" s="47"/>
      <c r="H189" s="47"/>
      <c r="I189" s="47"/>
      <c r="J189" s="47"/>
      <c r="K189" s="47"/>
      <c r="L189" s="47"/>
      <c r="M189" s="47"/>
    </row>
    <row r="190" spans="1:13">
      <c r="A190" s="47"/>
      <c r="B190" s="47"/>
      <c r="C190" s="47"/>
      <c r="D190" s="47"/>
      <c r="E190" s="47"/>
      <c r="F190" s="47"/>
      <c r="G190" s="47"/>
      <c r="H190" s="47"/>
      <c r="I190" s="47"/>
      <c r="J190" s="47"/>
      <c r="K190" s="47"/>
      <c r="L190" s="47"/>
      <c r="M190" s="47"/>
    </row>
    <row r="191" spans="1:13">
      <c r="A191" s="47"/>
      <c r="B191" s="47"/>
      <c r="C191" s="47"/>
      <c r="D191" s="47"/>
      <c r="E191" s="47"/>
      <c r="F191" s="47"/>
      <c r="G191" s="47"/>
      <c r="H191" s="47"/>
      <c r="I191" s="47"/>
      <c r="J191" s="47"/>
      <c r="K191" s="47"/>
      <c r="L191" s="47"/>
      <c r="M191" s="47"/>
    </row>
    <row r="192" spans="1:13">
      <c r="A192" s="47"/>
      <c r="B192" s="47"/>
      <c r="C192" s="47"/>
      <c r="D192" s="47"/>
      <c r="E192" s="47"/>
      <c r="F192" s="47"/>
      <c r="G192" s="47"/>
      <c r="H192" s="47"/>
      <c r="I192" s="47"/>
      <c r="J192" s="47"/>
      <c r="K192" s="47"/>
      <c r="L192" s="47"/>
      <c r="M192" s="47"/>
    </row>
    <row r="193" spans="1:13">
      <c r="A193" s="47"/>
      <c r="B193" s="47"/>
      <c r="C193" s="47"/>
      <c r="D193" s="47"/>
      <c r="E193" s="47"/>
      <c r="F193" s="47"/>
      <c r="G193" s="47"/>
      <c r="H193" s="47"/>
      <c r="I193" s="47"/>
      <c r="J193" s="47"/>
      <c r="K193" s="47"/>
      <c r="L193" s="47"/>
      <c r="M193" s="47"/>
    </row>
    <row r="194" spans="1:13">
      <c r="A194" s="47"/>
      <c r="B194" s="47"/>
      <c r="C194" s="47"/>
      <c r="D194" s="47"/>
      <c r="E194" s="47"/>
      <c r="F194" s="47"/>
      <c r="G194" s="47"/>
      <c r="H194" s="47"/>
      <c r="I194" s="47"/>
      <c r="J194" s="47"/>
      <c r="K194" s="47"/>
      <c r="L194" s="47"/>
      <c r="M194" s="47"/>
    </row>
    <row r="195" spans="1:13">
      <c r="A195" s="47"/>
      <c r="B195" s="47"/>
      <c r="C195" s="47"/>
      <c r="D195" s="47"/>
      <c r="E195" s="47"/>
      <c r="F195" s="47"/>
      <c r="G195" s="47"/>
      <c r="H195" s="47"/>
      <c r="I195" s="47"/>
      <c r="J195" s="47"/>
      <c r="K195" s="47"/>
      <c r="L195" s="47"/>
      <c r="M195" s="47"/>
    </row>
    <row r="196" spans="1:13">
      <c r="A196" s="47"/>
      <c r="B196" s="47"/>
      <c r="C196" s="47"/>
      <c r="D196" s="47"/>
      <c r="E196" s="47"/>
      <c r="F196" s="47"/>
      <c r="G196" s="47"/>
      <c r="H196" s="47"/>
      <c r="I196" s="47"/>
      <c r="J196" s="47"/>
      <c r="K196" s="47"/>
      <c r="L196" s="47"/>
      <c r="M196" s="47"/>
    </row>
    <row r="197" spans="1:13">
      <c r="A197" s="47"/>
      <c r="B197" s="47"/>
      <c r="C197" s="47"/>
      <c r="D197" s="47"/>
      <c r="E197" s="47"/>
      <c r="F197" s="47"/>
      <c r="G197" s="47"/>
      <c r="H197" s="47"/>
      <c r="I197" s="47"/>
      <c r="J197" s="47"/>
      <c r="K197" s="47"/>
      <c r="L197" s="47"/>
      <c r="M197" s="47"/>
    </row>
    <row r="198" spans="1:13">
      <c r="A198" s="47"/>
      <c r="B198" s="47"/>
      <c r="C198" s="47"/>
      <c r="D198" s="47"/>
      <c r="E198" s="47"/>
      <c r="F198" s="47"/>
      <c r="G198" s="47"/>
      <c r="H198" s="47"/>
      <c r="I198" s="47"/>
      <c r="J198" s="47"/>
      <c r="K198" s="47"/>
      <c r="L198" s="47"/>
      <c r="M198" s="47"/>
    </row>
    <row r="199" spans="1:13">
      <c r="A199" s="47"/>
      <c r="B199" s="47"/>
      <c r="C199" s="47"/>
      <c r="D199" s="47"/>
      <c r="E199" s="47"/>
      <c r="F199" s="47"/>
      <c r="G199" s="47"/>
      <c r="H199" s="47"/>
      <c r="I199" s="47"/>
      <c r="J199" s="47"/>
      <c r="K199" s="47"/>
      <c r="L199" s="47"/>
      <c r="M199" s="47"/>
    </row>
    <row r="200" spans="1:13">
      <c r="A200" s="47"/>
      <c r="B200" s="47"/>
      <c r="C200" s="47"/>
      <c r="D200" s="47"/>
      <c r="E200" s="47"/>
      <c r="F200" s="47"/>
      <c r="G200" s="47"/>
      <c r="H200" s="47"/>
      <c r="I200" s="47"/>
      <c r="J200" s="47"/>
      <c r="K200" s="47"/>
      <c r="L200" s="47"/>
      <c r="M200" s="47"/>
    </row>
    <row r="201" spans="1:13">
      <c r="A201" s="47"/>
      <c r="B201" s="47"/>
      <c r="C201" s="47"/>
      <c r="D201" s="47"/>
      <c r="E201" s="47"/>
      <c r="F201" s="47"/>
      <c r="G201" s="47"/>
      <c r="H201" s="47"/>
      <c r="I201" s="47"/>
      <c r="J201" s="47"/>
      <c r="K201" s="47"/>
      <c r="L201" s="47"/>
      <c r="M201" s="47"/>
    </row>
    <row r="202" spans="1:13">
      <c r="A202" s="47"/>
      <c r="B202" s="47"/>
      <c r="C202" s="47"/>
      <c r="D202" s="47"/>
      <c r="E202" s="47"/>
      <c r="F202" s="47"/>
      <c r="G202" s="47"/>
      <c r="H202" s="47"/>
      <c r="I202" s="47"/>
      <c r="J202" s="47"/>
      <c r="K202" s="47"/>
      <c r="L202" s="47"/>
      <c r="M202" s="47"/>
    </row>
    <row r="203" spans="1:13">
      <c r="A203" s="47"/>
      <c r="B203" s="47"/>
      <c r="C203" s="47"/>
      <c r="D203" s="47"/>
      <c r="E203" s="47"/>
      <c r="F203" s="47"/>
      <c r="G203" s="47"/>
      <c r="H203" s="47"/>
      <c r="I203" s="47"/>
      <c r="J203" s="47"/>
      <c r="K203" s="47"/>
      <c r="L203" s="47"/>
      <c r="M203" s="47"/>
    </row>
    <row r="204" spans="1:13">
      <c r="A204" s="47"/>
      <c r="B204" s="47"/>
      <c r="C204" s="47"/>
      <c r="D204" s="47"/>
      <c r="E204" s="47"/>
      <c r="F204" s="47"/>
      <c r="G204" s="47"/>
      <c r="H204" s="47"/>
      <c r="I204" s="47"/>
      <c r="J204" s="47"/>
      <c r="K204" s="47"/>
      <c r="L204" s="47"/>
      <c r="M204" s="47"/>
    </row>
    <row r="205" spans="1:13">
      <c r="A205" s="47"/>
      <c r="B205" s="47"/>
      <c r="C205" s="47"/>
      <c r="D205" s="47"/>
      <c r="E205" s="47"/>
      <c r="F205" s="47"/>
      <c r="G205" s="47"/>
      <c r="H205" s="47"/>
      <c r="I205" s="47"/>
      <c r="J205" s="47"/>
      <c r="K205" s="47"/>
      <c r="L205" s="47"/>
      <c r="M205" s="47"/>
    </row>
    <row r="206" spans="1:13">
      <c r="A206" s="47"/>
      <c r="B206" s="47"/>
      <c r="C206" s="47"/>
      <c r="D206" s="47"/>
      <c r="E206" s="47"/>
      <c r="F206" s="47"/>
      <c r="G206" s="47"/>
      <c r="H206" s="47"/>
      <c r="I206" s="47"/>
      <c r="J206" s="47"/>
      <c r="K206" s="47"/>
      <c r="L206" s="47"/>
      <c r="M206" s="47"/>
    </row>
    <row r="207" spans="1:13">
      <c r="A207" s="47"/>
      <c r="B207" s="47"/>
      <c r="C207" s="47"/>
      <c r="D207" s="47"/>
      <c r="E207" s="47"/>
      <c r="F207" s="47"/>
      <c r="G207" s="47"/>
      <c r="H207" s="47"/>
      <c r="I207" s="47"/>
      <c r="J207" s="47"/>
      <c r="K207" s="47"/>
      <c r="L207" s="47"/>
      <c r="M207" s="47"/>
    </row>
    <row r="208" spans="1:13">
      <c r="A208" s="47"/>
      <c r="B208" s="47"/>
      <c r="C208" s="47"/>
      <c r="D208" s="47"/>
      <c r="E208" s="47"/>
      <c r="F208" s="47"/>
      <c r="G208" s="47"/>
      <c r="H208" s="47"/>
      <c r="I208" s="47"/>
      <c r="J208" s="47"/>
      <c r="K208" s="47"/>
      <c r="L208" s="47"/>
      <c r="M208" s="47"/>
    </row>
    <row r="209" spans="1:13">
      <c r="A209" s="47"/>
      <c r="B209" s="47"/>
      <c r="C209" s="47"/>
      <c r="D209" s="47"/>
      <c r="E209" s="47"/>
      <c r="F209" s="47"/>
      <c r="G209" s="47"/>
      <c r="H209" s="47"/>
      <c r="I209" s="47"/>
      <c r="J209" s="47"/>
      <c r="K209" s="47"/>
      <c r="L209" s="47"/>
      <c r="M209" s="47"/>
    </row>
    <row r="210" spans="1:13">
      <c r="A210" s="47"/>
      <c r="B210" s="47"/>
      <c r="C210" s="47"/>
      <c r="D210" s="47"/>
      <c r="E210" s="47"/>
      <c r="F210" s="47"/>
      <c r="G210" s="47"/>
      <c r="H210" s="47"/>
      <c r="I210" s="47"/>
      <c r="J210" s="47"/>
      <c r="K210" s="47"/>
      <c r="L210" s="47"/>
      <c r="M210" s="47"/>
    </row>
    <row r="211" spans="1:13">
      <c r="A211" s="47"/>
      <c r="B211" s="47"/>
      <c r="C211" s="47"/>
      <c r="D211" s="47"/>
      <c r="E211" s="47"/>
      <c r="F211" s="47"/>
      <c r="G211" s="47"/>
      <c r="H211" s="47"/>
      <c r="I211" s="47"/>
      <c r="J211" s="47"/>
      <c r="K211" s="47"/>
      <c r="L211" s="47"/>
      <c r="M211" s="47"/>
    </row>
    <row r="212" spans="1:13">
      <c r="A212" s="47"/>
      <c r="B212" s="47"/>
      <c r="C212" s="47"/>
      <c r="D212" s="47"/>
      <c r="E212" s="47"/>
      <c r="F212" s="47"/>
      <c r="G212" s="47"/>
      <c r="H212" s="47"/>
      <c r="I212" s="47"/>
      <c r="J212" s="47"/>
      <c r="K212" s="47"/>
      <c r="L212" s="47"/>
      <c r="M212" s="47"/>
    </row>
    <row r="213" spans="1:13">
      <c r="A213" s="47"/>
      <c r="B213" s="47"/>
      <c r="C213" s="47"/>
      <c r="D213" s="47"/>
      <c r="E213" s="47"/>
      <c r="F213" s="47"/>
      <c r="G213" s="47"/>
      <c r="H213" s="47"/>
      <c r="I213" s="47"/>
      <c r="J213" s="47"/>
      <c r="K213" s="47"/>
      <c r="L213" s="47"/>
      <c r="M213" s="47"/>
    </row>
    <row r="214" spans="1:13">
      <c r="A214" s="47"/>
      <c r="B214" s="47"/>
      <c r="C214" s="47"/>
      <c r="D214" s="47"/>
      <c r="E214" s="47"/>
      <c r="F214" s="47"/>
      <c r="G214" s="47"/>
      <c r="H214" s="47"/>
      <c r="I214" s="47"/>
      <c r="J214" s="47"/>
      <c r="K214" s="47"/>
      <c r="L214" s="47"/>
      <c r="M214" s="47"/>
    </row>
    <row r="215" spans="1:13">
      <c r="A215" s="47"/>
      <c r="B215" s="47"/>
      <c r="C215" s="47"/>
      <c r="D215" s="47"/>
      <c r="E215" s="47"/>
      <c r="F215" s="47"/>
      <c r="G215" s="47"/>
      <c r="H215" s="47"/>
      <c r="I215" s="47"/>
      <c r="J215" s="47"/>
      <c r="K215" s="47"/>
      <c r="L215" s="47"/>
      <c r="M215" s="47"/>
    </row>
    <row r="216" spans="1:13">
      <c r="A216" s="47"/>
      <c r="B216" s="47"/>
      <c r="C216" s="47"/>
      <c r="D216" s="47"/>
      <c r="E216" s="47"/>
      <c r="F216" s="47"/>
      <c r="G216" s="47"/>
      <c r="H216" s="47"/>
      <c r="I216" s="47"/>
      <c r="J216" s="47"/>
      <c r="K216" s="47"/>
      <c r="L216" s="47"/>
      <c r="M216" s="47"/>
    </row>
    <row r="217" spans="1:13">
      <c r="A217" s="47"/>
      <c r="B217" s="47"/>
      <c r="C217" s="47"/>
      <c r="D217" s="47"/>
      <c r="E217" s="47"/>
      <c r="F217" s="47"/>
      <c r="G217" s="47"/>
      <c r="H217" s="47"/>
      <c r="I217" s="47"/>
      <c r="J217" s="47"/>
      <c r="K217" s="47"/>
      <c r="L217" s="47"/>
      <c r="M217" s="47"/>
    </row>
    <row r="218" spans="1:13">
      <c r="A218" s="47"/>
      <c r="B218" s="47"/>
      <c r="C218" s="47"/>
      <c r="D218" s="47"/>
      <c r="E218" s="47"/>
      <c r="F218" s="47"/>
      <c r="G218" s="47"/>
      <c r="H218" s="47"/>
      <c r="I218" s="47"/>
      <c r="J218" s="47"/>
      <c r="K218" s="47"/>
      <c r="L218" s="47"/>
      <c r="M218" s="47"/>
    </row>
    <row r="219" spans="1:13">
      <c r="A219" s="47"/>
      <c r="B219" s="47"/>
      <c r="C219" s="47"/>
      <c r="D219" s="47"/>
      <c r="E219" s="47"/>
      <c r="F219" s="47"/>
      <c r="G219" s="47"/>
      <c r="H219" s="47"/>
      <c r="I219" s="47"/>
      <c r="J219" s="47"/>
      <c r="K219" s="47"/>
      <c r="L219" s="47"/>
      <c r="M219" s="47"/>
    </row>
    <row r="220" spans="1:13">
      <c r="A220" s="47"/>
      <c r="B220" s="47"/>
      <c r="C220" s="47"/>
      <c r="D220" s="47"/>
      <c r="E220" s="47"/>
      <c r="F220" s="47"/>
      <c r="G220" s="47"/>
      <c r="H220" s="47"/>
      <c r="I220" s="47"/>
      <c r="J220" s="47"/>
      <c r="K220" s="47"/>
      <c r="L220" s="47"/>
      <c r="M220" s="47"/>
    </row>
    <row r="221" spans="1:13">
      <c r="A221" s="47"/>
      <c r="B221" s="47"/>
      <c r="C221" s="47"/>
      <c r="D221" s="47"/>
      <c r="E221" s="47"/>
      <c r="F221" s="47"/>
      <c r="G221" s="47"/>
      <c r="H221" s="47"/>
      <c r="I221" s="47"/>
      <c r="J221" s="47"/>
      <c r="K221" s="47"/>
      <c r="L221" s="47"/>
      <c r="M221" s="47"/>
    </row>
    <row r="222" spans="1:13">
      <c r="A222" s="47"/>
      <c r="B222" s="47"/>
      <c r="C222" s="47"/>
      <c r="D222" s="47"/>
      <c r="E222" s="47"/>
      <c r="F222" s="47"/>
      <c r="G222" s="47"/>
      <c r="H222" s="47"/>
      <c r="I222" s="47"/>
      <c r="J222" s="47"/>
      <c r="K222" s="47"/>
      <c r="L222" s="47"/>
      <c r="M222" s="47"/>
    </row>
    <row r="223" spans="1:13">
      <c r="A223" s="47"/>
      <c r="B223" s="47"/>
      <c r="C223" s="47"/>
      <c r="D223" s="47"/>
      <c r="E223" s="47"/>
      <c r="F223" s="47"/>
      <c r="G223" s="47"/>
      <c r="H223" s="47"/>
      <c r="I223" s="47"/>
      <c r="J223" s="47"/>
      <c r="K223" s="47"/>
      <c r="L223" s="47"/>
      <c r="M223" s="47"/>
    </row>
    <row r="224" spans="1:13">
      <c r="A224" s="47"/>
      <c r="B224" s="47"/>
      <c r="C224" s="47"/>
      <c r="D224" s="47"/>
      <c r="E224" s="47"/>
      <c r="F224" s="47"/>
      <c r="G224" s="47"/>
      <c r="H224" s="47"/>
      <c r="I224" s="47"/>
      <c r="J224" s="47"/>
      <c r="K224" s="47"/>
      <c r="L224" s="47"/>
      <c r="M224" s="47"/>
    </row>
    <row r="225" spans="1:13">
      <c r="A225" s="47"/>
      <c r="B225" s="47"/>
      <c r="C225" s="47"/>
      <c r="D225" s="47"/>
      <c r="E225" s="47"/>
      <c r="F225" s="47"/>
      <c r="G225" s="47"/>
      <c r="H225" s="47"/>
      <c r="I225" s="47"/>
      <c r="J225" s="47"/>
      <c r="K225" s="47"/>
      <c r="L225" s="47"/>
      <c r="M225" s="47"/>
    </row>
    <row r="226" spans="1:13">
      <c r="A226" s="47"/>
      <c r="B226" s="47"/>
      <c r="C226" s="47"/>
      <c r="D226" s="47"/>
      <c r="E226" s="47"/>
      <c r="F226" s="47"/>
      <c r="G226" s="47"/>
      <c r="H226" s="47"/>
      <c r="I226" s="47"/>
      <c r="J226" s="47"/>
      <c r="K226" s="47"/>
      <c r="L226" s="47"/>
      <c r="M226" s="47"/>
    </row>
    <row r="227" spans="1:13">
      <c r="A227" s="47"/>
      <c r="B227" s="47"/>
      <c r="C227" s="47"/>
      <c r="D227" s="47"/>
      <c r="E227" s="47"/>
      <c r="F227" s="47"/>
      <c r="G227" s="47"/>
      <c r="H227" s="47"/>
      <c r="I227" s="47"/>
      <c r="J227" s="47"/>
      <c r="K227" s="47"/>
      <c r="L227" s="47"/>
      <c r="M227" s="47"/>
    </row>
    <row r="228" spans="1:13">
      <c r="A228" s="47"/>
      <c r="B228" s="47"/>
      <c r="C228" s="47"/>
      <c r="D228" s="47"/>
      <c r="E228" s="47"/>
      <c r="F228" s="47"/>
      <c r="G228" s="47"/>
      <c r="H228" s="47"/>
      <c r="I228" s="47"/>
      <c r="J228" s="47"/>
      <c r="K228" s="47"/>
      <c r="L228" s="47"/>
      <c r="M228" s="47"/>
    </row>
    <row r="229" spans="1:13">
      <c r="A229" s="47"/>
      <c r="B229" s="47"/>
      <c r="C229" s="47"/>
      <c r="D229" s="47"/>
      <c r="E229" s="47"/>
      <c r="F229" s="47"/>
      <c r="G229" s="47"/>
      <c r="H229" s="47"/>
      <c r="I229" s="47"/>
      <c r="J229" s="47"/>
      <c r="K229" s="47"/>
      <c r="L229" s="47"/>
      <c r="M229" s="47"/>
    </row>
    <row r="230" spans="1:13">
      <c r="A230" s="47"/>
      <c r="B230" s="47"/>
      <c r="C230" s="47"/>
      <c r="D230" s="47"/>
      <c r="E230" s="47"/>
      <c r="F230" s="47"/>
      <c r="G230" s="47"/>
      <c r="H230" s="47"/>
      <c r="I230" s="47"/>
      <c r="J230" s="47"/>
      <c r="K230" s="47"/>
      <c r="L230" s="47"/>
      <c r="M230" s="47"/>
    </row>
    <row r="231" spans="1:13">
      <c r="A231" s="47"/>
      <c r="B231" s="47"/>
      <c r="C231" s="47"/>
      <c r="D231" s="47"/>
      <c r="E231" s="47"/>
      <c r="F231" s="47"/>
      <c r="G231" s="47"/>
      <c r="H231" s="47"/>
      <c r="I231" s="47"/>
      <c r="J231" s="47"/>
      <c r="K231" s="47"/>
      <c r="L231" s="47"/>
      <c r="M231" s="47"/>
    </row>
    <row r="232" spans="1:13">
      <c r="A232" s="47"/>
      <c r="B232" s="47"/>
      <c r="C232" s="47"/>
      <c r="D232" s="47"/>
      <c r="E232" s="47"/>
      <c r="F232" s="47"/>
      <c r="G232" s="47"/>
      <c r="H232" s="47"/>
      <c r="I232" s="47"/>
      <c r="J232" s="47"/>
      <c r="K232" s="47"/>
      <c r="L232" s="47"/>
      <c r="M232" s="47"/>
    </row>
    <row r="233" spans="1:13">
      <c r="A233" s="47"/>
      <c r="B233" s="47"/>
      <c r="C233" s="47"/>
      <c r="D233" s="47"/>
      <c r="E233" s="47"/>
      <c r="F233" s="47"/>
      <c r="G233" s="47"/>
      <c r="H233" s="47"/>
      <c r="I233" s="47"/>
      <c r="J233" s="47"/>
      <c r="K233" s="47"/>
      <c r="L233" s="47"/>
      <c r="M233" s="47"/>
    </row>
    <row r="234" spans="1:13">
      <c r="A234" s="47"/>
      <c r="B234" s="47"/>
      <c r="C234" s="47"/>
      <c r="D234" s="47"/>
      <c r="E234" s="47"/>
      <c r="F234" s="47"/>
      <c r="G234" s="47"/>
      <c r="H234" s="47"/>
      <c r="I234" s="47"/>
      <c r="J234" s="47"/>
      <c r="K234" s="47"/>
      <c r="L234" s="47"/>
      <c r="M234" s="47"/>
    </row>
    <row r="235" spans="1:13">
      <c r="A235" s="47"/>
      <c r="B235" s="47"/>
      <c r="C235" s="47"/>
      <c r="D235" s="47"/>
      <c r="E235" s="47"/>
      <c r="F235" s="47"/>
      <c r="G235" s="47"/>
      <c r="H235" s="47"/>
      <c r="I235" s="47"/>
      <c r="J235" s="47"/>
      <c r="K235" s="47"/>
      <c r="L235" s="47"/>
      <c r="M235" s="47"/>
    </row>
    <row r="236" spans="1:13">
      <c r="A236" s="47"/>
      <c r="B236" s="47"/>
      <c r="C236" s="47"/>
      <c r="D236" s="47"/>
      <c r="E236" s="47"/>
      <c r="F236" s="47"/>
      <c r="G236" s="47"/>
      <c r="H236" s="47"/>
      <c r="I236" s="47"/>
      <c r="J236" s="47"/>
      <c r="K236" s="47"/>
      <c r="L236" s="47"/>
      <c r="M236" s="47"/>
    </row>
    <row r="237" spans="1:13">
      <c r="A237" s="47"/>
      <c r="B237" s="47"/>
      <c r="C237" s="47"/>
      <c r="D237" s="47"/>
      <c r="E237" s="47"/>
      <c r="F237" s="47"/>
      <c r="G237" s="47"/>
      <c r="H237" s="47"/>
      <c r="I237" s="47"/>
      <c r="J237" s="47"/>
      <c r="K237" s="47"/>
      <c r="L237" s="47"/>
      <c r="M237" s="47"/>
    </row>
    <row r="238" spans="1:13">
      <c r="A238" s="47"/>
      <c r="B238" s="47"/>
      <c r="C238" s="47"/>
      <c r="D238" s="47"/>
      <c r="E238" s="47"/>
      <c r="F238" s="47"/>
      <c r="G238" s="47"/>
      <c r="H238" s="47"/>
      <c r="I238" s="47"/>
      <c r="J238" s="47"/>
      <c r="K238" s="47"/>
      <c r="L238" s="47"/>
      <c r="M238" s="47"/>
    </row>
    <row r="239" spans="1:13">
      <c r="A239" s="47"/>
      <c r="B239" s="47"/>
      <c r="C239" s="47"/>
      <c r="D239" s="47"/>
      <c r="E239" s="47"/>
      <c r="F239" s="47"/>
      <c r="G239" s="47"/>
      <c r="H239" s="47"/>
      <c r="I239" s="47"/>
      <c r="J239" s="47"/>
      <c r="K239" s="47"/>
      <c r="L239" s="47"/>
      <c r="M239" s="47"/>
    </row>
    <row r="240" spans="1:13">
      <c r="A240" s="47"/>
      <c r="B240" s="47"/>
      <c r="C240" s="47"/>
      <c r="D240" s="47"/>
      <c r="E240" s="47"/>
      <c r="F240" s="47"/>
      <c r="G240" s="47"/>
      <c r="H240" s="47"/>
      <c r="I240" s="47"/>
      <c r="J240" s="47"/>
      <c r="K240" s="47"/>
      <c r="L240" s="47"/>
      <c r="M240" s="47"/>
    </row>
    <row r="241" spans="1:13">
      <c r="A241" s="47"/>
      <c r="B241" s="47"/>
      <c r="C241" s="47"/>
      <c r="D241" s="47"/>
      <c r="E241" s="47"/>
      <c r="F241" s="47"/>
      <c r="G241" s="47"/>
      <c r="H241" s="47"/>
      <c r="I241" s="47"/>
      <c r="J241" s="47"/>
      <c r="K241" s="47"/>
      <c r="L241" s="47"/>
      <c r="M241" s="47"/>
    </row>
    <row r="242" spans="1:13">
      <c r="A242" s="47"/>
      <c r="B242" s="47"/>
      <c r="C242" s="47"/>
      <c r="D242" s="47"/>
      <c r="E242" s="47"/>
      <c r="F242" s="47"/>
      <c r="G242" s="47"/>
      <c r="H242" s="47"/>
      <c r="I242" s="47"/>
      <c r="J242" s="47"/>
      <c r="K242" s="47"/>
      <c r="L242" s="47"/>
      <c r="M242" s="47"/>
    </row>
    <row r="243" spans="1:13">
      <c r="A243" s="47"/>
      <c r="B243" s="47"/>
      <c r="C243" s="47"/>
      <c r="D243" s="47"/>
      <c r="E243" s="47"/>
      <c r="F243" s="47"/>
      <c r="G243" s="47"/>
      <c r="H243" s="47"/>
      <c r="I243" s="47"/>
      <c r="J243" s="47"/>
      <c r="K243" s="47"/>
      <c r="L243" s="47"/>
      <c r="M243" s="47"/>
    </row>
    <row r="244" spans="1:13">
      <c r="A244" s="47"/>
      <c r="B244" s="47"/>
      <c r="C244" s="47"/>
      <c r="D244" s="47"/>
      <c r="E244" s="47"/>
      <c r="F244" s="47"/>
      <c r="G244" s="47"/>
      <c r="H244" s="47"/>
      <c r="I244" s="47"/>
      <c r="J244" s="47"/>
      <c r="K244" s="47"/>
      <c r="L244" s="47"/>
      <c r="M244" s="47"/>
    </row>
    <row r="245" spans="1:13">
      <c r="A245" s="47"/>
      <c r="B245" s="47"/>
      <c r="C245" s="47"/>
      <c r="D245" s="47"/>
      <c r="E245" s="47"/>
      <c r="F245" s="47"/>
      <c r="G245" s="47"/>
      <c r="H245" s="47"/>
      <c r="I245" s="47"/>
      <c r="J245" s="47"/>
      <c r="K245" s="47"/>
      <c r="L245" s="47"/>
      <c r="M245" s="47"/>
    </row>
    <row r="246" spans="1:13">
      <c r="A246" s="47"/>
      <c r="B246" s="47"/>
      <c r="C246" s="47"/>
      <c r="D246" s="47"/>
      <c r="E246" s="47"/>
      <c r="F246" s="47"/>
      <c r="G246" s="47"/>
      <c r="H246" s="47"/>
      <c r="I246" s="47"/>
      <c r="J246" s="47"/>
      <c r="K246" s="47"/>
      <c r="L246" s="47"/>
      <c r="M246" s="47"/>
    </row>
    <row r="247" spans="1:13">
      <c r="A247" s="47"/>
      <c r="B247" s="47"/>
      <c r="C247" s="47"/>
      <c r="D247" s="47"/>
      <c r="E247" s="47"/>
      <c r="F247" s="47"/>
      <c r="G247" s="47"/>
      <c r="H247" s="47"/>
      <c r="I247" s="47"/>
      <c r="J247" s="47"/>
      <c r="K247" s="47"/>
      <c r="L247" s="47"/>
      <c r="M247" s="47"/>
    </row>
    <row r="248" spans="1:13">
      <c r="A248" s="47"/>
      <c r="B248" s="47"/>
      <c r="C248" s="47"/>
      <c r="D248" s="47"/>
      <c r="E248" s="47"/>
      <c r="F248" s="47"/>
      <c r="G248" s="47"/>
      <c r="H248" s="47"/>
      <c r="I248" s="47"/>
      <c r="J248" s="47"/>
      <c r="K248" s="47"/>
      <c r="L248" s="47"/>
      <c r="M248" s="47"/>
    </row>
    <row r="249" spans="1:13">
      <c r="A249" s="47"/>
      <c r="B249" s="47"/>
      <c r="C249" s="47"/>
      <c r="D249" s="47"/>
      <c r="E249" s="47"/>
      <c r="F249" s="47"/>
      <c r="G249" s="47"/>
      <c r="H249" s="47"/>
      <c r="I249" s="47"/>
      <c r="J249" s="47"/>
      <c r="K249" s="47"/>
      <c r="L249" s="47"/>
      <c r="M249" s="47"/>
    </row>
    <row r="250" spans="1:13">
      <c r="A250" s="47"/>
      <c r="B250" s="47"/>
      <c r="C250" s="47"/>
      <c r="D250" s="47"/>
      <c r="E250" s="47"/>
      <c r="F250" s="47"/>
      <c r="G250" s="47"/>
      <c r="H250" s="47"/>
      <c r="I250" s="47"/>
      <c r="J250" s="47"/>
      <c r="K250" s="47"/>
      <c r="L250" s="47"/>
      <c r="M250" s="47"/>
    </row>
    <row r="251" spans="1:13">
      <c r="A251" s="47"/>
      <c r="B251" s="47"/>
      <c r="C251" s="47"/>
      <c r="D251" s="47"/>
      <c r="E251" s="47"/>
      <c r="F251" s="47"/>
      <c r="G251" s="47"/>
      <c r="H251" s="47"/>
      <c r="I251" s="47"/>
      <c r="J251" s="47"/>
      <c r="K251" s="47"/>
      <c r="L251" s="47"/>
      <c r="M251" s="47"/>
    </row>
    <row r="252" spans="1:13">
      <c r="A252" s="47"/>
      <c r="B252" s="47"/>
      <c r="C252" s="47"/>
      <c r="D252" s="47"/>
      <c r="E252" s="47"/>
      <c r="F252" s="47"/>
      <c r="G252" s="47"/>
      <c r="H252" s="47"/>
      <c r="I252" s="47"/>
      <c r="J252" s="47"/>
      <c r="K252" s="47"/>
      <c r="L252" s="47"/>
      <c r="M252" s="47"/>
    </row>
    <row r="253" spans="1:13">
      <c r="A253" s="47"/>
      <c r="B253" s="47"/>
      <c r="C253" s="47"/>
      <c r="D253" s="47"/>
      <c r="E253" s="47"/>
      <c r="F253" s="47"/>
      <c r="G253" s="47"/>
      <c r="H253" s="47"/>
      <c r="I253" s="47"/>
      <c r="J253" s="47"/>
      <c r="K253" s="47"/>
      <c r="L253" s="47"/>
      <c r="M253" s="47"/>
    </row>
    <row r="254" spans="1:13">
      <c r="A254" s="47"/>
      <c r="B254" s="47"/>
      <c r="C254" s="47"/>
      <c r="D254" s="47"/>
      <c r="E254" s="47"/>
      <c r="F254" s="47"/>
      <c r="G254" s="47"/>
      <c r="H254" s="47"/>
      <c r="I254" s="47"/>
      <c r="J254" s="47"/>
      <c r="K254" s="47"/>
      <c r="L254" s="47"/>
      <c r="M254" s="47"/>
    </row>
    <row r="255" spans="1:13">
      <c r="A255" s="47"/>
      <c r="B255" s="47"/>
      <c r="C255" s="47"/>
      <c r="D255" s="47"/>
      <c r="E255" s="47"/>
      <c r="F255" s="47"/>
      <c r="G255" s="47"/>
      <c r="H255" s="47"/>
      <c r="I255" s="47"/>
      <c r="J255" s="47"/>
      <c r="K255" s="47"/>
      <c r="L255" s="47"/>
      <c r="M255" s="47"/>
    </row>
    <row r="256" spans="1:13">
      <c r="A256" s="47"/>
      <c r="B256" s="47"/>
      <c r="C256" s="47"/>
      <c r="D256" s="47"/>
      <c r="E256" s="47"/>
      <c r="F256" s="47"/>
      <c r="G256" s="47"/>
      <c r="H256" s="47"/>
      <c r="I256" s="47"/>
      <c r="J256" s="47"/>
      <c r="K256" s="47"/>
      <c r="L256" s="47"/>
      <c r="M256" s="47"/>
    </row>
    <row r="257" spans="1:13">
      <c r="A257" s="47"/>
      <c r="B257" s="47"/>
      <c r="C257" s="47"/>
      <c r="D257" s="47"/>
      <c r="E257" s="47"/>
      <c r="F257" s="47"/>
      <c r="G257" s="47"/>
      <c r="H257" s="47"/>
      <c r="I257" s="47"/>
      <c r="J257" s="47"/>
      <c r="K257" s="47"/>
      <c r="L257" s="47"/>
      <c r="M257" s="47"/>
    </row>
    <row r="258" spans="1:13">
      <c r="A258" s="47"/>
      <c r="B258" s="47"/>
      <c r="C258" s="47"/>
      <c r="D258" s="47"/>
      <c r="E258" s="47"/>
      <c r="F258" s="47"/>
      <c r="G258" s="47"/>
      <c r="H258" s="47"/>
      <c r="I258" s="47"/>
      <c r="J258" s="47"/>
      <c r="K258" s="47"/>
      <c r="L258" s="47"/>
      <c r="M258" s="47"/>
    </row>
    <row r="259" spans="1:13">
      <c r="A259" s="47"/>
      <c r="B259" s="47"/>
      <c r="C259" s="47"/>
      <c r="D259" s="47"/>
      <c r="E259" s="47"/>
      <c r="F259" s="47"/>
      <c r="G259" s="47"/>
      <c r="H259" s="47"/>
      <c r="I259" s="47"/>
      <c r="J259" s="47"/>
      <c r="K259" s="47"/>
      <c r="L259" s="47"/>
      <c r="M259" s="47"/>
    </row>
    <row r="260" spans="1:13">
      <c r="A260" s="47"/>
      <c r="B260" s="47"/>
      <c r="C260" s="47"/>
      <c r="D260" s="47"/>
      <c r="E260" s="47"/>
      <c r="F260" s="47"/>
      <c r="G260" s="47"/>
      <c r="H260" s="47"/>
      <c r="I260" s="47"/>
      <c r="J260" s="47"/>
      <c r="K260" s="47"/>
      <c r="L260" s="47"/>
      <c r="M260" s="47"/>
    </row>
    <row r="261" spans="1:13">
      <c r="A261" s="47"/>
      <c r="B261" s="47"/>
      <c r="C261" s="47"/>
      <c r="D261" s="47"/>
      <c r="E261" s="47"/>
      <c r="F261" s="47"/>
      <c r="G261" s="47"/>
      <c r="H261" s="47"/>
      <c r="I261" s="47"/>
      <c r="J261" s="47"/>
      <c r="K261" s="47"/>
      <c r="L261" s="47"/>
      <c r="M261" s="47"/>
    </row>
    <row r="262" spans="1:13">
      <c r="A262" s="47"/>
      <c r="B262" s="47"/>
      <c r="C262" s="47"/>
      <c r="D262" s="47"/>
      <c r="E262" s="47"/>
      <c r="F262" s="47"/>
      <c r="G262" s="47"/>
      <c r="H262" s="47"/>
      <c r="I262" s="47"/>
      <c r="J262" s="47"/>
      <c r="K262" s="47"/>
      <c r="L262" s="47"/>
      <c r="M262" s="47"/>
    </row>
    <row r="263" spans="1:13">
      <c r="A263" s="47"/>
      <c r="B263" s="47"/>
      <c r="C263" s="47"/>
      <c r="D263" s="47"/>
      <c r="E263" s="47"/>
      <c r="F263" s="47"/>
      <c r="G263" s="47"/>
      <c r="H263" s="47"/>
      <c r="I263" s="47"/>
      <c r="J263" s="47"/>
      <c r="K263" s="47"/>
      <c r="L263" s="47"/>
      <c r="M263" s="47"/>
    </row>
    <row r="264" spans="1:13">
      <c r="A264" s="47"/>
      <c r="B264" s="47"/>
      <c r="C264" s="47"/>
      <c r="D264" s="47"/>
      <c r="E264" s="47"/>
      <c r="F264" s="47"/>
      <c r="G264" s="47"/>
      <c r="H264" s="47"/>
      <c r="I264" s="47"/>
      <c r="J264" s="47"/>
      <c r="K264" s="47"/>
      <c r="L264" s="47"/>
      <c r="M264" s="47"/>
    </row>
    <row r="265" spans="1:13">
      <c r="A265" s="47"/>
      <c r="B265" s="47"/>
      <c r="C265" s="47"/>
      <c r="D265" s="47"/>
      <c r="E265" s="47"/>
      <c r="F265" s="47"/>
      <c r="G265" s="47"/>
      <c r="H265" s="47"/>
      <c r="I265" s="47"/>
      <c r="J265" s="47"/>
      <c r="K265" s="47"/>
      <c r="L265" s="47"/>
      <c r="M265" s="47"/>
    </row>
    <row r="266" spans="1:13">
      <c r="A266" s="47"/>
      <c r="B266" s="47"/>
      <c r="C266" s="47"/>
      <c r="D266" s="47"/>
      <c r="E266" s="47"/>
      <c r="F266" s="47"/>
      <c r="G266" s="47"/>
      <c r="H266" s="47"/>
      <c r="I266" s="47"/>
      <c r="J266" s="47"/>
      <c r="K266" s="47"/>
      <c r="L266" s="47"/>
      <c r="M266" s="47"/>
    </row>
    <row r="267" spans="1:13">
      <c r="A267" s="47"/>
      <c r="B267" s="47"/>
      <c r="C267" s="47"/>
      <c r="D267" s="47"/>
      <c r="E267" s="47"/>
      <c r="F267" s="47"/>
      <c r="G267" s="47"/>
      <c r="H267" s="47"/>
      <c r="I267" s="47"/>
      <c r="J267" s="47"/>
      <c r="K267" s="47"/>
      <c r="L267" s="47"/>
      <c r="M267" s="47"/>
    </row>
    <row r="268" spans="1:13">
      <c r="A268" s="47"/>
      <c r="B268" s="47"/>
      <c r="C268" s="47"/>
      <c r="D268" s="47"/>
      <c r="E268" s="47"/>
      <c r="F268" s="47"/>
      <c r="G268" s="47"/>
      <c r="H268" s="47"/>
      <c r="I268" s="47"/>
      <c r="J268" s="47"/>
      <c r="K268" s="47"/>
      <c r="L268" s="47"/>
      <c r="M268" s="47"/>
    </row>
  </sheetData>
  <sheetProtection algorithmName="SHA-512" hashValue="I97zXLqgH5oftzl0QkZm1Sh+aoPfBbunDJDSbax1MY9dQQlySI3oqfKsuyF643CcfHe6uL9URFw/BF6QZXuc/w==" saltValue="gwfzHq42m46OCurDq/Bg9g==" spinCount="100000" sheet="1" selectLockedCells="1"/>
  <mergeCells count="52">
    <mergeCell ref="G55:I56"/>
    <mergeCell ref="G58:H58"/>
    <mergeCell ref="C45:D45"/>
    <mergeCell ref="B49:B53"/>
    <mergeCell ref="E49:F49"/>
    <mergeCell ref="E50:F51"/>
    <mergeCell ref="G50:I51"/>
    <mergeCell ref="C51:D51"/>
    <mergeCell ref="E52:F52"/>
    <mergeCell ref="E53:F53"/>
    <mergeCell ref="G53:H53"/>
    <mergeCell ref="E44:F45"/>
    <mergeCell ref="E46:F46"/>
    <mergeCell ref="E47:F47"/>
    <mergeCell ref="G47:H47"/>
    <mergeCell ref="B54:B58"/>
    <mergeCell ref="G33:I34"/>
    <mergeCell ref="G36:H36"/>
    <mergeCell ref="G39:I40"/>
    <mergeCell ref="G42:H42"/>
    <mergeCell ref="G44:I45"/>
    <mergeCell ref="E38:F38"/>
    <mergeCell ref="E39:F40"/>
    <mergeCell ref="E41:F41"/>
    <mergeCell ref="E42:F42"/>
    <mergeCell ref="B32:B36"/>
    <mergeCell ref="E32:F32"/>
    <mergeCell ref="E33:F34"/>
    <mergeCell ref="E35:F35"/>
    <mergeCell ref="C34:D34"/>
    <mergeCell ref="C40:D40"/>
    <mergeCell ref="E54:F54"/>
    <mergeCell ref="E55:F56"/>
    <mergeCell ref="C56:D56"/>
    <mergeCell ref="E57:F57"/>
    <mergeCell ref="E58:F58"/>
    <mergeCell ref="B43:B47"/>
    <mergeCell ref="E43:F43"/>
    <mergeCell ref="H20:I20"/>
    <mergeCell ref="D3:E3"/>
    <mergeCell ref="H17:I17"/>
    <mergeCell ref="H18:I18"/>
    <mergeCell ref="H19:I19"/>
    <mergeCell ref="F3:I3"/>
    <mergeCell ref="B7:I7"/>
    <mergeCell ref="H12:I12"/>
    <mergeCell ref="B4:H4"/>
    <mergeCell ref="H13:I13"/>
    <mergeCell ref="H14:I14"/>
    <mergeCell ref="H15:I15"/>
    <mergeCell ref="B38:B42"/>
    <mergeCell ref="E36:F36"/>
  </mergeCells>
  <phoneticPr fontId="8" type="noConversion"/>
  <conditionalFormatting sqref="E30:E31">
    <cfRule type="expression" dxfId="73" priority="63" stopIfTrue="1">
      <formula>(#REF!="")</formula>
    </cfRule>
    <cfRule type="expression" dxfId="72" priority="64" stopIfTrue="1">
      <formula>OR(#REF!="ERROR: Rating must be in 0.5 star increment")</formula>
    </cfRule>
  </conditionalFormatting>
  <conditionalFormatting sqref="E36">
    <cfRule type="expression" dxfId="71" priority="17" stopIfTrue="1">
      <formula>(#REF!="")</formula>
    </cfRule>
    <cfRule type="expression" dxfId="70" priority="18" stopIfTrue="1">
      <formula>OR(#REF!="ERROR: Rating must be in 0.5 star increment")</formula>
    </cfRule>
  </conditionalFormatting>
  <conditionalFormatting sqref="E42:E43">
    <cfRule type="expression" dxfId="69" priority="15" stopIfTrue="1">
      <formula>(#REF!="")</formula>
    </cfRule>
    <cfRule type="expression" dxfId="68" priority="16" stopIfTrue="1">
      <formula>OR(#REF!="ERROR: Rating must be in 0.5 star increment")</formula>
    </cfRule>
  </conditionalFormatting>
  <conditionalFormatting sqref="E47">
    <cfRule type="expression" dxfId="67" priority="13" stopIfTrue="1">
      <formula>(#REF!="")</formula>
    </cfRule>
    <cfRule type="expression" dxfId="66" priority="14" stopIfTrue="1">
      <formula>OR(#REF!="ERROR: Rating must be in 0.5 star increment")</formula>
    </cfRule>
  </conditionalFormatting>
  <conditionalFormatting sqref="E53">
    <cfRule type="expression" dxfId="65" priority="11" stopIfTrue="1">
      <formula>(#REF!="")</formula>
    </cfRule>
    <cfRule type="expression" dxfId="64" priority="12" stopIfTrue="1">
      <formula>OR(#REF!="ERROR: Rating must be in 0.5 star increment")</formula>
    </cfRule>
  </conditionalFormatting>
  <conditionalFormatting sqref="E58">
    <cfRule type="expression" dxfId="63" priority="5" stopIfTrue="1">
      <formula>(#REF!="")</formula>
    </cfRule>
    <cfRule type="expression" dxfId="62" priority="6" stopIfTrue="1">
      <formula>OR(#REF!="ERROR: Rating must be in 0.5 star increment")</formula>
    </cfRule>
  </conditionalFormatting>
  <conditionalFormatting sqref="E53:F58">
    <cfRule type="expression" dxfId="61" priority="1" stopIfTrue="1">
      <formula>(#REF!="")</formula>
    </cfRule>
    <cfRule type="expression" dxfId="60" priority="2" stopIfTrue="1">
      <formula>OR(#REF!="ERROR: Rating must be in 0.5 star increment")</formula>
    </cfRule>
  </conditionalFormatting>
  <conditionalFormatting sqref="F63:F83">
    <cfRule type="expression" dxfId="59" priority="43" stopIfTrue="1">
      <formula>(#REF!="")</formula>
    </cfRule>
    <cfRule type="expression" dxfId="58" priority="44" stopIfTrue="1">
      <formula>OR(#REF!="ERROR: Rating must be in 0.5 star increment")</formula>
    </cfRule>
  </conditionalFormatting>
  <conditionalFormatting sqref="H20 H24">
    <cfRule type="expression" dxfId="57" priority="68" stopIfTrue="1">
      <formula>($B$18="ERROR: Percentage breakdown must total 100%")</formula>
    </cfRule>
  </conditionalFormatting>
  <conditionalFormatting sqref="H17:I19">
    <cfRule type="expression" dxfId="56" priority="30" stopIfTrue="1">
      <formula>($B$18="ERROR: Percentage breakdown must total 100%")</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46:D65547 JF65546:JF65547 TB65546:TB65547 ACX65546:ACX65547 AMT65546:AMT65547 AWP65546:AWP65547 BGL65546:BGL65547 BQH65546:BQH65547 CAD65546:CAD65547 CJZ65546:CJZ65547 CTV65546:CTV65547 DDR65546:DDR65547 DNN65546:DNN65547 DXJ65546:DXJ65547 EHF65546:EHF65547 ERB65546:ERB65547 FAX65546:FAX65547 FKT65546:FKT65547 FUP65546:FUP65547 GEL65546:GEL65547 GOH65546:GOH65547 GYD65546:GYD65547 HHZ65546:HHZ65547 HRV65546:HRV65547 IBR65546:IBR65547 ILN65546:ILN65547 IVJ65546:IVJ65547 JFF65546:JFF65547 JPB65546:JPB65547 JYX65546:JYX65547 KIT65546:KIT65547 KSP65546:KSP65547 LCL65546:LCL65547 LMH65546:LMH65547 LWD65546:LWD65547 MFZ65546:MFZ65547 MPV65546:MPV65547 MZR65546:MZR65547 NJN65546:NJN65547 NTJ65546:NTJ65547 ODF65546:ODF65547 ONB65546:ONB65547 OWX65546:OWX65547 PGT65546:PGT65547 PQP65546:PQP65547 QAL65546:QAL65547 QKH65546:QKH65547 QUD65546:QUD65547 RDZ65546:RDZ65547 RNV65546:RNV65547 RXR65546:RXR65547 SHN65546:SHN65547 SRJ65546:SRJ65547 TBF65546:TBF65547 TLB65546:TLB65547 TUX65546:TUX65547 UET65546:UET65547 UOP65546:UOP65547 UYL65546:UYL65547 VIH65546:VIH65547 VSD65546:VSD65547 WBZ65546:WBZ65547 WLV65546:WLV65547 WVR65546:WVR65547 D131082:D131083 JF131082:JF131083 TB131082:TB131083 ACX131082:ACX131083 AMT131082:AMT131083 AWP131082:AWP131083 BGL131082:BGL131083 BQH131082:BQH131083 CAD131082:CAD131083 CJZ131082:CJZ131083 CTV131082:CTV131083 DDR131082:DDR131083 DNN131082:DNN131083 DXJ131082:DXJ131083 EHF131082:EHF131083 ERB131082:ERB131083 FAX131082:FAX131083 FKT131082:FKT131083 FUP131082:FUP131083 GEL131082:GEL131083 GOH131082:GOH131083 GYD131082:GYD131083 HHZ131082:HHZ131083 HRV131082:HRV131083 IBR131082:IBR131083 ILN131082:ILN131083 IVJ131082:IVJ131083 JFF131082:JFF131083 JPB131082:JPB131083 JYX131082:JYX131083 KIT131082:KIT131083 KSP131082:KSP131083 LCL131082:LCL131083 LMH131082:LMH131083 LWD131082:LWD131083 MFZ131082:MFZ131083 MPV131082:MPV131083 MZR131082:MZR131083 NJN131082:NJN131083 NTJ131082:NTJ131083 ODF131082:ODF131083 ONB131082:ONB131083 OWX131082:OWX131083 PGT131082:PGT131083 PQP131082:PQP131083 QAL131082:QAL131083 QKH131082:QKH131083 QUD131082:QUD131083 RDZ131082:RDZ131083 RNV131082:RNV131083 RXR131082:RXR131083 SHN131082:SHN131083 SRJ131082:SRJ131083 TBF131082:TBF131083 TLB131082:TLB131083 TUX131082:TUX131083 UET131082:UET131083 UOP131082:UOP131083 UYL131082:UYL131083 VIH131082:VIH131083 VSD131082:VSD131083 WBZ131082:WBZ131083 WLV131082:WLV131083 WVR131082:WVR131083 D196618:D196619 JF196618:JF196619 TB196618:TB196619 ACX196618:ACX196619 AMT196618:AMT196619 AWP196618:AWP196619 BGL196618:BGL196619 BQH196618:BQH196619 CAD196618:CAD196619 CJZ196618:CJZ196619 CTV196618:CTV196619 DDR196618:DDR196619 DNN196618:DNN196619 DXJ196618:DXJ196619 EHF196618:EHF196619 ERB196618:ERB196619 FAX196618:FAX196619 FKT196618:FKT196619 FUP196618:FUP196619 GEL196618:GEL196619 GOH196618:GOH196619 GYD196618:GYD196619 HHZ196618:HHZ196619 HRV196618:HRV196619 IBR196618:IBR196619 ILN196618:ILN196619 IVJ196618:IVJ196619 JFF196618:JFF196619 JPB196618:JPB196619 JYX196618:JYX196619 KIT196618:KIT196619 KSP196618:KSP196619 LCL196618:LCL196619 LMH196618:LMH196619 LWD196618:LWD196619 MFZ196618:MFZ196619 MPV196618:MPV196619 MZR196618:MZR196619 NJN196618:NJN196619 NTJ196618:NTJ196619 ODF196618:ODF196619 ONB196618:ONB196619 OWX196618:OWX196619 PGT196618:PGT196619 PQP196618:PQP196619 QAL196618:QAL196619 QKH196618:QKH196619 QUD196618:QUD196619 RDZ196618:RDZ196619 RNV196618:RNV196619 RXR196618:RXR196619 SHN196618:SHN196619 SRJ196618:SRJ196619 TBF196618:TBF196619 TLB196618:TLB196619 TUX196618:TUX196619 UET196618:UET196619 UOP196618:UOP196619 UYL196618:UYL196619 VIH196618:VIH196619 VSD196618:VSD196619 WBZ196618:WBZ196619 WLV196618:WLV196619 WVR196618:WVR196619 D262154:D262155 JF262154:JF262155 TB262154:TB262155 ACX262154:ACX262155 AMT262154:AMT262155 AWP262154:AWP262155 BGL262154:BGL262155 BQH262154:BQH262155 CAD262154:CAD262155 CJZ262154:CJZ262155 CTV262154:CTV262155 DDR262154:DDR262155 DNN262154:DNN262155 DXJ262154:DXJ262155 EHF262154:EHF262155 ERB262154:ERB262155 FAX262154:FAX262155 FKT262154:FKT262155 FUP262154:FUP262155 GEL262154:GEL262155 GOH262154:GOH262155 GYD262154:GYD262155 HHZ262154:HHZ262155 HRV262154:HRV262155 IBR262154:IBR262155 ILN262154:ILN262155 IVJ262154:IVJ262155 JFF262154:JFF262155 JPB262154:JPB262155 JYX262154:JYX262155 KIT262154:KIT262155 KSP262154:KSP262155 LCL262154:LCL262155 LMH262154:LMH262155 LWD262154:LWD262155 MFZ262154:MFZ262155 MPV262154:MPV262155 MZR262154:MZR262155 NJN262154:NJN262155 NTJ262154:NTJ262155 ODF262154:ODF262155 ONB262154:ONB262155 OWX262154:OWX262155 PGT262154:PGT262155 PQP262154:PQP262155 QAL262154:QAL262155 QKH262154:QKH262155 QUD262154:QUD262155 RDZ262154:RDZ262155 RNV262154:RNV262155 RXR262154:RXR262155 SHN262154:SHN262155 SRJ262154:SRJ262155 TBF262154:TBF262155 TLB262154:TLB262155 TUX262154:TUX262155 UET262154:UET262155 UOP262154:UOP262155 UYL262154:UYL262155 VIH262154:VIH262155 VSD262154:VSD262155 WBZ262154:WBZ262155 WLV262154:WLV262155 WVR262154:WVR262155 D327690:D327691 JF327690:JF327691 TB327690:TB327691 ACX327690:ACX327691 AMT327690:AMT327691 AWP327690:AWP327691 BGL327690:BGL327691 BQH327690:BQH327691 CAD327690:CAD327691 CJZ327690:CJZ327691 CTV327690:CTV327691 DDR327690:DDR327691 DNN327690:DNN327691 DXJ327690:DXJ327691 EHF327690:EHF327691 ERB327690:ERB327691 FAX327690:FAX327691 FKT327690:FKT327691 FUP327690:FUP327691 GEL327690:GEL327691 GOH327690:GOH327691 GYD327690:GYD327691 HHZ327690:HHZ327691 HRV327690:HRV327691 IBR327690:IBR327691 ILN327690:ILN327691 IVJ327690:IVJ327691 JFF327690:JFF327691 JPB327690:JPB327691 JYX327690:JYX327691 KIT327690:KIT327691 KSP327690:KSP327691 LCL327690:LCL327691 LMH327690:LMH327691 LWD327690:LWD327691 MFZ327690:MFZ327691 MPV327690:MPV327691 MZR327690:MZR327691 NJN327690:NJN327691 NTJ327690:NTJ327691 ODF327690:ODF327691 ONB327690:ONB327691 OWX327690:OWX327691 PGT327690:PGT327691 PQP327690:PQP327691 QAL327690:QAL327691 QKH327690:QKH327691 QUD327690:QUD327691 RDZ327690:RDZ327691 RNV327690:RNV327691 RXR327690:RXR327691 SHN327690:SHN327691 SRJ327690:SRJ327691 TBF327690:TBF327691 TLB327690:TLB327691 TUX327690:TUX327691 UET327690:UET327691 UOP327690:UOP327691 UYL327690:UYL327691 VIH327690:VIH327691 VSD327690:VSD327691 WBZ327690:WBZ327691 WLV327690:WLV327691 WVR327690:WVR327691 D393226:D393227 JF393226:JF393227 TB393226:TB393227 ACX393226:ACX393227 AMT393226:AMT393227 AWP393226:AWP393227 BGL393226:BGL393227 BQH393226:BQH393227 CAD393226:CAD393227 CJZ393226:CJZ393227 CTV393226:CTV393227 DDR393226:DDR393227 DNN393226:DNN393227 DXJ393226:DXJ393227 EHF393226:EHF393227 ERB393226:ERB393227 FAX393226:FAX393227 FKT393226:FKT393227 FUP393226:FUP393227 GEL393226:GEL393227 GOH393226:GOH393227 GYD393226:GYD393227 HHZ393226:HHZ393227 HRV393226:HRV393227 IBR393226:IBR393227 ILN393226:ILN393227 IVJ393226:IVJ393227 JFF393226:JFF393227 JPB393226:JPB393227 JYX393226:JYX393227 KIT393226:KIT393227 KSP393226:KSP393227 LCL393226:LCL393227 LMH393226:LMH393227 LWD393226:LWD393227 MFZ393226:MFZ393227 MPV393226:MPV393227 MZR393226:MZR393227 NJN393226:NJN393227 NTJ393226:NTJ393227 ODF393226:ODF393227 ONB393226:ONB393227 OWX393226:OWX393227 PGT393226:PGT393227 PQP393226:PQP393227 QAL393226:QAL393227 QKH393226:QKH393227 QUD393226:QUD393227 RDZ393226:RDZ393227 RNV393226:RNV393227 RXR393226:RXR393227 SHN393226:SHN393227 SRJ393226:SRJ393227 TBF393226:TBF393227 TLB393226:TLB393227 TUX393226:TUX393227 UET393226:UET393227 UOP393226:UOP393227 UYL393226:UYL393227 VIH393226:VIH393227 VSD393226:VSD393227 WBZ393226:WBZ393227 WLV393226:WLV393227 WVR393226:WVR393227 D458762:D458763 JF458762:JF458763 TB458762:TB458763 ACX458762:ACX458763 AMT458762:AMT458763 AWP458762:AWP458763 BGL458762:BGL458763 BQH458762:BQH458763 CAD458762:CAD458763 CJZ458762:CJZ458763 CTV458762:CTV458763 DDR458762:DDR458763 DNN458762:DNN458763 DXJ458762:DXJ458763 EHF458762:EHF458763 ERB458762:ERB458763 FAX458762:FAX458763 FKT458762:FKT458763 FUP458762:FUP458763 GEL458762:GEL458763 GOH458762:GOH458763 GYD458762:GYD458763 HHZ458762:HHZ458763 HRV458762:HRV458763 IBR458762:IBR458763 ILN458762:ILN458763 IVJ458762:IVJ458763 JFF458762:JFF458763 JPB458762:JPB458763 JYX458762:JYX458763 KIT458762:KIT458763 KSP458762:KSP458763 LCL458762:LCL458763 LMH458762:LMH458763 LWD458762:LWD458763 MFZ458762:MFZ458763 MPV458762:MPV458763 MZR458762:MZR458763 NJN458762:NJN458763 NTJ458762:NTJ458763 ODF458762:ODF458763 ONB458762:ONB458763 OWX458762:OWX458763 PGT458762:PGT458763 PQP458762:PQP458763 QAL458762:QAL458763 QKH458762:QKH458763 QUD458762:QUD458763 RDZ458762:RDZ458763 RNV458762:RNV458763 RXR458762:RXR458763 SHN458762:SHN458763 SRJ458762:SRJ458763 TBF458762:TBF458763 TLB458762:TLB458763 TUX458762:TUX458763 UET458762:UET458763 UOP458762:UOP458763 UYL458762:UYL458763 VIH458762:VIH458763 VSD458762:VSD458763 WBZ458762:WBZ458763 WLV458762:WLV458763 WVR458762:WVR458763 D524298:D524299 JF524298:JF524299 TB524298:TB524299 ACX524298:ACX524299 AMT524298:AMT524299 AWP524298:AWP524299 BGL524298:BGL524299 BQH524298:BQH524299 CAD524298:CAD524299 CJZ524298:CJZ524299 CTV524298:CTV524299 DDR524298:DDR524299 DNN524298:DNN524299 DXJ524298:DXJ524299 EHF524298:EHF524299 ERB524298:ERB524299 FAX524298:FAX524299 FKT524298:FKT524299 FUP524298:FUP524299 GEL524298:GEL524299 GOH524298:GOH524299 GYD524298:GYD524299 HHZ524298:HHZ524299 HRV524298:HRV524299 IBR524298:IBR524299 ILN524298:ILN524299 IVJ524298:IVJ524299 JFF524298:JFF524299 JPB524298:JPB524299 JYX524298:JYX524299 KIT524298:KIT524299 KSP524298:KSP524299 LCL524298:LCL524299 LMH524298:LMH524299 LWD524298:LWD524299 MFZ524298:MFZ524299 MPV524298:MPV524299 MZR524298:MZR524299 NJN524298:NJN524299 NTJ524298:NTJ524299 ODF524298:ODF524299 ONB524298:ONB524299 OWX524298:OWX524299 PGT524298:PGT524299 PQP524298:PQP524299 QAL524298:QAL524299 QKH524298:QKH524299 QUD524298:QUD524299 RDZ524298:RDZ524299 RNV524298:RNV524299 RXR524298:RXR524299 SHN524298:SHN524299 SRJ524298:SRJ524299 TBF524298:TBF524299 TLB524298:TLB524299 TUX524298:TUX524299 UET524298:UET524299 UOP524298:UOP524299 UYL524298:UYL524299 VIH524298:VIH524299 VSD524298:VSD524299 WBZ524298:WBZ524299 WLV524298:WLV524299 WVR524298:WVR524299 D589834:D589835 JF589834:JF589835 TB589834:TB589835 ACX589834:ACX589835 AMT589834:AMT589835 AWP589834:AWP589835 BGL589834:BGL589835 BQH589834:BQH589835 CAD589834:CAD589835 CJZ589834:CJZ589835 CTV589834:CTV589835 DDR589834:DDR589835 DNN589834:DNN589835 DXJ589834:DXJ589835 EHF589834:EHF589835 ERB589834:ERB589835 FAX589834:FAX589835 FKT589834:FKT589835 FUP589834:FUP589835 GEL589834:GEL589835 GOH589834:GOH589835 GYD589834:GYD589835 HHZ589834:HHZ589835 HRV589834:HRV589835 IBR589834:IBR589835 ILN589834:ILN589835 IVJ589834:IVJ589835 JFF589834:JFF589835 JPB589834:JPB589835 JYX589834:JYX589835 KIT589834:KIT589835 KSP589834:KSP589835 LCL589834:LCL589835 LMH589834:LMH589835 LWD589834:LWD589835 MFZ589834:MFZ589835 MPV589834:MPV589835 MZR589834:MZR589835 NJN589834:NJN589835 NTJ589834:NTJ589835 ODF589834:ODF589835 ONB589834:ONB589835 OWX589834:OWX589835 PGT589834:PGT589835 PQP589834:PQP589835 QAL589834:QAL589835 QKH589834:QKH589835 QUD589834:QUD589835 RDZ589834:RDZ589835 RNV589834:RNV589835 RXR589834:RXR589835 SHN589834:SHN589835 SRJ589834:SRJ589835 TBF589834:TBF589835 TLB589834:TLB589835 TUX589834:TUX589835 UET589834:UET589835 UOP589834:UOP589835 UYL589834:UYL589835 VIH589834:VIH589835 VSD589834:VSD589835 WBZ589834:WBZ589835 WLV589834:WLV589835 WVR589834:WVR589835 D655370:D655371 JF655370:JF655371 TB655370:TB655371 ACX655370:ACX655371 AMT655370:AMT655371 AWP655370:AWP655371 BGL655370:BGL655371 BQH655370:BQH655371 CAD655370:CAD655371 CJZ655370:CJZ655371 CTV655370:CTV655371 DDR655370:DDR655371 DNN655370:DNN655371 DXJ655370:DXJ655371 EHF655370:EHF655371 ERB655370:ERB655371 FAX655370:FAX655371 FKT655370:FKT655371 FUP655370:FUP655371 GEL655370:GEL655371 GOH655370:GOH655371 GYD655370:GYD655371 HHZ655370:HHZ655371 HRV655370:HRV655371 IBR655370:IBR655371 ILN655370:ILN655371 IVJ655370:IVJ655371 JFF655370:JFF655371 JPB655370:JPB655371 JYX655370:JYX655371 KIT655370:KIT655371 KSP655370:KSP655371 LCL655370:LCL655371 LMH655370:LMH655371 LWD655370:LWD655371 MFZ655370:MFZ655371 MPV655370:MPV655371 MZR655370:MZR655371 NJN655370:NJN655371 NTJ655370:NTJ655371 ODF655370:ODF655371 ONB655370:ONB655371 OWX655370:OWX655371 PGT655370:PGT655371 PQP655370:PQP655371 QAL655370:QAL655371 QKH655370:QKH655371 QUD655370:QUD655371 RDZ655370:RDZ655371 RNV655370:RNV655371 RXR655370:RXR655371 SHN655370:SHN655371 SRJ655370:SRJ655371 TBF655370:TBF655371 TLB655370:TLB655371 TUX655370:TUX655371 UET655370:UET655371 UOP655370:UOP655371 UYL655370:UYL655371 VIH655370:VIH655371 VSD655370:VSD655371 WBZ655370:WBZ655371 WLV655370:WLV655371 WVR655370:WVR655371 D720906:D720907 JF720906:JF720907 TB720906:TB720907 ACX720906:ACX720907 AMT720906:AMT720907 AWP720906:AWP720907 BGL720906:BGL720907 BQH720906:BQH720907 CAD720906:CAD720907 CJZ720906:CJZ720907 CTV720906:CTV720907 DDR720906:DDR720907 DNN720906:DNN720907 DXJ720906:DXJ720907 EHF720906:EHF720907 ERB720906:ERB720907 FAX720906:FAX720907 FKT720906:FKT720907 FUP720906:FUP720907 GEL720906:GEL720907 GOH720906:GOH720907 GYD720906:GYD720907 HHZ720906:HHZ720907 HRV720906:HRV720907 IBR720906:IBR720907 ILN720906:ILN720907 IVJ720906:IVJ720907 JFF720906:JFF720907 JPB720906:JPB720907 JYX720906:JYX720907 KIT720906:KIT720907 KSP720906:KSP720907 LCL720906:LCL720907 LMH720906:LMH720907 LWD720906:LWD720907 MFZ720906:MFZ720907 MPV720906:MPV720907 MZR720906:MZR720907 NJN720906:NJN720907 NTJ720906:NTJ720907 ODF720906:ODF720907 ONB720906:ONB720907 OWX720906:OWX720907 PGT720906:PGT720907 PQP720906:PQP720907 QAL720906:QAL720907 QKH720906:QKH720907 QUD720906:QUD720907 RDZ720906:RDZ720907 RNV720906:RNV720907 RXR720906:RXR720907 SHN720906:SHN720907 SRJ720906:SRJ720907 TBF720906:TBF720907 TLB720906:TLB720907 TUX720906:TUX720907 UET720906:UET720907 UOP720906:UOP720907 UYL720906:UYL720907 VIH720906:VIH720907 VSD720906:VSD720907 WBZ720906:WBZ720907 WLV720906:WLV720907 WVR720906:WVR720907 D786442:D786443 JF786442:JF786443 TB786442:TB786443 ACX786442:ACX786443 AMT786442:AMT786443 AWP786442:AWP786443 BGL786442:BGL786443 BQH786442:BQH786443 CAD786442:CAD786443 CJZ786442:CJZ786443 CTV786442:CTV786443 DDR786442:DDR786443 DNN786442:DNN786443 DXJ786442:DXJ786443 EHF786442:EHF786443 ERB786442:ERB786443 FAX786442:FAX786443 FKT786442:FKT786443 FUP786442:FUP786443 GEL786442:GEL786443 GOH786442:GOH786443 GYD786442:GYD786443 HHZ786442:HHZ786443 HRV786442:HRV786443 IBR786442:IBR786443 ILN786442:ILN786443 IVJ786442:IVJ786443 JFF786442:JFF786443 JPB786442:JPB786443 JYX786442:JYX786443 KIT786442:KIT786443 KSP786442:KSP786443 LCL786442:LCL786443 LMH786442:LMH786443 LWD786442:LWD786443 MFZ786442:MFZ786443 MPV786442:MPV786443 MZR786442:MZR786443 NJN786442:NJN786443 NTJ786442:NTJ786443 ODF786442:ODF786443 ONB786442:ONB786443 OWX786442:OWX786443 PGT786442:PGT786443 PQP786442:PQP786443 QAL786442:QAL786443 QKH786442:QKH786443 QUD786442:QUD786443 RDZ786442:RDZ786443 RNV786442:RNV786443 RXR786442:RXR786443 SHN786442:SHN786443 SRJ786442:SRJ786443 TBF786442:TBF786443 TLB786442:TLB786443 TUX786442:TUX786443 UET786442:UET786443 UOP786442:UOP786443 UYL786442:UYL786443 VIH786442:VIH786443 VSD786442:VSD786443 WBZ786442:WBZ786443 WLV786442:WLV786443 WVR786442:WVR786443 D851978:D851979 JF851978:JF851979 TB851978:TB851979 ACX851978:ACX851979 AMT851978:AMT851979 AWP851978:AWP851979 BGL851978:BGL851979 BQH851978:BQH851979 CAD851978:CAD851979 CJZ851978:CJZ851979 CTV851978:CTV851979 DDR851978:DDR851979 DNN851978:DNN851979 DXJ851978:DXJ851979 EHF851978:EHF851979 ERB851978:ERB851979 FAX851978:FAX851979 FKT851978:FKT851979 FUP851978:FUP851979 GEL851978:GEL851979 GOH851978:GOH851979 GYD851978:GYD851979 HHZ851978:HHZ851979 HRV851978:HRV851979 IBR851978:IBR851979 ILN851978:ILN851979 IVJ851978:IVJ851979 JFF851978:JFF851979 JPB851978:JPB851979 JYX851978:JYX851979 KIT851978:KIT851979 KSP851978:KSP851979 LCL851978:LCL851979 LMH851978:LMH851979 LWD851978:LWD851979 MFZ851978:MFZ851979 MPV851978:MPV851979 MZR851978:MZR851979 NJN851978:NJN851979 NTJ851978:NTJ851979 ODF851978:ODF851979 ONB851978:ONB851979 OWX851978:OWX851979 PGT851978:PGT851979 PQP851978:PQP851979 QAL851978:QAL851979 QKH851978:QKH851979 QUD851978:QUD851979 RDZ851978:RDZ851979 RNV851978:RNV851979 RXR851978:RXR851979 SHN851978:SHN851979 SRJ851978:SRJ851979 TBF851978:TBF851979 TLB851978:TLB851979 TUX851978:TUX851979 UET851978:UET851979 UOP851978:UOP851979 UYL851978:UYL851979 VIH851978:VIH851979 VSD851978:VSD851979 WBZ851978:WBZ851979 WLV851978:WLV851979 WVR851978:WVR851979 D917514:D917515 JF917514:JF917515 TB917514:TB917515 ACX917514:ACX917515 AMT917514:AMT917515 AWP917514:AWP917515 BGL917514:BGL917515 BQH917514:BQH917515 CAD917514:CAD917515 CJZ917514:CJZ917515 CTV917514:CTV917515 DDR917514:DDR917515 DNN917514:DNN917515 DXJ917514:DXJ917515 EHF917514:EHF917515 ERB917514:ERB917515 FAX917514:FAX917515 FKT917514:FKT917515 FUP917514:FUP917515 GEL917514:GEL917515 GOH917514:GOH917515 GYD917514:GYD917515 HHZ917514:HHZ917515 HRV917514:HRV917515 IBR917514:IBR917515 ILN917514:ILN917515 IVJ917514:IVJ917515 JFF917514:JFF917515 JPB917514:JPB917515 JYX917514:JYX917515 KIT917514:KIT917515 KSP917514:KSP917515 LCL917514:LCL917515 LMH917514:LMH917515 LWD917514:LWD917515 MFZ917514:MFZ917515 MPV917514:MPV917515 MZR917514:MZR917515 NJN917514:NJN917515 NTJ917514:NTJ917515 ODF917514:ODF917515 ONB917514:ONB917515 OWX917514:OWX917515 PGT917514:PGT917515 PQP917514:PQP917515 QAL917514:QAL917515 QKH917514:QKH917515 QUD917514:QUD917515 RDZ917514:RDZ917515 RNV917514:RNV917515 RXR917514:RXR917515 SHN917514:SHN917515 SRJ917514:SRJ917515 TBF917514:TBF917515 TLB917514:TLB917515 TUX917514:TUX917515 UET917514:UET917515 UOP917514:UOP917515 UYL917514:UYL917515 VIH917514:VIH917515 VSD917514:VSD917515 WBZ917514:WBZ917515 WLV917514:WLV917515 WVR917514:WVR917515 D983050:D983051 JF983050:JF983051 TB983050:TB983051 ACX983050:ACX983051 AMT983050:AMT983051 AWP983050:AWP983051 BGL983050:BGL983051 BQH983050:BQH983051 CAD983050:CAD983051 CJZ983050:CJZ983051 CTV983050:CTV983051 DDR983050:DDR983051 DNN983050:DNN983051 DXJ983050:DXJ983051 EHF983050:EHF983051 ERB983050:ERB983051 FAX983050:FAX983051 FKT983050:FKT983051 FUP983050:FUP983051 GEL983050:GEL983051 GOH983050:GOH983051 GYD983050:GYD983051 HHZ983050:HHZ983051 HRV983050:HRV983051 IBR983050:IBR983051 ILN983050:ILN983051 IVJ983050:IVJ983051 JFF983050:JFF983051 JPB983050:JPB983051 JYX983050:JYX983051 KIT983050:KIT983051 KSP983050:KSP983051 LCL983050:LCL983051 LMH983050:LMH983051 LWD983050:LWD983051 MFZ983050:MFZ983051 MPV983050:MPV983051 MZR983050:MZR983051 NJN983050:NJN983051 NTJ983050:NTJ983051 ODF983050:ODF983051 ONB983050:ONB983051 OWX983050:OWX983051 PGT983050:PGT983051 PQP983050:PQP983051 QAL983050:QAL983051 QKH983050:QKH983051 QUD983050:QUD983051 RDZ983050:RDZ983051 RNV983050:RNV983051 RXR983050:RXR983051 SHN983050:SHN983051 SRJ983050:SRJ983051 TBF983050:TBF983051 TLB983050:TLB983051 TUX983050:TUX983051 UET983050:UET983051 UOP983050:UOP983051 UYL983050:UYL983051 VIH983050:VIH983051 VSD983050:VSD983051 WBZ983050:WBZ983051 WLV983050:WLV983051 WVR983050:WVR983051" xr:uid="{B002E7CB-C86B-4809-BCD9-4C0784C5C8C6}">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14F43-8081-46DC-A1BB-46E185048D9B}">
  <dimension ref="A1:AH276"/>
  <sheetViews>
    <sheetView zoomScale="85" zoomScaleNormal="85" zoomScaleSheetLayoutView="70" workbookViewId="0">
      <selection activeCell="H12" sqref="H12:I12"/>
    </sheetView>
  </sheetViews>
  <sheetFormatPr defaultColWidth="9.33203125" defaultRowHeight="12.6"/>
  <cols>
    <col min="1" max="1" width="3.33203125" style="46" customWidth="1"/>
    <col min="2" max="2" width="19.33203125" style="46" customWidth="1"/>
    <col min="3" max="3" width="3.88671875" style="46" customWidth="1"/>
    <col min="4" max="4" width="19.33203125" style="46" customWidth="1"/>
    <col min="5" max="6" width="17.6640625" style="46" customWidth="1"/>
    <col min="7" max="7" width="2.33203125" style="46" customWidth="1"/>
    <col min="8" max="8" width="9.44140625" style="46" customWidth="1"/>
    <col min="9" max="9" width="5.33203125" style="46" customWidth="1"/>
    <col min="10" max="10" width="22.33203125" style="46" customWidth="1"/>
    <col min="11" max="11" width="19.33203125" style="46" customWidth="1"/>
    <col min="12" max="12" width="17.6640625" style="46" customWidth="1"/>
    <col min="13" max="13" width="15" style="46" bestFit="1" customWidth="1"/>
    <col min="14" max="15" width="9.33203125" style="46"/>
    <col min="16" max="17" width="18.5546875" style="46" customWidth="1"/>
    <col min="18" max="18" width="20.6640625" style="46" customWidth="1"/>
    <col min="19" max="19" width="15" style="46" bestFit="1" customWidth="1"/>
    <col min="20" max="20" width="11.33203125" style="46" customWidth="1"/>
    <col min="21" max="24" width="18.6640625" style="46" customWidth="1"/>
    <col min="25" max="25" width="15" style="46" bestFit="1" customWidth="1"/>
    <col min="26" max="26" width="10.44140625" style="46" customWidth="1"/>
    <col min="27" max="29" width="9.33203125" style="46"/>
    <col min="30" max="30" width="38.6640625" style="46" customWidth="1"/>
    <col min="31" max="31" width="13.21875" style="46" customWidth="1"/>
    <col min="32" max="262" width="9.33203125" style="46"/>
    <col min="263" max="263" width="3.33203125" style="46" customWidth="1"/>
    <col min="264" max="264" width="19.6640625" style="46" customWidth="1"/>
    <col min="265" max="265" width="14.6640625" style="46" customWidth="1"/>
    <col min="266" max="266" width="17.33203125" style="46" customWidth="1"/>
    <col min="267" max="267" width="16.44140625" style="46" customWidth="1"/>
    <col min="268" max="268" width="14.33203125" style="46" customWidth="1"/>
    <col min="269" max="269" width="2.33203125" style="46" customWidth="1"/>
    <col min="270" max="270" width="9.44140625" style="46" customWidth="1"/>
    <col min="271" max="271" width="8.6640625" style="46" customWidth="1"/>
    <col min="272" max="272" width="20.33203125" style="46" bestFit="1" customWidth="1"/>
    <col min="273" max="273" width="12.6640625" style="46" bestFit="1" customWidth="1"/>
    <col min="274" max="274" width="9.33203125" style="46"/>
    <col min="275" max="275" width="12.6640625" style="46" bestFit="1" customWidth="1"/>
    <col min="276" max="518" width="9.33203125" style="46"/>
    <col min="519" max="519" width="3.33203125" style="46" customWidth="1"/>
    <col min="520" max="520" width="19.6640625" style="46" customWidth="1"/>
    <col min="521" max="521" width="14.6640625" style="46" customWidth="1"/>
    <col min="522" max="522" width="17.33203125" style="46" customWidth="1"/>
    <col min="523" max="523" width="16.44140625" style="46" customWidth="1"/>
    <col min="524" max="524" width="14.33203125" style="46" customWidth="1"/>
    <col min="525" max="525" width="2.33203125" style="46" customWidth="1"/>
    <col min="526" max="526" width="9.44140625" style="46" customWidth="1"/>
    <col min="527" max="527" width="8.6640625" style="46" customWidth="1"/>
    <col min="528" max="528" width="20.33203125" style="46" bestFit="1" customWidth="1"/>
    <col min="529" max="529" width="12.6640625" style="46" bestFit="1" customWidth="1"/>
    <col min="530" max="530" width="9.33203125" style="46"/>
    <col min="531" max="531" width="12.6640625" style="46" bestFit="1" customWidth="1"/>
    <col min="532" max="774" width="9.33203125" style="46"/>
    <col min="775" max="775" width="3.33203125" style="46" customWidth="1"/>
    <col min="776" max="776" width="19.6640625" style="46" customWidth="1"/>
    <col min="777" max="777" width="14.6640625" style="46" customWidth="1"/>
    <col min="778" max="778" width="17.33203125" style="46" customWidth="1"/>
    <col min="779" max="779" width="16.44140625" style="46" customWidth="1"/>
    <col min="780" max="780" width="14.33203125" style="46" customWidth="1"/>
    <col min="781" max="781" width="2.33203125" style="46" customWidth="1"/>
    <col min="782" max="782" width="9.44140625" style="46" customWidth="1"/>
    <col min="783" max="783" width="8.6640625" style="46" customWidth="1"/>
    <col min="784" max="784" width="20.33203125" style="46" bestFit="1" customWidth="1"/>
    <col min="785" max="785" width="12.6640625" style="46" bestFit="1" customWidth="1"/>
    <col min="786" max="786" width="9.33203125" style="46"/>
    <col min="787" max="787" width="12.6640625" style="46" bestFit="1" customWidth="1"/>
    <col min="788" max="1030" width="9.33203125" style="46"/>
    <col min="1031" max="1031" width="3.33203125" style="46" customWidth="1"/>
    <col min="1032" max="1032" width="19.6640625" style="46" customWidth="1"/>
    <col min="1033" max="1033" width="14.6640625" style="46" customWidth="1"/>
    <col min="1034" max="1034" width="17.33203125" style="46" customWidth="1"/>
    <col min="1035" max="1035" width="16.44140625" style="46" customWidth="1"/>
    <col min="1036" max="1036" width="14.33203125" style="46" customWidth="1"/>
    <col min="1037" max="1037" width="2.33203125" style="46" customWidth="1"/>
    <col min="1038" max="1038" width="9.44140625" style="46" customWidth="1"/>
    <col min="1039" max="1039" width="8.6640625" style="46" customWidth="1"/>
    <col min="1040" max="1040" width="20.33203125" style="46" bestFit="1" customWidth="1"/>
    <col min="1041" max="1041" width="12.6640625" style="46" bestFit="1" customWidth="1"/>
    <col min="1042" max="1042" width="9.33203125" style="46"/>
    <col min="1043" max="1043" width="12.6640625" style="46" bestFit="1" customWidth="1"/>
    <col min="1044" max="1286" width="9.33203125" style="46"/>
    <col min="1287" max="1287" width="3.33203125" style="46" customWidth="1"/>
    <col min="1288" max="1288" width="19.6640625" style="46" customWidth="1"/>
    <col min="1289" max="1289" width="14.6640625" style="46" customWidth="1"/>
    <col min="1290" max="1290" width="17.33203125" style="46" customWidth="1"/>
    <col min="1291" max="1291" width="16.44140625" style="46" customWidth="1"/>
    <col min="1292" max="1292" width="14.33203125" style="46" customWidth="1"/>
    <col min="1293" max="1293" width="2.33203125" style="46" customWidth="1"/>
    <col min="1294" max="1294" width="9.44140625" style="46" customWidth="1"/>
    <col min="1295" max="1295" width="8.6640625" style="46" customWidth="1"/>
    <col min="1296" max="1296" width="20.33203125" style="46" bestFit="1" customWidth="1"/>
    <col min="1297" max="1297" width="12.6640625" style="46" bestFit="1" customWidth="1"/>
    <col min="1298" max="1298" width="9.33203125" style="46"/>
    <col min="1299" max="1299" width="12.6640625" style="46" bestFit="1" customWidth="1"/>
    <col min="1300" max="1542" width="9.33203125" style="46"/>
    <col min="1543" max="1543" width="3.33203125" style="46" customWidth="1"/>
    <col min="1544" max="1544" width="19.6640625" style="46" customWidth="1"/>
    <col min="1545" max="1545" width="14.6640625" style="46" customWidth="1"/>
    <col min="1546" max="1546" width="17.33203125" style="46" customWidth="1"/>
    <col min="1547" max="1547" width="16.44140625" style="46" customWidth="1"/>
    <col min="1548" max="1548" width="14.33203125" style="46" customWidth="1"/>
    <col min="1549" max="1549" width="2.33203125" style="46" customWidth="1"/>
    <col min="1550" max="1550" width="9.44140625" style="46" customWidth="1"/>
    <col min="1551" max="1551" width="8.6640625" style="46" customWidth="1"/>
    <col min="1552" max="1552" width="20.33203125" style="46" bestFit="1" customWidth="1"/>
    <col min="1553" max="1553" width="12.6640625" style="46" bestFit="1" customWidth="1"/>
    <col min="1554" max="1554" width="9.33203125" style="46"/>
    <col min="1555" max="1555" width="12.6640625" style="46" bestFit="1" customWidth="1"/>
    <col min="1556" max="1798" width="9.33203125" style="46"/>
    <col min="1799" max="1799" width="3.33203125" style="46" customWidth="1"/>
    <col min="1800" max="1800" width="19.6640625" style="46" customWidth="1"/>
    <col min="1801" max="1801" width="14.6640625" style="46" customWidth="1"/>
    <col min="1802" max="1802" width="17.33203125" style="46" customWidth="1"/>
    <col min="1803" max="1803" width="16.44140625" style="46" customWidth="1"/>
    <col min="1804" max="1804" width="14.33203125" style="46" customWidth="1"/>
    <col min="1805" max="1805" width="2.33203125" style="46" customWidth="1"/>
    <col min="1806" max="1806" width="9.44140625" style="46" customWidth="1"/>
    <col min="1807" max="1807" width="8.6640625" style="46" customWidth="1"/>
    <col min="1808" max="1808" width="20.33203125" style="46" bestFit="1" customWidth="1"/>
    <col min="1809" max="1809" width="12.6640625" style="46" bestFit="1" customWidth="1"/>
    <col min="1810" max="1810" width="9.33203125" style="46"/>
    <col min="1811" max="1811" width="12.6640625" style="46" bestFit="1" customWidth="1"/>
    <col min="1812" max="2054" width="9.33203125" style="46"/>
    <col min="2055" max="2055" width="3.33203125" style="46" customWidth="1"/>
    <col min="2056" max="2056" width="19.6640625" style="46" customWidth="1"/>
    <col min="2057" max="2057" width="14.6640625" style="46" customWidth="1"/>
    <col min="2058" max="2058" width="17.33203125" style="46" customWidth="1"/>
    <col min="2059" max="2059" width="16.44140625" style="46" customWidth="1"/>
    <col min="2060" max="2060" width="14.33203125" style="46" customWidth="1"/>
    <col min="2061" max="2061" width="2.33203125" style="46" customWidth="1"/>
    <col min="2062" max="2062" width="9.44140625" style="46" customWidth="1"/>
    <col min="2063" max="2063" width="8.6640625" style="46" customWidth="1"/>
    <col min="2064" max="2064" width="20.33203125" style="46" bestFit="1" customWidth="1"/>
    <col min="2065" max="2065" width="12.6640625" style="46" bestFit="1" customWidth="1"/>
    <col min="2066" max="2066" width="9.33203125" style="46"/>
    <col min="2067" max="2067" width="12.6640625" style="46" bestFit="1" customWidth="1"/>
    <col min="2068" max="2310" width="9.33203125" style="46"/>
    <col min="2311" max="2311" width="3.33203125" style="46" customWidth="1"/>
    <col min="2312" max="2312" width="19.6640625" style="46" customWidth="1"/>
    <col min="2313" max="2313" width="14.6640625" style="46" customWidth="1"/>
    <col min="2314" max="2314" width="17.33203125" style="46" customWidth="1"/>
    <col min="2315" max="2315" width="16.44140625" style="46" customWidth="1"/>
    <col min="2316" max="2316" width="14.33203125" style="46" customWidth="1"/>
    <col min="2317" max="2317" width="2.33203125" style="46" customWidth="1"/>
    <col min="2318" max="2318" width="9.44140625" style="46" customWidth="1"/>
    <col min="2319" max="2319" width="8.6640625" style="46" customWidth="1"/>
    <col min="2320" max="2320" width="20.33203125" style="46" bestFit="1" customWidth="1"/>
    <col min="2321" max="2321" width="12.6640625" style="46" bestFit="1" customWidth="1"/>
    <col min="2322" max="2322" width="9.33203125" style="46"/>
    <col min="2323" max="2323" width="12.6640625" style="46" bestFit="1" customWidth="1"/>
    <col min="2324" max="2566" width="9.33203125" style="46"/>
    <col min="2567" max="2567" width="3.33203125" style="46" customWidth="1"/>
    <col min="2568" max="2568" width="19.6640625" style="46" customWidth="1"/>
    <col min="2569" max="2569" width="14.6640625" style="46" customWidth="1"/>
    <col min="2570" max="2570" width="17.33203125" style="46" customWidth="1"/>
    <col min="2571" max="2571" width="16.44140625" style="46" customWidth="1"/>
    <col min="2572" max="2572" width="14.33203125" style="46" customWidth="1"/>
    <col min="2573" max="2573" width="2.33203125" style="46" customWidth="1"/>
    <col min="2574" max="2574" width="9.44140625" style="46" customWidth="1"/>
    <col min="2575" max="2575" width="8.6640625" style="46" customWidth="1"/>
    <col min="2576" max="2576" width="20.33203125" style="46" bestFit="1" customWidth="1"/>
    <col min="2577" max="2577" width="12.6640625" style="46" bestFit="1" customWidth="1"/>
    <col min="2578" max="2578" width="9.33203125" style="46"/>
    <col min="2579" max="2579" width="12.6640625" style="46" bestFit="1" customWidth="1"/>
    <col min="2580" max="2822" width="9.33203125" style="46"/>
    <col min="2823" max="2823" width="3.33203125" style="46" customWidth="1"/>
    <col min="2824" max="2824" width="19.6640625" style="46" customWidth="1"/>
    <col min="2825" max="2825" width="14.6640625" style="46" customWidth="1"/>
    <col min="2826" max="2826" width="17.33203125" style="46" customWidth="1"/>
    <col min="2827" max="2827" width="16.44140625" style="46" customWidth="1"/>
    <col min="2828" max="2828" width="14.33203125" style="46" customWidth="1"/>
    <col min="2829" max="2829" width="2.33203125" style="46" customWidth="1"/>
    <col min="2830" max="2830" width="9.44140625" style="46" customWidth="1"/>
    <col min="2831" max="2831" width="8.6640625" style="46" customWidth="1"/>
    <col min="2832" max="2832" width="20.33203125" style="46" bestFit="1" customWidth="1"/>
    <col min="2833" max="2833" width="12.6640625" style="46" bestFit="1" customWidth="1"/>
    <col min="2834" max="2834" width="9.33203125" style="46"/>
    <col min="2835" max="2835" width="12.6640625" style="46" bestFit="1" customWidth="1"/>
    <col min="2836" max="3078" width="9.33203125" style="46"/>
    <col min="3079" max="3079" width="3.33203125" style="46" customWidth="1"/>
    <col min="3080" max="3080" width="19.6640625" style="46" customWidth="1"/>
    <col min="3081" max="3081" width="14.6640625" style="46" customWidth="1"/>
    <col min="3082" max="3082" width="17.33203125" style="46" customWidth="1"/>
    <col min="3083" max="3083" width="16.44140625" style="46" customWidth="1"/>
    <col min="3084" max="3084" width="14.33203125" style="46" customWidth="1"/>
    <col min="3085" max="3085" width="2.33203125" style="46" customWidth="1"/>
    <col min="3086" max="3086" width="9.44140625" style="46" customWidth="1"/>
    <col min="3087" max="3087" width="8.6640625" style="46" customWidth="1"/>
    <col min="3088" max="3088" width="20.33203125" style="46" bestFit="1" customWidth="1"/>
    <col min="3089" max="3089" width="12.6640625" style="46" bestFit="1" customWidth="1"/>
    <col min="3090" max="3090" width="9.33203125" style="46"/>
    <col min="3091" max="3091" width="12.6640625" style="46" bestFit="1" customWidth="1"/>
    <col min="3092" max="3334" width="9.33203125" style="46"/>
    <col min="3335" max="3335" width="3.33203125" style="46" customWidth="1"/>
    <col min="3336" max="3336" width="19.6640625" style="46" customWidth="1"/>
    <col min="3337" max="3337" width="14.6640625" style="46" customWidth="1"/>
    <col min="3338" max="3338" width="17.33203125" style="46" customWidth="1"/>
    <col min="3339" max="3339" width="16.44140625" style="46" customWidth="1"/>
    <col min="3340" max="3340" width="14.33203125" style="46" customWidth="1"/>
    <col min="3341" max="3341" width="2.33203125" style="46" customWidth="1"/>
    <col min="3342" max="3342" width="9.44140625" style="46" customWidth="1"/>
    <col min="3343" max="3343" width="8.6640625" style="46" customWidth="1"/>
    <col min="3344" max="3344" width="20.33203125" style="46" bestFit="1" customWidth="1"/>
    <col min="3345" max="3345" width="12.6640625" style="46" bestFit="1" customWidth="1"/>
    <col min="3346" max="3346" width="9.33203125" style="46"/>
    <col min="3347" max="3347" width="12.6640625" style="46" bestFit="1" customWidth="1"/>
    <col min="3348" max="3590" width="9.33203125" style="46"/>
    <col min="3591" max="3591" width="3.33203125" style="46" customWidth="1"/>
    <col min="3592" max="3592" width="19.6640625" style="46" customWidth="1"/>
    <col min="3593" max="3593" width="14.6640625" style="46" customWidth="1"/>
    <col min="3594" max="3594" width="17.33203125" style="46" customWidth="1"/>
    <col min="3595" max="3595" width="16.44140625" style="46" customWidth="1"/>
    <col min="3596" max="3596" width="14.33203125" style="46" customWidth="1"/>
    <col min="3597" max="3597" width="2.33203125" style="46" customWidth="1"/>
    <col min="3598" max="3598" width="9.44140625" style="46" customWidth="1"/>
    <col min="3599" max="3599" width="8.6640625" style="46" customWidth="1"/>
    <col min="3600" max="3600" width="20.33203125" style="46" bestFit="1" customWidth="1"/>
    <col min="3601" max="3601" width="12.6640625" style="46" bestFit="1" customWidth="1"/>
    <col min="3602" max="3602" width="9.33203125" style="46"/>
    <col min="3603" max="3603" width="12.6640625" style="46" bestFit="1" customWidth="1"/>
    <col min="3604" max="3846" width="9.33203125" style="46"/>
    <col min="3847" max="3847" width="3.33203125" style="46" customWidth="1"/>
    <col min="3848" max="3848" width="19.6640625" style="46" customWidth="1"/>
    <col min="3849" max="3849" width="14.6640625" style="46" customWidth="1"/>
    <col min="3850" max="3850" width="17.33203125" style="46" customWidth="1"/>
    <col min="3851" max="3851" width="16.44140625" style="46" customWidth="1"/>
    <col min="3852" max="3852" width="14.33203125" style="46" customWidth="1"/>
    <col min="3853" max="3853" width="2.33203125" style="46" customWidth="1"/>
    <col min="3854" max="3854" width="9.44140625" style="46" customWidth="1"/>
    <col min="3855" max="3855" width="8.6640625" style="46" customWidth="1"/>
    <col min="3856" max="3856" width="20.33203125" style="46" bestFit="1" customWidth="1"/>
    <col min="3857" max="3857" width="12.6640625" style="46" bestFit="1" customWidth="1"/>
    <col min="3858" max="3858" width="9.33203125" style="46"/>
    <col min="3859" max="3859" width="12.6640625" style="46" bestFit="1" customWidth="1"/>
    <col min="3860" max="4102" width="9.33203125" style="46"/>
    <col min="4103" max="4103" width="3.33203125" style="46" customWidth="1"/>
    <col min="4104" max="4104" width="19.6640625" style="46" customWidth="1"/>
    <col min="4105" max="4105" width="14.6640625" style="46" customWidth="1"/>
    <col min="4106" max="4106" width="17.33203125" style="46" customWidth="1"/>
    <col min="4107" max="4107" width="16.44140625" style="46" customWidth="1"/>
    <col min="4108" max="4108" width="14.33203125" style="46" customWidth="1"/>
    <col min="4109" max="4109" width="2.33203125" style="46" customWidth="1"/>
    <col min="4110" max="4110" width="9.44140625" style="46" customWidth="1"/>
    <col min="4111" max="4111" width="8.6640625" style="46" customWidth="1"/>
    <col min="4112" max="4112" width="20.33203125" style="46" bestFit="1" customWidth="1"/>
    <col min="4113" max="4113" width="12.6640625" style="46" bestFit="1" customWidth="1"/>
    <col min="4114" max="4114" width="9.33203125" style="46"/>
    <col min="4115" max="4115" width="12.6640625" style="46" bestFit="1" customWidth="1"/>
    <col min="4116" max="4358" width="9.33203125" style="46"/>
    <col min="4359" max="4359" width="3.33203125" style="46" customWidth="1"/>
    <col min="4360" max="4360" width="19.6640625" style="46" customWidth="1"/>
    <col min="4361" max="4361" width="14.6640625" style="46" customWidth="1"/>
    <col min="4362" max="4362" width="17.33203125" style="46" customWidth="1"/>
    <col min="4363" max="4363" width="16.44140625" style="46" customWidth="1"/>
    <col min="4364" max="4364" width="14.33203125" style="46" customWidth="1"/>
    <col min="4365" max="4365" width="2.33203125" style="46" customWidth="1"/>
    <col min="4366" max="4366" width="9.44140625" style="46" customWidth="1"/>
    <col min="4367" max="4367" width="8.6640625" style="46" customWidth="1"/>
    <col min="4368" max="4368" width="20.33203125" style="46" bestFit="1" customWidth="1"/>
    <col min="4369" max="4369" width="12.6640625" style="46" bestFit="1" customWidth="1"/>
    <col min="4370" max="4370" width="9.33203125" style="46"/>
    <col min="4371" max="4371" width="12.6640625" style="46" bestFit="1" customWidth="1"/>
    <col min="4372" max="4614" width="9.33203125" style="46"/>
    <col min="4615" max="4615" width="3.33203125" style="46" customWidth="1"/>
    <col min="4616" max="4616" width="19.6640625" style="46" customWidth="1"/>
    <col min="4617" max="4617" width="14.6640625" style="46" customWidth="1"/>
    <col min="4618" max="4618" width="17.33203125" style="46" customWidth="1"/>
    <col min="4619" max="4619" width="16.44140625" style="46" customWidth="1"/>
    <col min="4620" max="4620" width="14.33203125" style="46" customWidth="1"/>
    <col min="4621" max="4621" width="2.33203125" style="46" customWidth="1"/>
    <col min="4622" max="4622" width="9.44140625" style="46" customWidth="1"/>
    <col min="4623" max="4623" width="8.6640625" style="46" customWidth="1"/>
    <col min="4624" max="4624" width="20.33203125" style="46" bestFit="1" customWidth="1"/>
    <col min="4625" max="4625" width="12.6640625" style="46" bestFit="1" customWidth="1"/>
    <col min="4626" max="4626" width="9.33203125" style="46"/>
    <col min="4627" max="4627" width="12.6640625" style="46" bestFit="1" customWidth="1"/>
    <col min="4628" max="4870" width="9.33203125" style="46"/>
    <col min="4871" max="4871" width="3.33203125" style="46" customWidth="1"/>
    <col min="4872" max="4872" width="19.6640625" style="46" customWidth="1"/>
    <col min="4873" max="4873" width="14.6640625" style="46" customWidth="1"/>
    <col min="4874" max="4874" width="17.33203125" style="46" customWidth="1"/>
    <col min="4875" max="4875" width="16.44140625" style="46" customWidth="1"/>
    <col min="4876" max="4876" width="14.33203125" style="46" customWidth="1"/>
    <col min="4877" max="4877" width="2.33203125" style="46" customWidth="1"/>
    <col min="4878" max="4878" width="9.44140625" style="46" customWidth="1"/>
    <col min="4879" max="4879" width="8.6640625" style="46" customWidth="1"/>
    <col min="4880" max="4880" width="20.33203125" style="46" bestFit="1" customWidth="1"/>
    <col min="4881" max="4881" width="12.6640625" style="46" bestFit="1" customWidth="1"/>
    <col min="4882" max="4882" width="9.33203125" style="46"/>
    <col min="4883" max="4883" width="12.6640625" style="46" bestFit="1" customWidth="1"/>
    <col min="4884" max="5126" width="9.33203125" style="46"/>
    <col min="5127" max="5127" width="3.33203125" style="46" customWidth="1"/>
    <col min="5128" max="5128" width="19.6640625" style="46" customWidth="1"/>
    <col min="5129" max="5129" width="14.6640625" style="46" customWidth="1"/>
    <col min="5130" max="5130" width="17.33203125" style="46" customWidth="1"/>
    <col min="5131" max="5131" width="16.44140625" style="46" customWidth="1"/>
    <col min="5132" max="5132" width="14.33203125" style="46" customWidth="1"/>
    <col min="5133" max="5133" width="2.33203125" style="46" customWidth="1"/>
    <col min="5134" max="5134" width="9.44140625" style="46" customWidth="1"/>
    <col min="5135" max="5135" width="8.6640625" style="46" customWidth="1"/>
    <col min="5136" max="5136" width="20.33203125" style="46" bestFit="1" customWidth="1"/>
    <col min="5137" max="5137" width="12.6640625" style="46" bestFit="1" customWidth="1"/>
    <col min="5138" max="5138" width="9.33203125" style="46"/>
    <col min="5139" max="5139" width="12.6640625" style="46" bestFit="1" customWidth="1"/>
    <col min="5140" max="5382" width="9.33203125" style="46"/>
    <col min="5383" max="5383" width="3.33203125" style="46" customWidth="1"/>
    <col min="5384" max="5384" width="19.6640625" style="46" customWidth="1"/>
    <col min="5385" max="5385" width="14.6640625" style="46" customWidth="1"/>
    <col min="5386" max="5386" width="17.33203125" style="46" customWidth="1"/>
    <col min="5387" max="5387" width="16.44140625" style="46" customWidth="1"/>
    <col min="5388" max="5388" width="14.33203125" style="46" customWidth="1"/>
    <col min="5389" max="5389" width="2.33203125" style="46" customWidth="1"/>
    <col min="5390" max="5390" width="9.44140625" style="46" customWidth="1"/>
    <col min="5391" max="5391" width="8.6640625" style="46" customWidth="1"/>
    <col min="5392" max="5392" width="20.33203125" style="46" bestFit="1" customWidth="1"/>
    <col min="5393" max="5393" width="12.6640625" style="46" bestFit="1" customWidth="1"/>
    <col min="5394" max="5394" width="9.33203125" style="46"/>
    <col min="5395" max="5395" width="12.6640625" style="46" bestFit="1" customWidth="1"/>
    <col min="5396" max="5638" width="9.33203125" style="46"/>
    <col min="5639" max="5639" width="3.33203125" style="46" customWidth="1"/>
    <col min="5640" max="5640" width="19.6640625" style="46" customWidth="1"/>
    <col min="5641" max="5641" width="14.6640625" style="46" customWidth="1"/>
    <col min="5642" max="5642" width="17.33203125" style="46" customWidth="1"/>
    <col min="5643" max="5643" width="16.44140625" style="46" customWidth="1"/>
    <col min="5644" max="5644" width="14.33203125" style="46" customWidth="1"/>
    <col min="5645" max="5645" width="2.33203125" style="46" customWidth="1"/>
    <col min="5646" max="5646" width="9.44140625" style="46" customWidth="1"/>
    <col min="5647" max="5647" width="8.6640625" style="46" customWidth="1"/>
    <col min="5648" max="5648" width="20.33203125" style="46" bestFit="1" customWidth="1"/>
    <col min="5649" max="5649" width="12.6640625" style="46" bestFit="1" customWidth="1"/>
    <col min="5650" max="5650" width="9.33203125" style="46"/>
    <col min="5651" max="5651" width="12.6640625" style="46" bestFit="1" customWidth="1"/>
    <col min="5652" max="5894" width="9.33203125" style="46"/>
    <col min="5895" max="5895" width="3.33203125" style="46" customWidth="1"/>
    <col min="5896" max="5896" width="19.6640625" style="46" customWidth="1"/>
    <col min="5897" max="5897" width="14.6640625" style="46" customWidth="1"/>
    <col min="5898" max="5898" width="17.33203125" style="46" customWidth="1"/>
    <col min="5899" max="5899" width="16.44140625" style="46" customWidth="1"/>
    <col min="5900" max="5900" width="14.33203125" style="46" customWidth="1"/>
    <col min="5901" max="5901" width="2.33203125" style="46" customWidth="1"/>
    <col min="5902" max="5902" width="9.44140625" style="46" customWidth="1"/>
    <col min="5903" max="5903" width="8.6640625" style="46" customWidth="1"/>
    <col min="5904" max="5904" width="20.33203125" style="46" bestFit="1" customWidth="1"/>
    <col min="5905" max="5905" width="12.6640625" style="46" bestFit="1" customWidth="1"/>
    <col min="5906" max="5906" width="9.33203125" style="46"/>
    <col min="5907" max="5907" width="12.6640625" style="46" bestFit="1" customWidth="1"/>
    <col min="5908" max="6150" width="9.33203125" style="46"/>
    <col min="6151" max="6151" width="3.33203125" style="46" customWidth="1"/>
    <col min="6152" max="6152" width="19.6640625" style="46" customWidth="1"/>
    <col min="6153" max="6153" width="14.6640625" style="46" customWidth="1"/>
    <col min="6154" max="6154" width="17.33203125" style="46" customWidth="1"/>
    <col min="6155" max="6155" width="16.44140625" style="46" customWidth="1"/>
    <col min="6156" max="6156" width="14.33203125" style="46" customWidth="1"/>
    <col min="6157" max="6157" width="2.33203125" style="46" customWidth="1"/>
    <col min="6158" max="6158" width="9.44140625" style="46" customWidth="1"/>
    <col min="6159" max="6159" width="8.6640625" style="46" customWidth="1"/>
    <col min="6160" max="6160" width="20.33203125" style="46" bestFit="1" customWidth="1"/>
    <col min="6161" max="6161" width="12.6640625" style="46" bestFit="1" customWidth="1"/>
    <col min="6162" max="6162" width="9.33203125" style="46"/>
    <col min="6163" max="6163" width="12.6640625" style="46" bestFit="1" customWidth="1"/>
    <col min="6164" max="6406" width="9.33203125" style="46"/>
    <col min="6407" max="6407" width="3.33203125" style="46" customWidth="1"/>
    <col min="6408" max="6408" width="19.6640625" style="46" customWidth="1"/>
    <col min="6409" max="6409" width="14.6640625" style="46" customWidth="1"/>
    <col min="6410" max="6410" width="17.33203125" style="46" customWidth="1"/>
    <col min="6411" max="6411" width="16.44140625" style="46" customWidth="1"/>
    <col min="6412" max="6412" width="14.33203125" style="46" customWidth="1"/>
    <col min="6413" max="6413" width="2.33203125" style="46" customWidth="1"/>
    <col min="6414" max="6414" width="9.44140625" style="46" customWidth="1"/>
    <col min="6415" max="6415" width="8.6640625" style="46" customWidth="1"/>
    <col min="6416" max="6416" width="20.33203125" style="46" bestFit="1" customWidth="1"/>
    <col min="6417" max="6417" width="12.6640625" style="46" bestFit="1" customWidth="1"/>
    <col min="6418" max="6418" width="9.33203125" style="46"/>
    <col min="6419" max="6419" width="12.6640625" style="46" bestFit="1" customWidth="1"/>
    <col min="6420" max="6662" width="9.33203125" style="46"/>
    <col min="6663" max="6663" width="3.33203125" style="46" customWidth="1"/>
    <col min="6664" max="6664" width="19.6640625" style="46" customWidth="1"/>
    <col min="6665" max="6665" width="14.6640625" style="46" customWidth="1"/>
    <col min="6666" max="6666" width="17.33203125" style="46" customWidth="1"/>
    <col min="6667" max="6667" width="16.44140625" style="46" customWidth="1"/>
    <col min="6668" max="6668" width="14.33203125" style="46" customWidth="1"/>
    <col min="6669" max="6669" width="2.33203125" style="46" customWidth="1"/>
    <col min="6670" max="6670" width="9.44140625" style="46" customWidth="1"/>
    <col min="6671" max="6671" width="8.6640625" style="46" customWidth="1"/>
    <col min="6672" max="6672" width="20.33203125" style="46" bestFit="1" customWidth="1"/>
    <col min="6673" max="6673" width="12.6640625" style="46" bestFit="1" customWidth="1"/>
    <col min="6674" max="6674" width="9.33203125" style="46"/>
    <col min="6675" max="6675" width="12.6640625" style="46" bestFit="1" customWidth="1"/>
    <col min="6676" max="6918" width="9.33203125" style="46"/>
    <col min="6919" max="6919" width="3.33203125" style="46" customWidth="1"/>
    <col min="6920" max="6920" width="19.6640625" style="46" customWidth="1"/>
    <col min="6921" max="6921" width="14.6640625" style="46" customWidth="1"/>
    <col min="6922" max="6922" width="17.33203125" style="46" customWidth="1"/>
    <col min="6923" max="6923" width="16.44140625" style="46" customWidth="1"/>
    <col min="6924" max="6924" width="14.33203125" style="46" customWidth="1"/>
    <col min="6925" max="6925" width="2.33203125" style="46" customWidth="1"/>
    <col min="6926" max="6926" width="9.44140625" style="46" customWidth="1"/>
    <col min="6927" max="6927" width="8.6640625" style="46" customWidth="1"/>
    <col min="6928" max="6928" width="20.33203125" style="46" bestFit="1" customWidth="1"/>
    <col min="6929" max="6929" width="12.6640625" style="46" bestFit="1" customWidth="1"/>
    <col min="6930" max="6930" width="9.33203125" style="46"/>
    <col min="6931" max="6931" width="12.6640625" style="46" bestFit="1" customWidth="1"/>
    <col min="6932" max="7174" width="9.33203125" style="46"/>
    <col min="7175" max="7175" width="3.33203125" style="46" customWidth="1"/>
    <col min="7176" max="7176" width="19.6640625" style="46" customWidth="1"/>
    <col min="7177" max="7177" width="14.6640625" style="46" customWidth="1"/>
    <col min="7178" max="7178" width="17.33203125" style="46" customWidth="1"/>
    <col min="7179" max="7179" width="16.44140625" style="46" customWidth="1"/>
    <col min="7180" max="7180" width="14.33203125" style="46" customWidth="1"/>
    <col min="7181" max="7181" width="2.33203125" style="46" customWidth="1"/>
    <col min="7182" max="7182" width="9.44140625" style="46" customWidth="1"/>
    <col min="7183" max="7183" width="8.6640625" style="46" customWidth="1"/>
    <col min="7184" max="7184" width="20.33203125" style="46" bestFit="1" customWidth="1"/>
    <col min="7185" max="7185" width="12.6640625" style="46" bestFit="1" customWidth="1"/>
    <col min="7186" max="7186" width="9.33203125" style="46"/>
    <col min="7187" max="7187" width="12.6640625" style="46" bestFit="1" customWidth="1"/>
    <col min="7188" max="7430" width="9.33203125" style="46"/>
    <col min="7431" max="7431" width="3.33203125" style="46" customWidth="1"/>
    <col min="7432" max="7432" width="19.6640625" style="46" customWidth="1"/>
    <col min="7433" max="7433" width="14.6640625" style="46" customWidth="1"/>
    <col min="7434" max="7434" width="17.33203125" style="46" customWidth="1"/>
    <col min="7435" max="7435" width="16.44140625" style="46" customWidth="1"/>
    <col min="7436" max="7436" width="14.33203125" style="46" customWidth="1"/>
    <col min="7437" max="7437" width="2.33203125" style="46" customWidth="1"/>
    <col min="7438" max="7438" width="9.44140625" style="46" customWidth="1"/>
    <col min="7439" max="7439" width="8.6640625" style="46" customWidth="1"/>
    <col min="7440" max="7440" width="20.33203125" style="46" bestFit="1" customWidth="1"/>
    <col min="7441" max="7441" width="12.6640625" style="46" bestFit="1" customWidth="1"/>
    <col min="7442" max="7442" width="9.33203125" style="46"/>
    <col min="7443" max="7443" width="12.6640625" style="46" bestFit="1" customWidth="1"/>
    <col min="7444" max="7686" width="9.33203125" style="46"/>
    <col min="7687" max="7687" width="3.33203125" style="46" customWidth="1"/>
    <col min="7688" max="7688" width="19.6640625" style="46" customWidth="1"/>
    <col min="7689" max="7689" width="14.6640625" style="46" customWidth="1"/>
    <col min="7690" max="7690" width="17.33203125" style="46" customWidth="1"/>
    <col min="7691" max="7691" width="16.44140625" style="46" customWidth="1"/>
    <col min="7692" max="7692" width="14.33203125" style="46" customWidth="1"/>
    <col min="7693" max="7693" width="2.33203125" style="46" customWidth="1"/>
    <col min="7694" max="7694" width="9.44140625" style="46" customWidth="1"/>
    <col min="7695" max="7695" width="8.6640625" style="46" customWidth="1"/>
    <col min="7696" max="7696" width="20.33203125" style="46" bestFit="1" customWidth="1"/>
    <col min="7697" max="7697" width="12.6640625" style="46" bestFit="1" customWidth="1"/>
    <col min="7698" max="7698" width="9.33203125" style="46"/>
    <col min="7699" max="7699" width="12.6640625" style="46" bestFit="1" customWidth="1"/>
    <col min="7700" max="7942" width="9.33203125" style="46"/>
    <col min="7943" max="7943" width="3.33203125" style="46" customWidth="1"/>
    <col min="7944" max="7944" width="19.6640625" style="46" customWidth="1"/>
    <col min="7945" max="7945" width="14.6640625" style="46" customWidth="1"/>
    <col min="7946" max="7946" width="17.33203125" style="46" customWidth="1"/>
    <col min="7947" max="7947" width="16.44140625" style="46" customWidth="1"/>
    <col min="7948" max="7948" width="14.33203125" style="46" customWidth="1"/>
    <col min="7949" max="7949" width="2.33203125" style="46" customWidth="1"/>
    <col min="7950" max="7950" width="9.44140625" style="46" customWidth="1"/>
    <col min="7951" max="7951" width="8.6640625" style="46" customWidth="1"/>
    <col min="7952" max="7952" width="20.33203125" style="46" bestFit="1" customWidth="1"/>
    <col min="7953" max="7953" width="12.6640625" style="46" bestFit="1" customWidth="1"/>
    <col min="7954" max="7954" width="9.33203125" style="46"/>
    <col min="7955" max="7955" width="12.6640625" style="46" bestFit="1" customWidth="1"/>
    <col min="7956" max="8198" width="9.33203125" style="46"/>
    <col min="8199" max="8199" width="3.33203125" style="46" customWidth="1"/>
    <col min="8200" max="8200" width="19.6640625" style="46" customWidth="1"/>
    <col min="8201" max="8201" width="14.6640625" style="46" customWidth="1"/>
    <col min="8202" max="8202" width="17.33203125" style="46" customWidth="1"/>
    <col min="8203" max="8203" width="16.44140625" style="46" customWidth="1"/>
    <col min="8204" max="8204" width="14.33203125" style="46" customWidth="1"/>
    <col min="8205" max="8205" width="2.33203125" style="46" customWidth="1"/>
    <col min="8206" max="8206" width="9.44140625" style="46" customWidth="1"/>
    <col min="8207" max="8207" width="8.6640625" style="46" customWidth="1"/>
    <col min="8208" max="8208" width="20.33203125" style="46" bestFit="1" customWidth="1"/>
    <col min="8209" max="8209" width="12.6640625" style="46" bestFit="1" customWidth="1"/>
    <col min="8210" max="8210" width="9.33203125" style="46"/>
    <col min="8211" max="8211" width="12.6640625" style="46" bestFit="1" customWidth="1"/>
    <col min="8212" max="8454" width="9.33203125" style="46"/>
    <col min="8455" max="8455" width="3.33203125" style="46" customWidth="1"/>
    <col min="8456" max="8456" width="19.6640625" style="46" customWidth="1"/>
    <col min="8457" max="8457" width="14.6640625" style="46" customWidth="1"/>
    <col min="8458" max="8458" width="17.33203125" style="46" customWidth="1"/>
    <col min="8459" max="8459" width="16.44140625" style="46" customWidth="1"/>
    <col min="8460" max="8460" width="14.33203125" style="46" customWidth="1"/>
    <col min="8461" max="8461" width="2.33203125" style="46" customWidth="1"/>
    <col min="8462" max="8462" width="9.44140625" style="46" customWidth="1"/>
    <col min="8463" max="8463" width="8.6640625" style="46" customWidth="1"/>
    <col min="8464" max="8464" width="20.33203125" style="46" bestFit="1" customWidth="1"/>
    <col min="8465" max="8465" width="12.6640625" style="46" bestFit="1" customWidth="1"/>
    <col min="8466" max="8466" width="9.33203125" style="46"/>
    <col min="8467" max="8467" width="12.6640625" style="46" bestFit="1" customWidth="1"/>
    <col min="8468" max="8710" width="9.33203125" style="46"/>
    <col min="8711" max="8711" width="3.33203125" style="46" customWidth="1"/>
    <col min="8712" max="8712" width="19.6640625" style="46" customWidth="1"/>
    <col min="8713" max="8713" width="14.6640625" style="46" customWidth="1"/>
    <col min="8714" max="8714" width="17.33203125" style="46" customWidth="1"/>
    <col min="8715" max="8715" width="16.44140625" style="46" customWidth="1"/>
    <col min="8716" max="8716" width="14.33203125" style="46" customWidth="1"/>
    <col min="8717" max="8717" width="2.33203125" style="46" customWidth="1"/>
    <col min="8718" max="8718" width="9.44140625" style="46" customWidth="1"/>
    <col min="8719" max="8719" width="8.6640625" style="46" customWidth="1"/>
    <col min="8720" max="8720" width="20.33203125" style="46" bestFit="1" customWidth="1"/>
    <col min="8721" max="8721" width="12.6640625" style="46" bestFit="1" customWidth="1"/>
    <col min="8722" max="8722" width="9.33203125" style="46"/>
    <col min="8723" max="8723" width="12.6640625" style="46" bestFit="1" customWidth="1"/>
    <col min="8724" max="8966" width="9.33203125" style="46"/>
    <col min="8967" max="8967" width="3.33203125" style="46" customWidth="1"/>
    <col min="8968" max="8968" width="19.6640625" style="46" customWidth="1"/>
    <col min="8969" max="8969" width="14.6640625" style="46" customWidth="1"/>
    <col min="8970" max="8970" width="17.33203125" style="46" customWidth="1"/>
    <col min="8971" max="8971" width="16.44140625" style="46" customWidth="1"/>
    <col min="8972" max="8972" width="14.33203125" style="46" customWidth="1"/>
    <col min="8973" max="8973" width="2.33203125" style="46" customWidth="1"/>
    <col min="8974" max="8974" width="9.44140625" style="46" customWidth="1"/>
    <col min="8975" max="8975" width="8.6640625" style="46" customWidth="1"/>
    <col min="8976" max="8976" width="20.33203125" style="46" bestFit="1" customWidth="1"/>
    <col min="8977" max="8977" width="12.6640625" style="46" bestFit="1" customWidth="1"/>
    <col min="8978" max="8978" width="9.33203125" style="46"/>
    <col min="8979" max="8979" width="12.6640625" style="46" bestFit="1" customWidth="1"/>
    <col min="8980" max="9222" width="9.33203125" style="46"/>
    <col min="9223" max="9223" width="3.33203125" style="46" customWidth="1"/>
    <col min="9224" max="9224" width="19.6640625" style="46" customWidth="1"/>
    <col min="9225" max="9225" width="14.6640625" style="46" customWidth="1"/>
    <col min="9226" max="9226" width="17.33203125" style="46" customWidth="1"/>
    <col min="9227" max="9227" width="16.44140625" style="46" customWidth="1"/>
    <col min="9228" max="9228" width="14.33203125" style="46" customWidth="1"/>
    <col min="9229" max="9229" width="2.33203125" style="46" customWidth="1"/>
    <col min="9230" max="9230" width="9.44140625" style="46" customWidth="1"/>
    <col min="9231" max="9231" width="8.6640625" style="46" customWidth="1"/>
    <col min="9232" max="9232" width="20.33203125" style="46" bestFit="1" customWidth="1"/>
    <col min="9233" max="9233" width="12.6640625" style="46" bestFit="1" customWidth="1"/>
    <col min="9234" max="9234" width="9.33203125" style="46"/>
    <col min="9235" max="9235" width="12.6640625" style="46" bestFit="1" customWidth="1"/>
    <col min="9236" max="9478" width="9.33203125" style="46"/>
    <col min="9479" max="9479" width="3.33203125" style="46" customWidth="1"/>
    <col min="9480" max="9480" width="19.6640625" style="46" customWidth="1"/>
    <col min="9481" max="9481" width="14.6640625" style="46" customWidth="1"/>
    <col min="9482" max="9482" width="17.33203125" style="46" customWidth="1"/>
    <col min="9483" max="9483" width="16.44140625" style="46" customWidth="1"/>
    <col min="9484" max="9484" width="14.33203125" style="46" customWidth="1"/>
    <col min="9485" max="9485" width="2.33203125" style="46" customWidth="1"/>
    <col min="9486" max="9486" width="9.44140625" style="46" customWidth="1"/>
    <col min="9487" max="9487" width="8.6640625" style="46" customWidth="1"/>
    <col min="9488" max="9488" width="20.33203125" style="46" bestFit="1" customWidth="1"/>
    <col min="9489" max="9489" width="12.6640625" style="46" bestFit="1" customWidth="1"/>
    <col min="9490" max="9490" width="9.33203125" style="46"/>
    <col min="9491" max="9491" width="12.6640625" style="46" bestFit="1" customWidth="1"/>
    <col min="9492" max="9734" width="9.33203125" style="46"/>
    <col min="9735" max="9735" width="3.33203125" style="46" customWidth="1"/>
    <col min="9736" max="9736" width="19.6640625" style="46" customWidth="1"/>
    <col min="9737" max="9737" width="14.6640625" style="46" customWidth="1"/>
    <col min="9738" max="9738" width="17.33203125" style="46" customWidth="1"/>
    <col min="9739" max="9739" width="16.44140625" style="46" customWidth="1"/>
    <col min="9740" max="9740" width="14.33203125" style="46" customWidth="1"/>
    <col min="9741" max="9741" width="2.33203125" style="46" customWidth="1"/>
    <col min="9742" max="9742" width="9.44140625" style="46" customWidth="1"/>
    <col min="9743" max="9743" width="8.6640625" style="46" customWidth="1"/>
    <col min="9744" max="9744" width="20.33203125" style="46" bestFit="1" customWidth="1"/>
    <col min="9745" max="9745" width="12.6640625" style="46" bestFit="1" customWidth="1"/>
    <col min="9746" max="9746" width="9.33203125" style="46"/>
    <col min="9747" max="9747" width="12.6640625" style="46" bestFit="1" customWidth="1"/>
    <col min="9748" max="9990" width="9.33203125" style="46"/>
    <col min="9991" max="9991" width="3.33203125" style="46" customWidth="1"/>
    <col min="9992" max="9992" width="19.6640625" style="46" customWidth="1"/>
    <col min="9993" max="9993" width="14.6640625" style="46" customWidth="1"/>
    <col min="9994" max="9994" width="17.33203125" style="46" customWidth="1"/>
    <col min="9995" max="9995" width="16.44140625" style="46" customWidth="1"/>
    <col min="9996" max="9996" width="14.33203125" style="46" customWidth="1"/>
    <col min="9997" max="9997" width="2.33203125" style="46" customWidth="1"/>
    <col min="9998" max="9998" width="9.44140625" style="46" customWidth="1"/>
    <col min="9999" max="9999" width="8.6640625" style="46" customWidth="1"/>
    <col min="10000" max="10000" width="20.33203125" style="46" bestFit="1" customWidth="1"/>
    <col min="10001" max="10001" width="12.6640625" style="46" bestFit="1" customWidth="1"/>
    <col min="10002" max="10002" width="9.33203125" style="46"/>
    <col min="10003" max="10003" width="12.6640625" style="46" bestFit="1" customWidth="1"/>
    <col min="10004" max="10246" width="9.33203125" style="46"/>
    <col min="10247" max="10247" width="3.33203125" style="46" customWidth="1"/>
    <col min="10248" max="10248" width="19.6640625" style="46" customWidth="1"/>
    <col min="10249" max="10249" width="14.6640625" style="46" customWidth="1"/>
    <col min="10250" max="10250" width="17.33203125" style="46" customWidth="1"/>
    <col min="10251" max="10251" width="16.44140625" style="46" customWidth="1"/>
    <col min="10252" max="10252" width="14.33203125" style="46" customWidth="1"/>
    <col min="10253" max="10253" width="2.33203125" style="46" customWidth="1"/>
    <col min="10254" max="10254" width="9.44140625" style="46" customWidth="1"/>
    <col min="10255" max="10255" width="8.6640625" style="46" customWidth="1"/>
    <col min="10256" max="10256" width="20.33203125" style="46" bestFit="1" customWidth="1"/>
    <col min="10257" max="10257" width="12.6640625" style="46" bestFit="1" customWidth="1"/>
    <col min="10258" max="10258" width="9.33203125" style="46"/>
    <col min="10259" max="10259" width="12.6640625" style="46" bestFit="1" customWidth="1"/>
    <col min="10260" max="10502" width="9.33203125" style="46"/>
    <col min="10503" max="10503" width="3.33203125" style="46" customWidth="1"/>
    <col min="10504" max="10504" width="19.6640625" style="46" customWidth="1"/>
    <col min="10505" max="10505" width="14.6640625" style="46" customWidth="1"/>
    <col min="10506" max="10506" width="17.33203125" style="46" customWidth="1"/>
    <col min="10507" max="10507" width="16.44140625" style="46" customWidth="1"/>
    <col min="10508" max="10508" width="14.33203125" style="46" customWidth="1"/>
    <col min="10509" max="10509" width="2.33203125" style="46" customWidth="1"/>
    <col min="10510" max="10510" width="9.44140625" style="46" customWidth="1"/>
    <col min="10511" max="10511" width="8.6640625" style="46" customWidth="1"/>
    <col min="10512" max="10512" width="20.33203125" style="46" bestFit="1" customWidth="1"/>
    <col min="10513" max="10513" width="12.6640625" style="46" bestFit="1" customWidth="1"/>
    <col min="10514" max="10514" width="9.33203125" style="46"/>
    <col min="10515" max="10515" width="12.6640625" style="46" bestFit="1" customWidth="1"/>
    <col min="10516" max="10758" width="9.33203125" style="46"/>
    <col min="10759" max="10759" width="3.33203125" style="46" customWidth="1"/>
    <col min="10760" max="10760" width="19.6640625" style="46" customWidth="1"/>
    <col min="10761" max="10761" width="14.6640625" style="46" customWidth="1"/>
    <col min="10762" max="10762" width="17.33203125" style="46" customWidth="1"/>
    <col min="10763" max="10763" width="16.44140625" style="46" customWidth="1"/>
    <col min="10764" max="10764" width="14.33203125" style="46" customWidth="1"/>
    <col min="10765" max="10765" width="2.33203125" style="46" customWidth="1"/>
    <col min="10766" max="10766" width="9.44140625" style="46" customWidth="1"/>
    <col min="10767" max="10767" width="8.6640625" style="46" customWidth="1"/>
    <col min="10768" max="10768" width="20.33203125" style="46" bestFit="1" customWidth="1"/>
    <col min="10769" max="10769" width="12.6640625" style="46" bestFit="1" customWidth="1"/>
    <col min="10770" max="10770" width="9.33203125" style="46"/>
    <col min="10771" max="10771" width="12.6640625" style="46" bestFit="1" customWidth="1"/>
    <col min="10772" max="11014" width="9.33203125" style="46"/>
    <col min="11015" max="11015" width="3.33203125" style="46" customWidth="1"/>
    <col min="11016" max="11016" width="19.6640625" style="46" customWidth="1"/>
    <col min="11017" max="11017" width="14.6640625" style="46" customWidth="1"/>
    <col min="11018" max="11018" width="17.33203125" style="46" customWidth="1"/>
    <col min="11019" max="11019" width="16.44140625" style="46" customWidth="1"/>
    <col min="11020" max="11020" width="14.33203125" style="46" customWidth="1"/>
    <col min="11021" max="11021" width="2.33203125" style="46" customWidth="1"/>
    <col min="11022" max="11022" width="9.44140625" style="46" customWidth="1"/>
    <col min="11023" max="11023" width="8.6640625" style="46" customWidth="1"/>
    <col min="11024" max="11024" width="20.33203125" style="46" bestFit="1" customWidth="1"/>
    <col min="11025" max="11025" width="12.6640625" style="46" bestFit="1" customWidth="1"/>
    <col min="11026" max="11026" width="9.33203125" style="46"/>
    <col min="11027" max="11027" width="12.6640625" style="46" bestFit="1" customWidth="1"/>
    <col min="11028" max="11270" width="9.33203125" style="46"/>
    <col min="11271" max="11271" width="3.33203125" style="46" customWidth="1"/>
    <col min="11272" max="11272" width="19.6640625" style="46" customWidth="1"/>
    <col min="11273" max="11273" width="14.6640625" style="46" customWidth="1"/>
    <col min="11274" max="11274" width="17.33203125" style="46" customWidth="1"/>
    <col min="11275" max="11275" width="16.44140625" style="46" customWidth="1"/>
    <col min="11276" max="11276" width="14.33203125" style="46" customWidth="1"/>
    <col min="11277" max="11277" width="2.33203125" style="46" customWidth="1"/>
    <col min="11278" max="11278" width="9.44140625" style="46" customWidth="1"/>
    <col min="11279" max="11279" width="8.6640625" style="46" customWidth="1"/>
    <col min="11280" max="11280" width="20.33203125" style="46" bestFit="1" customWidth="1"/>
    <col min="11281" max="11281" width="12.6640625" style="46" bestFit="1" customWidth="1"/>
    <col min="11282" max="11282" width="9.33203125" style="46"/>
    <col min="11283" max="11283" width="12.6640625" style="46" bestFit="1" customWidth="1"/>
    <col min="11284" max="11526" width="9.33203125" style="46"/>
    <col min="11527" max="11527" width="3.33203125" style="46" customWidth="1"/>
    <col min="11528" max="11528" width="19.6640625" style="46" customWidth="1"/>
    <col min="11529" max="11529" width="14.6640625" style="46" customWidth="1"/>
    <col min="11530" max="11530" width="17.33203125" style="46" customWidth="1"/>
    <col min="11531" max="11531" width="16.44140625" style="46" customWidth="1"/>
    <col min="11532" max="11532" width="14.33203125" style="46" customWidth="1"/>
    <col min="11533" max="11533" width="2.33203125" style="46" customWidth="1"/>
    <col min="11534" max="11534" width="9.44140625" style="46" customWidth="1"/>
    <col min="11535" max="11535" width="8.6640625" style="46" customWidth="1"/>
    <col min="11536" max="11536" width="20.33203125" style="46" bestFit="1" customWidth="1"/>
    <col min="11537" max="11537" width="12.6640625" style="46" bestFit="1" customWidth="1"/>
    <col min="11538" max="11538" width="9.33203125" style="46"/>
    <col min="11539" max="11539" width="12.6640625" style="46" bestFit="1" customWidth="1"/>
    <col min="11540" max="11782" width="9.33203125" style="46"/>
    <col min="11783" max="11783" width="3.33203125" style="46" customWidth="1"/>
    <col min="11784" max="11784" width="19.6640625" style="46" customWidth="1"/>
    <col min="11785" max="11785" width="14.6640625" style="46" customWidth="1"/>
    <col min="11786" max="11786" width="17.33203125" style="46" customWidth="1"/>
    <col min="11787" max="11787" width="16.44140625" style="46" customWidth="1"/>
    <col min="11788" max="11788" width="14.33203125" style="46" customWidth="1"/>
    <col min="11789" max="11789" width="2.33203125" style="46" customWidth="1"/>
    <col min="11790" max="11790" width="9.44140625" style="46" customWidth="1"/>
    <col min="11791" max="11791" width="8.6640625" style="46" customWidth="1"/>
    <col min="11792" max="11792" width="20.33203125" style="46" bestFit="1" customWidth="1"/>
    <col min="11793" max="11793" width="12.6640625" style="46" bestFit="1" customWidth="1"/>
    <col min="11794" max="11794" width="9.33203125" style="46"/>
    <col min="11795" max="11795" width="12.6640625" style="46" bestFit="1" customWidth="1"/>
    <col min="11796" max="12038" width="9.33203125" style="46"/>
    <col min="12039" max="12039" width="3.33203125" style="46" customWidth="1"/>
    <col min="12040" max="12040" width="19.6640625" style="46" customWidth="1"/>
    <col min="12041" max="12041" width="14.6640625" style="46" customWidth="1"/>
    <col min="12042" max="12042" width="17.33203125" style="46" customWidth="1"/>
    <col min="12043" max="12043" width="16.44140625" style="46" customWidth="1"/>
    <col min="12044" max="12044" width="14.33203125" style="46" customWidth="1"/>
    <col min="12045" max="12045" width="2.33203125" style="46" customWidth="1"/>
    <col min="12046" max="12046" width="9.44140625" style="46" customWidth="1"/>
    <col min="12047" max="12047" width="8.6640625" style="46" customWidth="1"/>
    <col min="12048" max="12048" width="20.33203125" style="46" bestFit="1" customWidth="1"/>
    <col min="12049" max="12049" width="12.6640625" style="46" bestFit="1" customWidth="1"/>
    <col min="12050" max="12050" width="9.33203125" style="46"/>
    <col min="12051" max="12051" width="12.6640625" style="46" bestFit="1" customWidth="1"/>
    <col min="12052" max="12294" width="9.33203125" style="46"/>
    <col min="12295" max="12295" width="3.33203125" style="46" customWidth="1"/>
    <col min="12296" max="12296" width="19.6640625" style="46" customWidth="1"/>
    <col min="12297" max="12297" width="14.6640625" style="46" customWidth="1"/>
    <col min="12298" max="12298" width="17.33203125" style="46" customWidth="1"/>
    <col min="12299" max="12299" width="16.44140625" style="46" customWidth="1"/>
    <col min="12300" max="12300" width="14.33203125" style="46" customWidth="1"/>
    <col min="12301" max="12301" width="2.33203125" style="46" customWidth="1"/>
    <col min="12302" max="12302" width="9.44140625" style="46" customWidth="1"/>
    <col min="12303" max="12303" width="8.6640625" style="46" customWidth="1"/>
    <col min="12304" max="12304" width="20.33203125" style="46" bestFit="1" customWidth="1"/>
    <col min="12305" max="12305" width="12.6640625" style="46" bestFit="1" customWidth="1"/>
    <col min="12306" max="12306" width="9.33203125" style="46"/>
    <col min="12307" max="12307" width="12.6640625" style="46" bestFit="1" customWidth="1"/>
    <col min="12308" max="12550" width="9.33203125" style="46"/>
    <col min="12551" max="12551" width="3.33203125" style="46" customWidth="1"/>
    <col min="12552" max="12552" width="19.6640625" style="46" customWidth="1"/>
    <col min="12553" max="12553" width="14.6640625" style="46" customWidth="1"/>
    <col min="12554" max="12554" width="17.33203125" style="46" customWidth="1"/>
    <col min="12555" max="12555" width="16.44140625" style="46" customWidth="1"/>
    <col min="12556" max="12556" width="14.33203125" style="46" customWidth="1"/>
    <col min="12557" max="12557" width="2.33203125" style="46" customWidth="1"/>
    <col min="12558" max="12558" width="9.44140625" style="46" customWidth="1"/>
    <col min="12559" max="12559" width="8.6640625" style="46" customWidth="1"/>
    <col min="12560" max="12560" width="20.33203125" style="46" bestFit="1" customWidth="1"/>
    <col min="12561" max="12561" width="12.6640625" style="46" bestFit="1" customWidth="1"/>
    <col min="12562" max="12562" width="9.33203125" style="46"/>
    <col min="12563" max="12563" width="12.6640625" style="46" bestFit="1" customWidth="1"/>
    <col min="12564" max="12806" width="9.33203125" style="46"/>
    <col min="12807" max="12807" width="3.33203125" style="46" customWidth="1"/>
    <col min="12808" max="12808" width="19.6640625" style="46" customWidth="1"/>
    <col min="12809" max="12809" width="14.6640625" style="46" customWidth="1"/>
    <col min="12810" max="12810" width="17.33203125" style="46" customWidth="1"/>
    <col min="12811" max="12811" width="16.44140625" style="46" customWidth="1"/>
    <col min="12812" max="12812" width="14.33203125" style="46" customWidth="1"/>
    <col min="12813" max="12813" width="2.33203125" style="46" customWidth="1"/>
    <col min="12814" max="12814" width="9.44140625" style="46" customWidth="1"/>
    <col min="12815" max="12815" width="8.6640625" style="46" customWidth="1"/>
    <col min="12816" max="12816" width="20.33203125" style="46" bestFit="1" customWidth="1"/>
    <col min="12817" max="12817" width="12.6640625" style="46" bestFit="1" customWidth="1"/>
    <col min="12818" max="12818" width="9.33203125" style="46"/>
    <col min="12819" max="12819" width="12.6640625" style="46" bestFit="1" customWidth="1"/>
    <col min="12820" max="13062" width="9.33203125" style="46"/>
    <col min="13063" max="13063" width="3.33203125" style="46" customWidth="1"/>
    <col min="13064" max="13064" width="19.6640625" style="46" customWidth="1"/>
    <col min="13065" max="13065" width="14.6640625" style="46" customWidth="1"/>
    <col min="13066" max="13066" width="17.33203125" style="46" customWidth="1"/>
    <col min="13067" max="13067" width="16.44140625" style="46" customWidth="1"/>
    <col min="13068" max="13068" width="14.33203125" style="46" customWidth="1"/>
    <col min="13069" max="13069" width="2.33203125" style="46" customWidth="1"/>
    <col min="13070" max="13070" width="9.44140625" style="46" customWidth="1"/>
    <col min="13071" max="13071" width="8.6640625" style="46" customWidth="1"/>
    <col min="13072" max="13072" width="20.33203125" style="46" bestFit="1" customWidth="1"/>
    <col min="13073" max="13073" width="12.6640625" style="46" bestFit="1" customWidth="1"/>
    <col min="13074" max="13074" width="9.33203125" style="46"/>
    <col min="13075" max="13075" width="12.6640625" style="46" bestFit="1" customWidth="1"/>
    <col min="13076" max="13318" width="9.33203125" style="46"/>
    <col min="13319" max="13319" width="3.33203125" style="46" customWidth="1"/>
    <col min="13320" max="13320" width="19.6640625" style="46" customWidth="1"/>
    <col min="13321" max="13321" width="14.6640625" style="46" customWidth="1"/>
    <col min="13322" max="13322" width="17.33203125" style="46" customWidth="1"/>
    <col min="13323" max="13323" width="16.44140625" style="46" customWidth="1"/>
    <col min="13324" max="13324" width="14.33203125" style="46" customWidth="1"/>
    <col min="13325" max="13325" width="2.33203125" style="46" customWidth="1"/>
    <col min="13326" max="13326" width="9.44140625" style="46" customWidth="1"/>
    <col min="13327" max="13327" width="8.6640625" style="46" customWidth="1"/>
    <col min="13328" max="13328" width="20.33203125" style="46" bestFit="1" customWidth="1"/>
    <col min="13329" max="13329" width="12.6640625" style="46" bestFit="1" customWidth="1"/>
    <col min="13330" max="13330" width="9.33203125" style="46"/>
    <col min="13331" max="13331" width="12.6640625" style="46" bestFit="1" customWidth="1"/>
    <col min="13332" max="13574" width="9.33203125" style="46"/>
    <col min="13575" max="13575" width="3.33203125" style="46" customWidth="1"/>
    <col min="13576" max="13576" width="19.6640625" style="46" customWidth="1"/>
    <col min="13577" max="13577" width="14.6640625" style="46" customWidth="1"/>
    <col min="13578" max="13578" width="17.33203125" style="46" customWidth="1"/>
    <col min="13579" max="13579" width="16.44140625" style="46" customWidth="1"/>
    <col min="13580" max="13580" width="14.33203125" style="46" customWidth="1"/>
    <col min="13581" max="13581" width="2.33203125" style="46" customWidth="1"/>
    <col min="13582" max="13582" width="9.44140625" style="46" customWidth="1"/>
    <col min="13583" max="13583" width="8.6640625" style="46" customWidth="1"/>
    <col min="13584" max="13584" width="20.33203125" style="46" bestFit="1" customWidth="1"/>
    <col min="13585" max="13585" width="12.6640625" style="46" bestFit="1" customWidth="1"/>
    <col min="13586" max="13586" width="9.33203125" style="46"/>
    <col min="13587" max="13587" width="12.6640625" style="46" bestFit="1" customWidth="1"/>
    <col min="13588" max="13830" width="9.33203125" style="46"/>
    <col min="13831" max="13831" width="3.33203125" style="46" customWidth="1"/>
    <col min="13832" max="13832" width="19.6640625" style="46" customWidth="1"/>
    <col min="13833" max="13833" width="14.6640625" style="46" customWidth="1"/>
    <col min="13834" max="13834" width="17.33203125" style="46" customWidth="1"/>
    <col min="13835" max="13835" width="16.44140625" style="46" customWidth="1"/>
    <col min="13836" max="13836" width="14.33203125" style="46" customWidth="1"/>
    <col min="13837" max="13837" width="2.33203125" style="46" customWidth="1"/>
    <col min="13838" max="13838" width="9.44140625" style="46" customWidth="1"/>
    <col min="13839" max="13839" width="8.6640625" style="46" customWidth="1"/>
    <col min="13840" max="13840" width="20.33203125" style="46" bestFit="1" customWidth="1"/>
    <col min="13841" max="13841" width="12.6640625" style="46" bestFit="1" customWidth="1"/>
    <col min="13842" max="13842" width="9.33203125" style="46"/>
    <col min="13843" max="13843" width="12.6640625" style="46" bestFit="1" customWidth="1"/>
    <col min="13844" max="14086" width="9.33203125" style="46"/>
    <col min="14087" max="14087" width="3.33203125" style="46" customWidth="1"/>
    <col min="14088" max="14088" width="19.6640625" style="46" customWidth="1"/>
    <col min="14089" max="14089" width="14.6640625" style="46" customWidth="1"/>
    <col min="14090" max="14090" width="17.33203125" style="46" customWidth="1"/>
    <col min="14091" max="14091" width="16.44140625" style="46" customWidth="1"/>
    <col min="14092" max="14092" width="14.33203125" style="46" customWidth="1"/>
    <col min="14093" max="14093" width="2.33203125" style="46" customWidth="1"/>
    <col min="14094" max="14094" width="9.44140625" style="46" customWidth="1"/>
    <col min="14095" max="14095" width="8.6640625" style="46" customWidth="1"/>
    <col min="14096" max="14096" width="20.33203125" style="46" bestFit="1" customWidth="1"/>
    <col min="14097" max="14097" width="12.6640625" style="46" bestFit="1" customWidth="1"/>
    <col min="14098" max="14098" width="9.33203125" style="46"/>
    <col min="14099" max="14099" width="12.6640625" style="46" bestFit="1" customWidth="1"/>
    <col min="14100" max="14342" width="9.33203125" style="46"/>
    <col min="14343" max="14343" width="3.33203125" style="46" customWidth="1"/>
    <col min="14344" max="14344" width="19.6640625" style="46" customWidth="1"/>
    <col min="14345" max="14345" width="14.6640625" style="46" customWidth="1"/>
    <col min="14346" max="14346" width="17.33203125" style="46" customWidth="1"/>
    <col min="14347" max="14347" width="16.44140625" style="46" customWidth="1"/>
    <col min="14348" max="14348" width="14.33203125" style="46" customWidth="1"/>
    <col min="14349" max="14349" width="2.33203125" style="46" customWidth="1"/>
    <col min="14350" max="14350" width="9.44140625" style="46" customWidth="1"/>
    <col min="14351" max="14351" width="8.6640625" style="46" customWidth="1"/>
    <col min="14352" max="14352" width="20.33203125" style="46" bestFit="1" customWidth="1"/>
    <col min="14353" max="14353" width="12.6640625" style="46" bestFit="1" customWidth="1"/>
    <col min="14354" max="14354" width="9.33203125" style="46"/>
    <col min="14355" max="14355" width="12.6640625" style="46" bestFit="1" customWidth="1"/>
    <col min="14356" max="14598" width="9.33203125" style="46"/>
    <col min="14599" max="14599" width="3.33203125" style="46" customWidth="1"/>
    <col min="14600" max="14600" width="19.6640625" style="46" customWidth="1"/>
    <col min="14601" max="14601" width="14.6640625" style="46" customWidth="1"/>
    <col min="14602" max="14602" width="17.33203125" style="46" customWidth="1"/>
    <col min="14603" max="14603" width="16.44140625" style="46" customWidth="1"/>
    <col min="14604" max="14604" width="14.33203125" style="46" customWidth="1"/>
    <col min="14605" max="14605" width="2.33203125" style="46" customWidth="1"/>
    <col min="14606" max="14606" width="9.44140625" style="46" customWidth="1"/>
    <col min="14607" max="14607" width="8.6640625" style="46" customWidth="1"/>
    <col min="14608" max="14608" width="20.33203125" style="46" bestFit="1" customWidth="1"/>
    <col min="14609" max="14609" width="12.6640625" style="46" bestFit="1" customWidth="1"/>
    <col min="14610" max="14610" width="9.33203125" style="46"/>
    <col min="14611" max="14611" width="12.6640625" style="46" bestFit="1" customWidth="1"/>
    <col min="14612" max="14854" width="9.33203125" style="46"/>
    <col min="14855" max="14855" width="3.33203125" style="46" customWidth="1"/>
    <col min="14856" max="14856" width="19.6640625" style="46" customWidth="1"/>
    <col min="14857" max="14857" width="14.6640625" style="46" customWidth="1"/>
    <col min="14858" max="14858" width="17.33203125" style="46" customWidth="1"/>
    <col min="14859" max="14859" width="16.44140625" style="46" customWidth="1"/>
    <col min="14860" max="14860" width="14.33203125" style="46" customWidth="1"/>
    <col min="14861" max="14861" width="2.33203125" style="46" customWidth="1"/>
    <col min="14862" max="14862" width="9.44140625" style="46" customWidth="1"/>
    <col min="14863" max="14863" width="8.6640625" style="46" customWidth="1"/>
    <col min="14864" max="14864" width="20.33203125" style="46" bestFit="1" customWidth="1"/>
    <col min="14865" max="14865" width="12.6640625" style="46" bestFit="1" customWidth="1"/>
    <col min="14866" max="14866" width="9.33203125" style="46"/>
    <col min="14867" max="14867" width="12.6640625" style="46" bestFit="1" customWidth="1"/>
    <col min="14868" max="15110" width="9.33203125" style="46"/>
    <col min="15111" max="15111" width="3.33203125" style="46" customWidth="1"/>
    <col min="15112" max="15112" width="19.6640625" style="46" customWidth="1"/>
    <col min="15113" max="15113" width="14.6640625" style="46" customWidth="1"/>
    <col min="15114" max="15114" width="17.33203125" style="46" customWidth="1"/>
    <col min="15115" max="15115" width="16.44140625" style="46" customWidth="1"/>
    <col min="15116" max="15116" width="14.33203125" style="46" customWidth="1"/>
    <col min="15117" max="15117" width="2.33203125" style="46" customWidth="1"/>
    <col min="15118" max="15118" width="9.44140625" style="46" customWidth="1"/>
    <col min="15119" max="15119" width="8.6640625" style="46" customWidth="1"/>
    <col min="15120" max="15120" width="20.33203125" style="46" bestFit="1" customWidth="1"/>
    <col min="15121" max="15121" width="12.6640625" style="46" bestFit="1" customWidth="1"/>
    <col min="15122" max="15122" width="9.33203125" style="46"/>
    <col min="15123" max="15123" width="12.6640625" style="46" bestFit="1" customWidth="1"/>
    <col min="15124" max="15366" width="9.33203125" style="46"/>
    <col min="15367" max="15367" width="3.33203125" style="46" customWidth="1"/>
    <col min="15368" max="15368" width="19.6640625" style="46" customWidth="1"/>
    <col min="15369" max="15369" width="14.6640625" style="46" customWidth="1"/>
    <col min="15370" max="15370" width="17.33203125" style="46" customWidth="1"/>
    <col min="15371" max="15371" width="16.44140625" style="46" customWidth="1"/>
    <col min="15372" max="15372" width="14.33203125" style="46" customWidth="1"/>
    <col min="15373" max="15373" width="2.33203125" style="46" customWidth="1"/>
    <col min="15374" max="15374" width="9.44140625" style="46" customWidth="1"/>
    <col min="15375" max="15375" width="8.6640625" style="46" customWidth="1"/>
    <col min="15376" max="15376" width="20.33203125" style="46" bestFit="1" customWidth="1"/>
    <col min="15377" max="15377" width="12.6640625" style="46" bestFit="1" customWidth="1"/>
    <col min="15378" max="15378" width="9.33203125" style="46"/>
    <col min="15379" max="15379" width="12.6640625" style="46" bestFit="1" customWidth="1"/>
    <col min="15380" max="15622" width="9.33203125" style="46"/>
    <col min="15623" max="15623" width="3.33203125" style="46" customWidth="1"/>
    <col min="15624" max="15624" width="19.6640625" style="46" customWidth="1"/>
    <col min="15625" max="15625" width="14.6640625" style="46" customWidth="1"/>
    <col min="15626" max="15626" width="17.33203125" style="46" customWidth="1"/>
    <col min="15627" max="15627" width="16.44140625" style="46" customWidth="1"/>
    <col min="15628" max="15628" width="14.33203125" style="46" customWidth="1"/>
    <col min="15629" max="15629" width="2.33203125" style="46" customWidth="1"/>
    <col min="15630" max="15630" width="9.44140625" style="46" customWidth="1"/>
    <col min="15631" max="15631" width="8.6640625" style="46" customWidth="1"/>
    <col min="15632" max="15632" width="20.33203125" style="46" bestFit="1" customWidth="1"/>
    <col min="15633" max="15633" width="12.6640625" style="46" bestFit="1" customWidth="1"/>
    <col min="15634" max="15634" width="9.33203125" style="46"/>
    <col min="15635" max="15635" width="12.6640625" style="46" bestFit="1" customWidth="1"/>
    <col min="15636" max="15878" width="9.33203125" style="46"/>
    <col min="15879" max="15879" width="3.33203125" style="46" customWidth="1"/>
    <col min="15880" max="15880" width="19.6640625" style="46" customWidth="1"/>
    <col min="15881" max="15881" width="14.6640625" style="46" customWidth="1"/>
    <col min="15882" max="15882" width="17.33203125" style="46" customWidth="1"/>
    <col min="15883" max="15883" width="16.44140625" style="46" customWidth="1"/>
    <col min="15884" max="15884" width="14.33203125" style="46" customWidth="1"/>
    <col min="15885" max="15885" width="2.33203125" style="46" customWidth="1"/>
    <col min="15886" max="15886" width="9.44140625" style="46" customWidth="1"/>
    <col min="15887" max="15887" width="8.6640625" style="46" customWidth="1"/>
    <col min="15888" max="15888" width="20.33203125" style="46" bestFit="1" customWidth="1"/>
    <col min="15889" max="15889" width="12.6640625" style="46" bestFit="1" customWidth="1"/>
    <col min="15890" max="15890" width="9.33203125" style="46"/>
    <col min="15891" max="15891" width="12.6640625" style="46" bestFit="1" customWidth="1"/>
    <col min="15892" max="16134" width="9.33203125" style="46"/>
    <col min="16135" max="16135" width="3.33203125" style="46" customWidth="1"/>
    <col min="16136" max="16136" width="19.6640625" style="46" customWidth="1"/>
    <col min="16137" max="16137" width="14.6640625" style="46" customWidth="1"/>
    <col min="16138" max="16138" width="17.33203125" style="46" customWidth="1"/>
    <col min="16139" max="16139" width="16.44140625" style="46" customWidth="1"/>
    <col min="16140" max="16140" width="14.33203125" style="46" customWidth="1"/>
    <col min="16141" max="16141" width="2.33203125" style="46" customWidth="1"/>
    <col min="16142" max="16142" width="9.44140625" style="46" customWidth="1"/>
    <col min="16143" max="16143" width="8.6640625" style="46" customWidth="1"/>
    <col min="16144" max="16144" width="20.33203125" style="46" bestFit="1" customWidth="1"/>
    <col min="16145" max="16145" width="12.6640625" style="46" bestFit="1" customWidth="1"/>
    <col min="16146" max="16146" width="9.33203125" style="46"/>
    <col min="16147" max="16147" width="12.6640625" style="46" bestFit="1" customWidth="1"/>
    <col min="16148" max="16384" width="9.33203125" style="46"/>
  </cols>
  <sheetData>
    <row r="1" spans="1:11" s="1" customFormat="1" ht="65.400000000000006" customHeight="1"/>
    <row r="2" spans="1:11" s="1" customFormat="1" ht="15" customHeight="1">
      <c r="A2" s="2"/>
      <c r="B2" s="3"/>
      <c r="C2" s="3"/>
      <c r="D2" s="3"/>
      <c r="E2" s="3"/>
      <c r="F2" s="3"/>
      <c r="G2" s="3"/>
      <c r="H2" s="3"/>
      <c r="I2" s="3"/>
    </row>
    <row r="3" spans="1:11" s="1" customFormat="1" ht="81" customHeight="1">
      <c r="A3" s="2"/>
      <c r="B3" s="4"/>
      <c r="C3" s="5"/>
      <c r="D3" s="298" t="s">
        <v>0</v>
      </c>
      <c r="E3" s="298"/>
      <c r="F3" s="298" t="s">
        <v>1</v>
      </c>
      <c r="G3" s="298"/>
      <c r="H3" s="298"/>
      <c r="I3" s="298"/>
    </row>
    <row r="4" spans="1:11" s="1" customFormat="1" ht="75.599999999999994" customHeight="1">
      <c r="A4" s="2"/>
      <c r="B4" s="308" t="s">
        <v>50</v>
      </c>
      <c r="C4" s="308"/>
      <c r="D4" s="308"/>
      <c r="E4" s="308"/>
      <c r="F4" s="308"/>
      <c r="G4" s="308"/>
      <c r="H4" s="308"/>
    </row>
    <row r="5" spans="1:11" s="1" customFormat="1" ht="15" customHeight="1">
      <c r="A5" s="6"/>
      <c r="B5" s="120" t="s">
        <v>3</v>
      </c>
      <c r="C5" s="235">
        <v>2</v>
      </c>
      <c r="D5" s="121"/>
      <c r="E5" s="122" t="s">
        <v>4</v>
      </c>
      <c r="F5" s="123">
        <v>45748</v>
      </c>
      <c r="G5" s="108"/>
      <c r="H5" s="121"/>
      <c r="I5" s="124"/>
      <c r="J5" s="7"/>
      <c r="K5" s="7"/>
    </row>
    <row r="6" spans="1:11" s="2" customFormat="1" ht="13.2"/>
    <row r="7" spans="1:11" s="2" customFormat="1" ht="205.8" customHeight="1">
      <c r="B7" s="351" t="s">
        <v>265</v>
      </c>
      <c r="C7" s="352"/>
      <c r="D7" s="352"/>
      <c r="E7" s="352"/>
      <c r="F7" s="352"/>
      <c r="G7" s="352"/>
      <c r="H7" s="352"/>
      <c r="I7" s="353"/>
      <c r="K7" s="72"/>
    </row>
    <row r="8" spans="1:11" s="8" customFormat="1" ht="3" customHeight="1">
      <c r="B8" s="9"/>
      <c r="C8" s="10"/>
      <c r="D8" s="11"/>
      <c r="E8" s="12"/>
      <c r="F8" s="10"/>
      <c r="G8" s="10"/>
    </row>
    <row r="9" spans="1:11" s="8" customFormat="1" ht="18" customHeight="1">
      <c r="B9" s="13"/>
      <c r="C9" s="13"/>
      <c r="D9" s="14"/>
      <c r="E9" s="237"/>
      <c r="F9" s="13"/>
      <c r="G9" s="13"/>
      <c r="H9" s="2"/>
      <c r="I9" s="2"/>
    </row>
    <row r="10" spans="1:11" s="15" customFormat="1" ht="17.25" customHeight="1">
      <c r="B10" s="106" t="s">
        <v>5</v>
      </c>
      <c r="C10" s="107"/>
      <c r="D10" s="107"/>
      <c r="E10" s="107"/>
      <c r="F10" s="107"/>
      <c r="G10" s="107"/>
      <c r="H10" s="108"/>
      <c r="I10" s="108"/>
      <c r="J10" s="16"/>
    </row>
    <row r="11" spans="1:11" s="15" customFormat="1" ht="10.199999999999999" customHeight="1">
      <c r="B11" s="17"/>
      <c r="C11" s="17"/>
      <c r="D11" s="17"/>
      <c r="E11" s="17"/>
      <c r="F11" s="17"/>
      <c r="G11" s="17"/>
      <c r="H11" s="18"/>
      <c r="I11" s="18"/>
      <c r="J11" s="19"/>
    </row>
    <row r="12" spans="1:11" s="16" customFormat="1" ht="20.100000000000001" customHeight="1">
      <c r="B12" s="94" t="s">
        <v>6</v>
      </c>
      <c r="C12" s="95"/>
      <c r="D12" s="95"/>
      <c r="E12" s="95"/>
      <c r="F12" s="96"/>
      <c r="G12" s="20"/>
      <c r="H12" s="309"/>
      <c r="I12" s="310"/>
      <c r="J12" s="21" t="str">
        <f>IF(AND(H12="",H16=""),"",IF(ISNA(#REF!),"ERROR: Please enter a valid postcode",""))</f>
        <v/>
      </c>
    </row>
    <row r="13" spans="1:11" s="16" customFormat="1" ht="20.100000000000001" customHeight="1">
      <c r="B13" s="97" t="s">
        <v>51</v>
      </c>
      <c r="C13" s="127"/>
      <c r="D13" s="127"/>
      <c r="E13" s="127"/>
      <c r="F13" s="128"/>
      <c r="G13" s="20"/>
      <c r="H13" s="354"/>
      <c r="I13" s="310"/>
      <c r="J13" s="21"/>
    </row>
    <row r="14" spans="1:11" s="16" customFormat="1" ht="20.100000000000001" customHeight="1">
      <c r="B14" s="146" t="s">
        <v>52</v>
      </c>
      <c r="C14" s="147"/>
      <c r="D14" s="147"/>
      <c r="E14" s="147"/>
      <c r="F14" s="98"/>
      <c r="G14" s="20"/>
      <c r="H14" s="355"/>
      <c r="I14" s="356"/>
    </row>
    <row r="15" spans="1:11" s="16" customFormat="1" ht="12.75" customHeight="1">
      <c r="B15" s="24"/>
      <c r="C15" s="22"/>
      <c r="D15" s="22"/>
      <c r="E15" s="22"/>
      <c r="F15" s="22"/>
      <c r="G15" s="23"/>
      <c r="H15" s="25"/>
      <c r="I15" s="26"/>
      <c r="J15" s="140"/>
    </row>
    <row r="16" spans="1:11" s="16" customFormat="1" ht="20.100000000000001" customHeight="1">
      <c r="B16" s="94" t="s">
        <v>10</v>
      </c>
      <c r="C16" s="99"/>
      <c r="D16" s="99"/>
      <c r="E16" s="99"/>
      <c r="F16" s="100" t="s">
        <v>11</v>
      </c>
      <c r="G16" s="27"/>
      <c r="H16" s="299"/>
      <c r="I16" s="300"/>
      <c r="J16" s="141"/>
    </row>
    <row r="17" spans="2:10" s="16" customFormat="1" ht="20.100000000000001" customHeight="1">
      <c r="B17" s="101"/>
      <c r="C17" s="102"/>
      <c r="D17" s="102"/>
      <c r="E17" s="102"/>
      <c r="F17" s="103" t="s">
        <v>12</v>
      </c>
      <c r="G17" s="71"/>
      <c r="H17" s="299"/>
      <c r="I17" s="300"/>
      <c r="J17" s="141"/>
    </row>
    <row r="18" spans="2:10" s="16" customFormat="1" ht="20.100000000000001" customHeight="1">
      <c r="B18" s="104"/>
      <c r="C18" s="105"/>
      <c r="D18" s="105"/>
      <c r="E18" s="102"/>
      <c r="F18" s="103" t="s">
        <v>13</v>
      </c>
      <c r="G18" s="71"/>
      <c r="H18" s="301"/>
      <c r="I18" s="302"/>
      <c r="J18" s="140"/>
    </row>
    <row r="19" spans="2:10" s="16" customFormat="1" ht="20.100000000000001" customHeight="1">
      <c r="B19" s="28"/>
      <c r="C19" s="28"/>
      <c r="D19" s="28"/>
      <c r="E19" s="111"/>
      <c r="F19" s="112" t="s">
        <v>14</v>
      </c>
      <c r="G19" s="71"/>
      <c r="H19" s="297">
        <f>H16+H17/3.6+H18*38.6/3.6</f>
        <v>0</v>
      </c>
      <c r="I19" s="297"/>
      <c r="J19" s="140"/>
    </row>
    <row r="20" spans="2:10" s="16" customFormat="1" ht="20.100000000000001" customHeight="1">
      <c r="B20" s="28"/>
      <c r="C20" s="28"/>
      <c r="D20" s="28"/>
      <c r="E20" s="28"/>
      <c r="F20" s="28"/>
      <c r="G20" s="28"/>
      <c r="H20" s="28"/>
      <c r="I20" s="28"/>
      <c r="J20" s="140"/>
    </row>
    <row r="21" spans="2:10" s="16" customFormat="1" ht="20.100000000000001" customHeight="1">
      <c r="B21" s="28"/>
      <c r="C21" s="28"/>
      <c r="D21" s="28"/>
      <c r="E21" s="28"/>
      <c r="F21" s="28"/>
      <c r="G21" s="28"/>
      <c r="H21" s="28"/>
      <c r="I21" s="28"/>
      <c r="J21" s="140"/>
    </row>
    <row r="22" spans="2:10" s="16" customFormat="1" ht="20.100000000000001" customHeight="1">
      <c r="B22" s="28"/>
      <c r="C22" s="28"/>
      <c r="D22" s="28"/>
      <c r="E22" s="28"/>
      <c r="F22" s="28"/>
      <c r="G22" s="28"/>
      <c r="H22" s="28"/>
      <c r="I22" s="28"/>
      <c r="J22" s="140"/>
    </row>
    <row r="23" spans="2:10" s="16" customFormat="1" ht="20.100000000000001" customHeight="1">
      <c r="B23" s="125" t="s">
        <v>15</v>
      </c>
      <c r="C23" s="28"/>
      <c r="D23" s="28"/>
      <c r="E23" s="28"/>
      <c r="F23" s="28"/>
      <c r="G23" s="28"/>
      <c r="H23" s="28"/>
      <c r="I23" s="28"/>
      <c r="J23" s="140"/>
    </row>
    <row r="24" spans="2:10" s="16" customFormat="1" ht="20.100000000000001" customHeight="1">
      <c r="F24" s="28"/>
      <c r="G24" s="28"/>
      <c r="H24" s="28"/>
      <c r="I24" s="28"/>
    </row>
    <row r="25" spans="2:10" s="15" customFormat="1" ht="1.5" customHeight="1">
      <c r="B25" s="32"/>
      <c r="C25" s="33"/>
      <c r="D25" s="33"/>
      <c r="E25" s="33"/>
      <c r="F25" s="33"/>
      <c r="G25" s="33"/>
      <c r="H25" s="34"/>
      <c r="I25" s="35"/>
    </row>
    <row r="26" spans="2:10" s="15" customFormat="1" ht="17.25" customHeight="1">
      <c r="B26" s="109" t="s">
        <v>16</v>
      </c>
      <c r="C26" s="110"/>
      <c r="D26" s="110"/>
      <c r="E26" s="110"/>
      <c r="F26" s="110"/>
      <c r="G26" s="110"/>
      <c r="H26" s="4"/>
      <c r="I26" s="4"/>
    </row>
    <row r="27" spans="2:10" s="15" customFormat="1" ht="1.2" customHeight="1">
      <c r="B27" s="36"/>
      <c r="C27" s="36"/>
      <c r="D27" s="36"/>
      <c r="E27" s="36"/>
      <c r="F27" s="36"/>
      <c r="G27" s="36"/>
      <c r="H27" s="37"/>
      <c r="I27" s="37"/>
      <c r="J27" s="19"/>
    </row>
    <row r="28" spans="2:10" s="15" customFormat="1" ht="13.8" thickBot="1">
      <c r="B28" s="2"/>
      <c r="C28" s="2"/>
      <c r="D28" s="2"/>
      <c r="G28" s="38"/>
      <c r="H28" s="2"/>
      <c r="I28" s="2"/>
      <c r="J28" s="39"/>
    </row>
    <row r="29" spans="2:10" s="8" customFormat="1" ht="16.5" hidden="1" customHeight="1">
      <c r="B29" s="2"/>
      <c r="C29" s="40" t="s">
        <v>17</v>
      </c>
      <c r="D29" s="2"/>
      <c r="E29" s="80"/>
      <c r="F29" s="78" t="e">
        <f>IF(#REF!&lt;&gt;"",TRUNC(#REF!),"")</f>
        <v>#REF!</v>
      </c>
      <c r="G29" s="41"/>
      <c r="H29" s="2"/>
      <c r="I29" s="2"/>
      <c r="J29" s="42"/>
    </row>
    <row r="30" spans="2:10" s="8" customFormat="1" ht="16.5" hidden="1" customHeight="1">
      <c r="B30" s="2"/>
      <c r="C30" s="40"/>
      <c r="D30" s="2"/>
      <c r="E30" s="80"/>
      <c r="F30" s="79"/>
      <c r="G30" s="41"/>
      <c r="H30" s="2"/>
      <c r="I30" s="2"/>
      <c r="J30" s="42"/>
    </row>
    <row r="31" spans="2:10" s="8" customFormat="1" ht="16.5" hidden="1" customHeight="1">
      <c r="B31" s="83"/>
      <c r="C31" s="77"/>
      <c r="D31" s="80"/>
      <c r="E31" s="119"/>
      <c r="F31" s="113"/>
      <c r="G31" s="89"/>
      <c r="H31" s="89"/>
      <c r="I31" s="91"/>
      <c r="J31" s="43"/>
    </row>
    <row r="32" spans="2:10" s="8" customFormat="1" ht="16.5" hidden="1" customHeight="1">
      <c r="B32" s="83"/>
      <c r="C32" s="77"/>
      <c r="D32" s="80"/>
      <c r="E32" s="119"/>
      <c r="F32" s="113"/>
      <c r="G32" s="89"/>
      <c r="H32" s="89"/>
      <c r="I32" s="92"/>
      <c r="J32" s="43"/>
    </row>
    <row r="33" spans="2:10" s="8" customFormat="1" ht="16.5" customHeight="1">
      <c r="B33" s="329" t="s">
        <v>266</v>
      </c>
      <c r="C33" s="81"/>
      <c r="D33" s="81"/>
      <c r="E33" s="323"/>
      <c r="F33" s="324"/>
      <c r="G33" s="87"/>
      <c r="H33" s="87"/>
      <c r="I33" s="88"/>
      <c r="J33" s="42"/>
    </row>
    <row r="34" spans="2:10" s="8" customFormat="1" ht="16.5" customHeight="1">
      <c r="B34" s="330"/>
      <c r="C34" s="77"/>
      <c r="D34" s="77"/>
      <c r="E34" s="361" t="str">
        <f>IF(AND(H12="",H14="",H16=""),"",IFERROR(S110,"NA"))</f>
        <v/>
      </c>
      <c r="F34" s="362"/>
      <c r="G34" s="338" t="s">
        <v>18</v>
      </c>
      <c r="H34" s="339"/>
      <c r="I34" s="337"/>
      <c r="J34" s="43"/>
    </row>
    <row r="35" spans="2:10" s="8" customFormat="1" ht="16.5" customHeight="1">
      <c r="B35" s="330"/>
      <c r="C35" s="336" t="s">
        <v>19</v>
      </c>
      <c r="D35" s="337"/>
      <c r="E35" s="361"/>
      <c r="F35" s="362"/>
      <c r="G35" s="338"/>
      <c r="H35" s="339"/>
      <c r="I35" s="337"/>
      <c r="J35" s="43"/>
    </row>
    <row r="36" spans="2:10" s="8" customFormat="1" ht="16.5" customHeight="1">
      <c r="B36" s="330"/>
      <c r="C36" s="77"/>
      <c r="D36" s="82"/>
      <c r="E36" s="363" t="str">
        <f>IF(OR($E$34="NA",$E$34="",E34="ERROR: Please enter valid hours"), "ERROR: Please provide inputs","")</f>
        <v>ERROR: Please provide inputs</v>
      </c>
      <c r="F36" s="364"/>
      <c r="G36" s="89"/>
      <c r="H36" s="89"/>
      <c r="I36" s="91"/>
      <c r="J36" s="43"/>
    </row>
    <row r="37" spans="2:10" s="8" customFormat="1" ht="16.5" customHeight="1" thickBot="1">
      <c r="B37" s="331"/>
      <c r="C37" s="86"/>
      <c r="D37" s="114"/>
      <c r="E37" s="365" t="e">
        <f>IF((S109&gt;6),6,(IFERROR(S109,0)))</f>
        <v>#N/A</v>
      </c>
      <c r="F37" s="366"/>
      <c r="G37" s="340" t="s">
        <v>260</v>
      </c>
      <c r="H37" s="341"/>
      <c r="I37" s="253" t="e">
        <f>ROUNDDOWN(E37,1)</f>
        <v>#N/A</v>
      </c>
      <c r="J37" s="43"/>
    </row>
    <row r="38" spans="2:10" s="8" customFormat="1" ht="13.2">
      <c r="J38" s="42"/>
    </row>
    <row r="39" spans="2:10" s="8" customFormat="1" ht="16.2" customHeight="1" thickBot="1">
      <c r="B39" s="2"/>
      <c r="C39" s="2"/>
      <c r="D39" s="2"/>
      <c r="E39" s="2"/>
      <c r="F39" s="2"/>
      <c r="G39" s="2"/>
      <c r="H39" s="2"/>
      <c r="I39" s="2"/>
      <c r="J39" s="43"/>
    </row>
    <row r="40" spans="2:10" s="8" customFormat="1" ht="16.5" customHeight="1">
      <c r="B40" s="292" t="s">
        <v>261</v>
      </c>
      <c r="C40" s="245"/>
      <c r="D40" s="255"/>
      <c r="E40" s="323"/>
      <c r="F40" s="324"/>
      <c r="G40" s="257"/>
      <c r="H40" s="87"/>
      <c r="I40" s="258"/>
    </row>
    <row r="41" spans="2:10" s="8" customFormat="1" ht="16.5" customHeight="1">
      <c r="B41" s="293"/>
      <c r="C41" s="246"/>
      <c r="D41" s="244"/>
      <c r="E41" s="361" t="str">
        <f>IF(AND(H12="",H14="",H16=""),"", IFERROR(Y110,"NA"))</f>
        <v/>
      </c>
      <c r="F41" s="362"/>
      <c r="G41" s="338" t="s">
        <v>18</v>
      </c>
      <c r="H41" s="339"/>
      <c r="I41" s="337"/>
    </row>
    <row r="42" spans="2:10" s="8" customFormat="1" ht="16.5" customHeight="1">
      <c r="B42" s="293"/>
      <c r="C42" s="336" t="s">
        <v>19</v>
      </c>
      <c r="D42" s="337"/>
      <c r="E42" s="361"/>
      <c r="F42" s="362"/>
      <c r="G42" s="338"/>
      <c r="H42" s="339"/>
      <c r="I42" s="337"/>
    </row>
    <row r="43" spans="2:10" s="8" customFormat="1" ht="16.5" customHeight="1">
      <c r="B43" s="293"/>
      <c r="C43" s="246"/>
      <c r="D43" s="90"/>
      <c r="E43" s="367" t="str">
        <f>IF(OR($E$41="NA",$E$41="",E41="ERROR: Please enter valid hours"), "ERROR: Please provide inputs","")</f>
        <v>ERROR: Please provide inputs</v>
      </c>
      <c r="F43" s="368"/>
      <c r="G43" s="259"/>
      <c r="H43" s="80"/>
      <c r="I43" s="92"/>
    </row>
    <row r="44" spans="2:10" s="8" customFormat="1" ht="16.5" customHeight="1" thickBot="1">
      <c r="B44" s="294"/>
      <c r="C44" s="247"/>
      <c r="D44" s="256"/>
      <c r="E44" s="365" t="e">
        <f>IF((Y109&gt;6),6,(IFERROR(Y109,0)))</f>
        <v>#N/A</v>
      </c>
      <c r="F44" s="366"/>
      <c r="G44" s="340" t="s">
        <v>260</v>
      </c>
      <c r="H44" s="341"/>
      <c r="I44" s="253" t="e">
        <f>ROUNDDOWN(E44,1)</f>
        <v>#N/A</v>
      </c>
    </row>
    <row r="45" spans="2:10" s="8" customFormat="1" ht="16.5" hidden="1" customHeight="1">
      <c r="B45" s="84"/>
      <c r="C45" s="246"/>
      <c r="D45" s="267"/>
      <c r="E45" s="118"/>
      <c r="F45" s="93"/>
      <c r="G45" s="243"/>
      <c r="H45" s="43"/>
    </row>
    <row r="46" spans="2:10" s="8" customFormat="1" ht="16.2" hidden="1" customHeight="1">
      <c r="B46" s="83"/>
      <c r="C46" s="246"/>
      <c r="D46" s="92"/>
      <c r="E46" s="119"/>
      <c r="F46" s="89"/>
      <c r="G46" s="243"/>
      <c r="H46" s="43"/>
    </row>
    <row r="47" spans="2:10" s="8" customFormat="1" ht="16.5" customHeight="1">
      <c r="B47" s="292" t="s">
        <v>262</v>
      </c>
      <c r="C47" s="245"/>
      <c r="D47" s="255"/>
      <c r="E47" s="323"/>
      <c r="F47" s="324"/>
      <c r="G47" s="257"/>
      <c r="H47" s="87"/>
      <c r="I47" s="258"/>
    </row>
    <row r="48" spans="2:10" s="8" customFormat="1" ht="16.5" customHeight="1">
      <c r="B48" s="293"/>
      <c r="C48" s="246"/>
      <c r="D48" s="244"/>
      <c r="E48" s="361" t="str">
        <f>IF(AND(H12="",H14="",H16=""),"", IFERROR(AE110,"NA"))</f>
        <v/>
      </c>
      <c r="F48" s="362"/>
      <c r="G48" s="338" t="s">
        <v>18</v>
      </c>
      <c r="H48" s="339"/>
      <c r="I48" s="337"/>
    </row>
    <row r="49" spans="2:34" s="8" customFormat="1" ht="16.5" customHeight="1">
      <c r="B49" s="293"/>
      <c r="C49" s="336" t="s">
        <v>19</v>
      </c>
      <c r="D49" s="337"/>
      <c r="E49" s="361"/>
      <c r="F49" s="362"/>
      <c r="G49" s="338"/>
      <c r="H49" s="339"/>
      <c r="I49" s="337"/>
    </row>
    <row r="50" spans="2:34" s="8" customFormat="1" ht="16.5" customHeight="1">
      <c r="B50" s="293"/>
      <c r="C50" s="246"/>
      <c r="D50" s="90"/>
      <c r="E50" s="367" t="str">
        <f>IF(OR($E$48="NA",$E$48="",E48="ERROR: Please enter valid hours"), "ERROR: Please provide inputs","")</f>
        <v>ERROR: Please provide inputs</v>
      </c>
      <c r="F50" s="368"/>
      <c r="G50" s="259"/>
      <c r="H50" s="80"/>
      <c r="I50" s="92"/>
    </row>
    <row r="51" spans="2:34" s="8" customFormat="1" ht="16.5" customHeight="1" thickBot="1">
      <c r="B51" s="294"/>
      <c r="C51" s="247"/>
      <c r="D51" s="256"/>
      <c r="E51" s="365" t="e">
        <f>IF((AE109&gt;6),6,(IFERROR(AE109,0)))</f>
        <v>#N/A</v>
      </c>
      <c r="F51" s="366"/>
      <c r="G51" s="340" t="s">
        <v>260</v>
      </c>
      <c r="H51" s="341"/>
      <c r="I51" s="253" t="e">
        <f>ROUNDDOWN(E51,1)</f>
        <v>#N/A</v>
      </c>
    </row>
    <row r="52" spans="2:34" s="8" customFormat="1" ht="16.5" customHeight="1" thickBot="1">
      <c r="B52" s="70"/>
      <c r="D52" s="232"/>
      <c r="E52" s="233"/>
      <c r="F52" s="233"/>
      <c r="G52" s="234"/>
      <c r="I52" s="20"/>
      <c r="J52" s="43"/>
    </row>
    <row r="53" spans="2:34" s="8" customFormat="1" ht="16.5" customHeight="1">
      <c r="B53" s="346" t="s">
        <v>263</v>
      </c>
      <c r="C53" s="222"/>
      <c r="D53" s="222"/>
      <c r="E53" s="313"/>
      <c r="F53" s="314"/>
      <c r="G53" s="223"/>
      <c r="H53" s="223"/>
      <c r="I53" s="224"/>
      <c r="J53" s="43"/>
    </row>
    <row r="54" spans="2:34" s="8" customFormat="1" ht="16.5" customHeight="1">
      <c r="B54" s="347"/>
      <c r="C54" s="225"/>
      <c r="D54" s="225"/>
      <c r="E54" s="357" t="str">
        <f>IF(AND(H12="",H14="",H16=""),"", IFERROR(M110,"NA"))</f>
        <v/>
      </c>
      <c r="F54" s="358"/>
      <c r="G54" s="342" t="s">
        <v>18</v>
      </c>
      <c r="H54" s="343"/>
      <c r="I54" s="318"/>
      <c r="J54" s="43"/>
    </row>
    <row r="55" spans="2:34" s="8" customFormat="1" ht="16.5" customHeight="1">
      <c r="B55" s="347"/>
      <c r="C55" s="317" t="s">
        <v>19</v>
      </c>
      <c r="D55" s="318"/>
      <c r="E55" s="357"/>
      <c r="F55" s="358"/>
      <c r="G55" s="342"/>
      <c r="H55" s="343"/>
      <c r="I55" s="318"/>
      <c r="J55" s="43"/>
    </row>
    <row r="56" spans="2:34" s="8" customFormat="1" ht="16.5" customHeight="1">
      <c r="B56" s="347"/>
      <c r="C56" s="225"/>
      <c r="D56" s="227"/>
      <c r="E56" s="369" t="str">
        <f>IF(OR($E$54="NA",$E$54="",E54="ERROR: Please enter valid hours"), "ERROR: Please provide inputs","")</f>
        <v>ERROR: Please provide inputs</v>
      </c>
      <c r="F56" s="370"/>
      <c r="G56" s="226"/>
      <c r="H56" s="226"/>
      <c r="I56" s="228"/>
      <c r="J56" s="43"/>
    </row>
    <row r="57" spans="2:34" s="8" customFormat="1" ht="16.5" customHeight="1" thickBot="1">
      <c r="B57" s="348"/>
      <c r="C57" s="229"/>
      <c r="D57" s="230"/>
      <c r="E57" s="321" t="e">
        <f>IF((M109&gt;6),6,(IFERROR(M109,0)))</f>
        <v>#N/A</v>
      </c>
      <c r="F57" s="322"/>
      <c r="G57" s="344" t="s">
        <v>260</v>
      </c>
      <c r="H57" s="345"/>
      <c r="I57" s="254" t="e">
        <f>ROUNDDOWN(E57,1)</f>
        <v>#N/A</v>
      </c>
      <c r="J57" s="43"/>
    </row>
    <row r="58" spans="2:34" s="8" customFormat="1" ht="16.5" customHeight="1">
      <c r="B58" s="346" t="s">
        <v>264</v>
      </c>
      <c r="C58" s="222"/>
      <c r="D58" s="222"/>
      <c r="E58" s="313"/>
      <c r="F58" s="314"/>
      <c r="G58" s="223"/>
      <c r="H58" s="223"/>
      <c r="I58" s="224"/>
      <c r="J58" s="43"/>
    </row>
    <row r="59" spans="2:34" s="8" customFormat="1" ht="16.5" customHeight="1">
      <c r="B59" s="347"/>
      <c r="C59" s="225"/>
      <c r="D59" s="225"/>
      <c r="E59" s="357" t="str">
        <f>IF(AND(H12="",H14="",H16=""),"", IFERROR(F110,"NA"))</f>
        <v/>
      </c>
      <c r="F59" s="358"/>
      <c r="G59" s="342" t="s">
        <v>18</v>
      </c>
      <c r="H59" s="343"/>
      <c r="I59" s="318"/>
      <c r="J59" s="43"/>
    </row>
    <row r="60" spans="2:34" s="8" customFormat="1" ht="16.5" customHeight="1">
      <c r="B60" s="347"/>
      <c r="C60" s="317" t="s">
        <v>19</v>
      </c>
      <c r="D60" s="318"/>
      <c r="E60" s="357"/>
      <c r="F60" s="358"/>
      <c r="G60" s="342"/>
      <c r="H60" s="343"/>
      <c r="I60" s="318"/>
      <c r="J60" s="43"/>
    </row>
    <row r="61" spans="2:34" s="8" customFormat="1" ht="16.5" customHeight="1">
      <c r="B61" s="347"/>
      <c r="C61" s="225"/>
      <c r="D61" s="227"/>
      <c r="E61" s="359" t="str">
        <f>IF(OR($E$59="NA",$E$59="",E59="ERROR: Please enter valid hours"), "ERROR: Please provide inputs","")</f>
        <v>ERROR: Please provide inputs</v>
      </c>
      <c r="F61" s="360"/>
      <c r="G61" s="226"/>
      <c r="H61" s="226"/>
      <c r="I61" s="228"/>
      <c r="J61" s="43"/>
    </row>
    <row r="62" spans="2:34" s="15" customFormat="1" ht="19.5" customHeight="1" thickBot="1">
      <c r="B62" s="348"/>
      <c r="C62" s="229"/>
      <c r="D62" s="230"/>
      <c r="E62" s="321" t="e">
        <f>IF((F109&gt;6),6,(IFERROR(F109,0)))</f>
        <v>#N/A</v>
      </c>
      <c r="F62" s="322"/>
      <c r="G62" s="344" t="s">
        <v>260</v>
      </c>
      <c r="H62" s="345"/>
      <c r="I62" s="254" t="e">
        <f>ROUNDDOWN(E62,1)</f>
        <v>#N/A</v>
      </c>
      <c r="Z62" s="73"/>
      <c r="AA62" s="74" t="s">
        <v>21</v>
      </c>
      <c r="AB62" s="75">
        <f>$F$65</f>
        <v>0</v>
      </c>
      <c r="AC62" s="76">
        <v>1</v>
      </c>
      <c r="AD62" s="76">
        <v>2</v>
      </c>
      <c r="AE62" s="76">
        <v>3</v>
      </c>
      <c r="AF62" s="76">
        <v>4</v>
      </c>
      <c r="AG62" s="76">
        <v>5</v>
      </c>
      <c r="AH62" s="76">
        <v>6</v>
      </c>
    </row>
    <row r="63" spans="2:34" s="15" customFormat="1" ht="1.2" customHeight="1">
      <c r="B63" s="32"/>
      <c r="C63" s="33"/>
      <c r="D63" s="33"/>
      <c r="E63" s="33"/>
      <c r="F63" s="33"/>
      <c r="G63" s="33"/>
      <c r="H63" s="34"/>
      <c r="I63" s="35"/>
      <c r="Z63" s="73"/>
      <c r="AA63" s="73"/>
      <c r="AB63" s="73"/>
      <c r="AC63" s="73"/>
      <c r="AD63" s="73"/>
      <c r="AE63" s="73"/>
      <c r="AF63" s="73"/>
      <c r="AG63" s="73"/>
      <c r="AH63" s="73"/>
    </row>
    <row r="64" spans="2:34" s="15" customFormat="1" ht="16.5" customHeight="1">
      <c r="B64" s="194"/>
      <c r="C64" s="72"/>
      <c r="D64" s="72"/>
      <c r="E64" s="72"/>
      <c r="F64" s="72"/>
      <c r="G64" s="72"/>
      <c r="H64" s="231"/>
      <c r="I64" s="2"/>
      <c r="Z64" s="73"/>
      <c r="AA64" s="73"/>
      <c r="AB64" s="73"/>
      <c r="AC64" s="73"/>
      <c r="AD64" s="73"/>
      <c r="AE64" s="73"/>
      <c r="AF64" s="73"/>
      <c r="AG64" s="73"/>
      <c r="AH64" s="73"/>
    </row>
    <row r="65" spans="1:34" s="15" customFormat="1" ht="17.25" customHeight="1">
      <c r="B65" s="109" t="s">
        <v>22</v>
      </c>
      <c r="C65" s="110"/>
      <c r="D65" s="110"/>
      <c r="E65" s="110"/>
      <c r="F65" s="110"/>
      <c r="G65" s="110"/>
      <c r="H65" s="4"/>
      <c r="I65" s="4"/>
      <c r="Z65" s="73"/>
      <c r="AA65" s="73"/>
      <c r="AB65" s="73"/>
      <c r="AC65" s="73"/>
      <c r="AD65" s="73"/>
      <c r="AE65" s="73"/>
      <c r="AF65" s="73"/>
      <c r="AG65" s="73"/>
      <c r="AH65" s="73"/>
    </row>
    <row r="66" spans="1:34" s="15" customFormat="1" ht="1.5" customHeight="1">
      <c r="B66" s="36"/>
      <c r="C66" s="36"/>
      <c r="D66" s="36"/>
      <c r="E66" s="36"/>
      <c r="F66" s="36"/>
      <c r="G66" s="36"/>
      <c r="H66" s="37"/>
      <c r="I66" s="37"/>
      <c r="J66" s="19"/>
      <c r="Z66" s="73"/>
      <c r="AA66" s="73"/>
      <c r="AB66" s="73"/>
      <c r="AC66" s="73"/>
      <c r="AD66" s="73"/>
      <c r="AE66" s="73"/>
      <c r="AF66" s="73"/>
      <c r="AG66" s="73"/>
      <c r="AH66" s="73"/>
    </row>
    <row r="67" spans="1:34" ht="13.2">
      <c r="A67" s="45"/>
      <c r="B67" s="2"/>
      <c r="C67" s="2"/>
      <c r="D67" s="2"/>
      <c r="E67" s="48"/>
      <c r="F67" s="2"/>
      <c r="G67" s="2"/>
      <c r="H67" s="2"/>
      <c r="I67" s="2"/>
      <c r="M67" s="43"/>
      <c r="N67" s="8"/>
      <c r="O67" s="8"/>
      <c r="P67" s="8"/>
      <c r="Q67" s="8"/>
      <c r="R67" s="8"/>
      <c r="S67" s="15"/>
      <c r="T67" s="15"/>
      <c r="U67" s="15"/>
      <c r="V67" s="15"/>
      <c r="W67" s="8"/>
      <c r="X67" s="8"/>
      <c r="Y67" s="8"/>
      <c r="Z67" s="8"/>
      <c r="AA67" s="8"/>
    </row>
    <row r="68" spans="1:34" s="8" customFormat="1" ht="16.5" customHeight="1">
      <c r="B68" s="2"/>
      <c r="C68" s="70"/>
      <c r="D68" s="71"/>
      <c r="E68" s="71"/>
      <c r="F68" s="44"/>
      <c r="G68" s="115"/>
      <c r="H68" s="116"/>
      <c r="I68" s="20"/>
      <c r="J68" s="43"/>
    </row>
    <row r="69" spans="1:34" s="8" customFormat="1" ht="16.5" customHeight="1">
      <c r="B69" s="2"/>
      <c r="C69" s="70"/>
      <c r="D69" s="71"/>
      <c r="E69" s="71"/>
      <c r="F69" s="44"/>
      <c r="G69" s="115"/>
      <c r="H69" s="116"/>
      <c r="I69" s="20"/>
      <c r="J69" s="43"/>
    </row>
    <row r="70" spans="1:34" s="8" customFormat="1" ht="16.5" customHeight="1">
      <c r="B70" s="2"/>
      <c r="C70" s="70"/>
      <c r="D70" s="71"/>
      <c r="E70" s="71"/>
      <c r="F70" s="44"/>
      <c r="G70" s="115"/>
      <c r="H70" s="116"/>
      <c r="I70" s="20"/>
      <c r="J70" s="43"/>
    </row>
    <row r="71" spans="1:34" s="8" customFormat="1" ht="16.5" customHeight="1">
      <c r="B71" s="2"/>
      <c r="C71" s="70"/>
      <c r="D71" s="71"/>
      <c r="E71" s="71"/>
      <c r="F71" s="44"/>
      <c r="G71" s="115"/>
      <c r="H71" s="116"/>
      <c r="I71" s="20"/>
      <c r="J71" s="43"/>
    </row>
    <row r="72" spans="1:34" s="8" customFormat="1" ht="16.5" customHeight="1">
      <c r="B72" s="2"/>
      <c r="C72" s="70"/>
      <c r="D72" s="71"/>
      <c r="E72" s="71"/>
      <c r="F72" s="44"/>
      <c r="G72" s="115"/>
      <c r="H72" s="116"/>
      <c r="I72" s="20"/>
      <c r="J72" s="43"/>
    </row>
    <row r="73" spans="1:34" s="8" customFormat="1" ht="16.5" customHeight="1">
      <c r="B73" s="2"/>
      <c r="C73" s="70"/>
      <c r="D73" s="71"/>
      <c r="E73" s="71"/>
      <c r="F73" s="44"/>
      <c r="G73" s="115"/>
      <c r="H73" s="116"/>
      <c r="I73" s="20"/>
      <c r="J73" s="43"/>
    </row>
    <row r="74" spans="1:34" s="8" customFormat="1" ht="16.5" customHeight="1">
      <c r="B74" s="2"/>
      <c r="C74" s="70"/>
      <c r="D74" s="71"/>
      <c r="E74" s="71"/>
      <c r="F74" s="44"/>
      <c r="G74" s="115"/>
      <c r="H74" s="116"/>
      <c r="I74" s="20"/>
      <c r="J74" s="43"/>
    </row>
    <row r="75" spans="1:34" s="8" customFormat="1" ht="16.5" customHeight="1">
      <c r="B75" s="2"/>
      <c r="C75" s="70"/>
      <c r="D75" s="71"/>
      <c r="E75" s="71"/>
      <c r="F75" s="44"/>
      <c r="G75" s="115"/>
      <c r="H75" s="116"/>
      <c r="I75" s="20"/>
      <c r="J75" s="43"/>
    </row>
    <row r="76" spans="1:34" s="8" customFormat="1" ht="16.5" customHeight="1">
      <c r="B76" s="2"/>
      <c r="C76" s="70"/>
      <c r="D76" s="71"/>
      <c r="E76" s="71"/>
      <c r="F76" s="44"/>
      <c r="G76" s="115"/>
      <c r="H76" s="116"/>
      <c r="I76" s="20"/>
      <c r="J76" s="43"/>
    </row>
    <row r="77" spans="1:34" s="8" customFormat="1" ht="16.5" customHeight="1">
      <c r="B77" s="2"/>
      <c r="C77" s="70"/>
      <c r="D77" s="71"/>
      <c r="E77" s="71"/>
      <c r="F77" s="44"/>
      <c r="G77" s="115"/>
      <c r="H77" s="116"/>
      <c r="I77" s="20"/>
      <c r="J77" s="43"/>
    </row>
    <row r="78" spans="1:34" s="8" customFormat="1" ht="16.5" customHeight="1">
      <c r="B78" s="2"/>
      <c r="C78" s="70"/>
      <c r="D78" s="71"/>
      <c r="E78" s="71"/>
      <c r="F78" s="44"/>
      <c r="G78" s="115"/>
      <c r="H78" s="116"/>
      <c r="I78" s="20"/>
      <c r="J78" s="43"/>
    </row>
    <row r="79" spans="1:34" s="8" customFormat="1" ht="16.5" customHeight="1">
      <c r="B79" s="2"/>
      <c r="C79" s="70"/>
      <c r="D79" s="71"/>
      <c r="E79" s="71"/>
      <c r="F79" s="44"/>
      <c r="G79" s="115"/>
      <c r="H79" s="116"/>
      <c r="I79" s="20"/>
      <c r="J79" s="43"/>
    </row>
    <row r="80" spans="1:34" s="8" customFormat="1" ht="16.5" customHeight="1">
      <c r="B80" s="2"/>
      <c r="C80" s="70"/>
      <c r="D80" s="71"/>
      <c r="E80" s="71"/>
      <c r="F80" s="44"/>
      <c r="G80" s="115"/>
      <c r="H80" s="116"/>
      <c r="I80" s="20"/>
      <c r="J80" s="43"/>
    </row>
    <row r="81" spans="1:31" s="8" customFormat="1" ht="16.5" customHeight="1">
      <c r="B81" s="2"/>
      <c r="C81" s="70"/>
      <c r="D81" s="71"/>
      <c r="E81" s="71"/>
      <c r="F81" s="44"/>
      <c r="G81" s="115"/>
      <c r="H81" s="116"/>
      <c r="I81" s="20"/>
      <c r="J81" s="43"/>
    </row>
    <row r="82" spans="1:31" s="8" customFormat="1" ht="16.5" customHeight="1">
      <c r="B82" s="2"/>
      <c r="C82" s="70"/>
      <c r="D82" s="71"/>
      <c r="E82" s="71"/>
      <c r="F82" s="44"/>
      <c r="G82" s="115"/>
      <c r="H82" s="116"/>
      <c r="I82" s="20"/>
      <c r="J82" s="43"/>
    </row>
    <row r="83" spans="1:31" s="8" customFormat="1" ht="16.5" customHeight="1">
      <c r="B83" s="2"/>
      <c r="C83" s="70"/>
      <c r="D83" s="71"/>
      <c r="E83" s="71"/>
      <c r="F83" s="44"/>
      <c r="G83" s="115"/>
      <c r="H83" s="116"/>
      <c r="I83" s="20"/>
      <c r="J83" s="43"/>
    </row>
    <row r="84" spans="1:31" s="8" customFormat="1" ht="16.5" customHeight="1">
      <c r="B84" s="2"/>
      <c r="C84" s="70"/>
      <c r="D84" s="71"/>
      <c r="E84" s="71"/>
      <c r="F84" s="44"/>
      <c r="G84" s="115"/>
      <c r="H84" s="116"/>
      <c r="I84" s="20"/>
      <c r="J84" s="43"/>
    </row>
    <row r="85" spans="1:31" s="8" customFormat="1" ht="16.5" customHeight="1">
      <c r="B85" s="2"/>
      <c r="C85" s="70"/>
      <c r="D85" s="71"/>
      <c r="E85" s="71"/>
      <c r="F85" s="44"/>
      <c r="G85" s="115"/>
      <c r="H85" s="116"/>
      <c r="I85" s="20"/>
      <c r="J85" s="43"/>
    </row>
    <row r="86" spans="1:31" s="8" customFormat="1" ht="16.5" customHeight="1">
      <c r="B86" s="2"/>
      <c r="C86" s="70"/>
      <c r="D86" s="71"/>
      <c r="E86" s="71"/>
      <c r="F86" s="44"/>
      <c r="G86" s="115"/>
      <c r="H86" s="116"/>
      <c r="I86" s="20"/>
      <c r="J86" s="43"/>
    </row>
    <row r="87" spans="1:31" ht="13.2" hidden="1">
      <c r="A87" s="45"/>
      <c r="B87" s="2"/>
      <c r="C87" s="2"/>
      <c r="D87" s="2"/>
      <c r="E87" s="48"/>
      <c r="F87" s="2"/>
      <c r="G87" s="2"/>
      <c r="H87" s="2"/>
      <c r="I87" s="2"/>
    </row>
    <row r="88" spans="1:31" ht="22.2" hidden="1" customHeight="1">
      <c r="A88" s="69"/>
      <c r="B88" s="117" t="s">
        <v>23</v>
      </c>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row>
    <row r="89" spans="1:31" ht="17.399999999999999" hidden="1">
      <c r="B89" s="129" t="s">
        <v>24</v>
      </c>
      <c r="C89" s="2"/>
      <c r="D89" s="2"/>
      <c r="E89" s="2"/>
      <c r="F89" s="2"/>
      <c r="G89" s="2"/>
      <c r="H89" s="2"/>
      <c r="I89" s="2"/>
    </row>
    <row r="90" spans="1:31" ht="13.8" hidden="1">
      <c r="B90" s="130" t="s">
        <v>25</v>
      </c>
      <c r="C90" s="2"/>
      <c r="D90" s="2"/>
      <c r="E90" s="2"/>
      <c r="F90" s="2"/>
      <c r="G90" s="2"/>
      <c r="H90" s="2"/>
      <c r="I90" s="2"/>
    </row>
    <row r="91" spans="1:31" ht="14.4" hidden="1">
      <c r="A91" s="47"/>
      <c r="B91" s="50" t="s">
        <v>26</v>
      </c>
      <c r="C91" s="131"/>
      <c r="D91" s="51"/>
      <c r="E91" s="51"/>
      <c r="F91" s="132" t="e">
        <f>VLOOKUP($H$12,Climate_pcode_xref!$A$2:$C$3727,3,0)</f>
        <v>#N/A</v>
      </c>
      <c r="G91" s="49"/>
      <c r="H91" s="49"/>
      <c r="I91" s="49"/>
      <c r="J91" s="47"/>
      <c r="K91" s="47"/>
      <c r="L91" s="47"/>
      <c r="M91" s="47"/>
    </row>
    <row r="92" spans="1:31" ht="14.4" hidden="1">
      <c r="B92" s="50" t="s">
        <v>27</v>
      </c>
      <c r="C92" s="131"/>
      <c r="D92" s="51"/>
      <c r="E92" s="51"/>
      <c r="F92" s="132" t="e">
        <f>VLOOKUP($H$12,Climate_pcode_xref!$A$2:$C$3727,2,0)</f>
        <v>#N/A</v>
      </c>
      <c r="G92" s="49"/>
      <c r="H92" s="49"/>
      <c r="I92" s="49"/>
      <c r="J92" s="47"/>
      <c r="K92" s="47"/>
      <c r="L92" s="47"/>
      <c r="M92" s="47"/>
    </row>
    <row r="93" spans="1:31" ht="14.4" hidden="1">
      <c r="B93" s="50" t="s">
        <v>28</v>
      </c>
      <c r="C93" s="131"/>
      <c r="D93" s="51"/>
      <c r="E93" s="51"/>
      <c r="F93" s="132" t="e">
        <f>VLOOKUP($F$92,Climate_zones!$A$2:$E$71,5,0)</f>
        <v>#N/A</v>
      </c>
      <c r="G93" s="49"/>
      <c r="H93" s="49"/>
      <c r="I93" s="49"/>
      <c r="J93" s="47"/>
      <c r="K93" s="47"/>
      <c r="L93" s="47"/>
      <c r="M93" s="47"/>
    </row>
    <row r="94" spans="1:31" ht="14.4" hidden="1">
      <c r="A94" s="47"/>
      <c r="B94" s="55"/>
      <c r="C94" s="56"/>
      <c r="D94" s="57"/>
      <c r="E94" s="57"/>
      <c r="F94" s="132"/>
      <c r="G94" s="49"/>
      <c r="H94" s="49"/>
    </row>
    <row r="95" spans="1:31" ht="14.4" hidden="1">
      <c r="A95" s="47"/>
      <c r="B95" s="130" t="s">
        <v>29</v>
      </c>
      <c r="C95" s="56"/>
      <c r="D95" s="57"/>
      <c r="E95" s="57"/>
      <c r="F95" s="143"/>
      <c r="G95" s="49"/>
      <c r="H95" s="49"/>
      <c r="I95" s="130" t="s">
        <v>30</v>
      </c>
      <c r="J95" s="56"/>
      <c r="K95" s="57"/>
      <c r="L95" s="57"/>
      <c r="M95" s="132"/>
      <c r="O95" s="130" t="s">
        <v>255</v>
      </c>
      <c r="P95" s="56"/>
      <c r="Q95" s="57"/>
      <c r="R95" s="57"/>
      <c r="S95" s="137"/>
      <c r="T95" s="138"/>
      <c r="U95" s="130" t="s">
        <v>256</v>
      </c>
      <c r="V95" s="56"/>
      <c r="W95" s="57"/>
      <c r="X95" s="57"/>
      <c r="Y95" s="137"/>
      <c r="Z95" s="242"/>
      <c r="AA95" s="130" t="s">
        <v>257</v>
      </c>
      <c r="AB95" s="56"/>
      <c r="AC95" s="57"/>
      <c r="AD95" s="57"/>
      <c r="AE95" s="137"/>
    </row>
    <row r="96" spans="1:31" ht="14.4" hidden="1">
      <c r="A96" s="47"/>
      <c r="B96" s="66" t="s">
        <v>31</v>
      </c>
      <c r="C96" s="67"/>
      <c r="D96" s="68"/>
      <c r="E96" s="68"/>
      <c r="F96" s="139" t="e">
        <f>VLOOKUP($F$91,SGEx!$A$7:$D$14,2,FALSE)</f>
        <v>#N/A</v>
      </c>
      <c r="G96" s="49"/>
      <c r="H96" s="49"/>
      <c r="I96" s="66" t="s">
        <v>32</v>
      </c>
      <c r="J96" s="67"/>
      <c r="K96" s="68"/>
      <c r="L96" s="68"/>
      <c r="M96" s="139" t="e">
        <f>VLOOKUP($F$91,SGEx!$A$19:$D$26,2,FALSE)</f>
        <v>#N/A</v>
      </c>
      <c r="O96" s="66" t="s">
        <v>33</v>
      </c>
      <c r="P96" s="67"/>
      <c r="Q96" s="68"/>
      <c r="R96" s="68"/>
      <c r="S96" s="139" t="e">
        <f>VLOOKUP($F$91,SGEx!$A$31:$D$38,2,FALSE)</f>
        <v>#N/A</v>
      </c>
      <c r="T96" s="139"/>
      <c r="U96" s="66" t="s">
        <v>34</v>
      </c>
      <c r="V96" s="67"/>
      <c r="W96" s="68"/>
      <c r="X96" s="68"/>
      <c r="Y96" s="139" t="e">
        <f>VLOOKUP($F$91,SGEx!$A$43:$D$50,2,FALSE)</f>
        <v>#N/A</v>
      </c>
      <c r="Z96" s="139"/>
      <c r="AA96" s="66" t="s">
        <v>34</v>
      </c>
      <c r="AB96" s="67"/>
      <c r="AC96" s="68"/>
      <c r="AD96" s="68"/>
      <c r="AE96" s="139" t="e">
        <f>VLOOKUP($F$91,SGEx!$A$55:$D$62,2,FALSE)</f>
        <v>#N/A</v>
      </c>
    </row>
    <row r="97" spans="1:31" ht="14.4" hidden="1">
      <c r="A97" s="47"/>
      <c r="B97" s="66" t="s">
        <v>35</v>
      </c>
      <c r="C97" s="67"/>
      <c r="D97" s="68"/>
      <c r="E97" s="68"/>
      <c r="F97" s="132" t="e">
        <f>VLOOKUP($F$91,SGEx!$A$7:$D$14,3,FALSE)</f>
        <v>#N/A</v>
      </c>
      <c r="G97" s="49"/>
      <c r="H97" s="49"/>
      <c r="I97" s="66" t="s">
        <v>36</v>
      </c>
      <c r="J97" s="67"/>
      <c r="K97" s="68"/>
      <c r="L97" s="68"/>
      <c r="M97" s="132" t="e">
        <f>VLOOKUP($F$91,SGEx!$A$19:$D$26,3,FALSE)</f>
        <v>#N/A</v>
      </c>
      <c r="O97" s="66" t="s">
        <v>37</v>
      </c>
      <c r="P97" s="67"/>
      <c r="Q97" s="68"/>
      <c r="R97" s="68"/>
      <c r="S97" s="132" t="e">
        <f>VLOOKUP($F$91,SGEx!$A$31:$D$38,3,FALSE)</f>
        <v>#N/A</v>
      </c>
      <c r="T97" s="132"/>
      <c r="U97" s="66" t="s">
        <v>38</v>
      </c>
      <c r="V97" s="67"/>
      <c r="W97" s="68"/>
      <c r="X97" s="68"/>
      <c r="Y97" s="132" t="e">
        <f>VLOOKUP($F$91,SGEx!$A$43:$D$50,3,FALSE)</f>
        <v>#N/A</v>
      </c>
      <c r="Z97" s="132"/>
      <c r="AA97" s="66" t="s">
        <v>38</v>
      </c>
      <c r="AB97" s="67"/>
      <c r="AC97" s="68"/>
      <c r="AD97" s="68"/>
      <c r="AE97" s="132" t="e">
        <f>VLOOKUP($F$91,SGEx!$A$55:$D$62,3,FALSE)</f>
        <v>#N/A</v>
      </c>
    </row>
    <row r="98" spans="1:31" ht="14.4" hidden="1">
      <c r="A98" s="47"/>
      <c r="B98" s="66" t="s">
        <v>39</v>
      </c>
      <c r="C98" s="67"/>
      <c r="D98" s="68"/>
      <c r="E98" s="68"/>
      <c r="F98" s="132" t="e">
        <f>VLOOKUP($F$91,SGEx!$A$7:$D$14,4,FALSE)</f>
        <v>#N/A</v>
      </c>
      <c r="G98" s="49"/>
      <c r="H98" s="49"/>
      <c r="I98" s="66" t="s">
        <v>40</v>
      </c>
      <c r="J98" s="67"/>
      <c r="K98" s="68"/>
      <c r="L98" s="68"/>
      <c r="M98" s="132" t="e">
        <f>VLOOKUP($F$91,SGEx!$A$19:$D$26,4,FALSE)</f>
        <v>#N/A</v>
      </c>
      <c r="O98" s="66" t="s">
        <v>41</v>
      </c>
      <c r="P98" s="67"/>
      <c r="Q98" s="68"/>
      <c r="R98" s="68"/>
      <c r="S98" s="132" t="e">
        <f>VLOOKUP($F$91,SGEx!$A$31:$D$38,4,FALSE)</f>
        <v>#N/A</v>
      </c>
      <c r="T98" s="132"/>
      <c r="U98" s="66" t="s">
        <v>42</v>
      </c>
      <c r="V98" s="67"/>
      <c r="W98" s="68"/>
      <c r="X98" s="68"/>
      <c r="Y98" s="132" t="e">
        <f>VLOOKUP($F$91,SGEx!$A$43:$D$50,4,FALSE)</f>
        <v>#N/A</v>
      </c>
      <c r="Z98" s="132"/>
      <c r="AA98" s="66" t="s">
        <v>42</v>
      </c>
      <c r="AB98" s="67"/>
      <c r="AC98" s="68"/>
      <c r="AD98" s="68"/>
      <c r="AE98" s="132" t="e">
        <f>VLOOKUP($F$91,SGEx!$A$55:$D$62,4,FALSE)</f>
        <v>#N/A</v>
      </c>
    </row>
    <row r="99" spans="1:31" ht="14.4" hidden="1">
      <c r="A99" s="47"/>
      <c r="B99" s="52" t="s">
        <v>53</v>
      </c>
      <c r="C99" s="53"/>
      <c r="D99" s="54"/>
      <c r="E99" s="54"/>
      <c r="F99" s="144" t="e">
        <f>$H$16*F96+$H$17*F97+$H$18*F98</f>
        <v>#N/A</v>
      </c>
      <c r="G99" s="47"/>
      <c r="H99" s="47"/>
      <c r="I99" s="52" t="s">
        <v>53</v>
      </c>
      <c r="J99" s="53"/>
      <c r="K99" s="54"/>
      <c r="L99" s="54"/>
      <c r="M99" s="144" t="e">
        <f>$H$16*M96+$H$17*M97+$H$18*M98</f>
        <v>#N/A</v>
      </c>
      <c r="O99" s="52" t="s">
        <v>53</v>
      </c>
      <c r="P99" s="53"/>
      <c r="Q99" s="54"/>
      <c r="R99" s="54"/>
      <c r="S99" s="144" t="e">
        <f>$H$16*S96+$H$17*S97+$H$18*S98</f>
        <v>#N/A</v>
      </c>
      <c r="T99" s="144"/>
      <c r="U99" s="52" t="s">
        <v>53</v>
      </c>
      <c r="V99" s="53"/>
      <c r="W99" s="54"/>
      <c r="X99" s="54"/>
      <c r="Y99" s="144" t="e">
        <f>$H$16*Y96+$H$17*Y97+$H$18*Y98</f>
        <v>#N/A</v>
      </c>
      <c r="Z99" s="144"/>
      <c r="AA99" s="52" t="s">
        <v>53</v>
      </c>
      <c r="AB99" s="53"/>
      <c r="AC99" s="54"/>
      <c r="AD99" s="54"/>
      <c r="AE99" s="144" t="e">
        <f>$H$16*AE96+$H$17*AE97+$H$18*AE98</f>
        <v>#N/A</v>
      </c>
    </row>
    <row r="100" spans="1:31" ht="14.4" hidden="1">
      <c r="A100" s="47"/>
      <c r="B100" s="52" t="s">
        <v>54</v>
      </c>
      <c r="C100" s="53"/>
      <c r="D100" s="54"/>
      <c r="E100" s="54"/>
      <c r="F100" s="144" t="e">
        <f>$H$14*F96</f>
        <v>#N/A</v>
      </c>
      <c r="G100" s="47"/>
      <c r="H100" s="47"/>
      <c r="I100" s="52" t="s">
        <v>54</v>
      </c>
      <c r="J100" s="53"/>
      <c r="K100" s="54"/>
      <c r="L100" s="54"/>
      <c r="M100" s="144" t="e">
        <f>$H$14*M96</f>
        <v>#N/A</v>
      </c>
      <c r="O100" s="52" t="s">
        <v>54</v>
      </c>
      <c r="P100" s="53"/>
      <c r="Q100" s="54"/>
      <c r="R100" s="54"/>
      <c r="S100" s="144" t="e">
        <f>$H$14*S96</f>
        <v>#N/A</v>
      </c>
      <c r="T100" s="144"/>
      <c r="U100" s="52" t="s">
        <v>54</v>
      </c>
      <c r="V100" s="53"/>
      <c r="W100" s="54"/>
      <c r="X100" s="54"/>
      <c r="Y100" s="144" t="e">
        <f>$H$14*Y96</f>
        <v>#N/A</v>
      </c>
      <c r="Z100" s="144"/>
      <c r="AA100" s="52" t="s">
        <v>54</v>
      </c>
      <c r="AB100" s="53"/>
      <c r="AC100" s="54"/>
      <c r="AD100" s="54"/>
      <c r="AE100" s="144" t="e">
        <f>$H$14*AE96</f>
        <v>#N/A</v>
      </c>
    </row>
    <row r="101" spans="1:31" ht="14.4" hidden="1">
      <c r="A101" s="47"/>
      <c r="B101" s="52" t="s">
        <v>55</v>
      </c>
      <c r="C101" s="53"/>
      <c r="D101" s="54"/>
      <c r="E101" s="54"/>
      <c r="F101" s="144" t="e">
        <f>0.81*F100</f>
        <v>#N/A</v>
      </c>
      <c r="G101" s="47"/>
      <c r="H101" s="47"/>
      <c r="I101" s="52" t="s">
        <v>55</v>
      </c>
      <c r="J101" s="53"/>
      <c r="K101" s="54"/>
      <c r="L101" s="54"/>
      <c r="M101" s="144" t="e">
        <f>0.81*M100</f>
        <v>#N/A</v>
      </c>
      <c r="O101" s="52" t="s">
        <v>55</v>
      </c>
      <c r="P101" s="53"/>
      <c r="Q101" s="54"/>
      <c r="R101" s="54"/>
      <c r="S101" s="144" t="e">
        <f>0.81*S100</f>
        <v>#N/A</v>
      </c>
      <c r="T101" s="144"/>
      <c r="U101" s="52" t="s">
        <v>55</v>
      </c>
      <c r="V101" s="53"/>
      <c r="W101" s="54"/>
      <c r="X101" s="54"/>
      <c r="Y101" s="144" t="e">
        <f>0.81*Y100</f>
        <v>#N/A</v>
      </c>
      <c r="Z101" s="144"/>
      <c r="AA101" s="52" t="s">
        <v>55</v>
      </c>
      <c r="AB101" s="53"/>
      <c r="AC101" s="54"/>
      <c r="AD101" s="54"/>
      <c r="AE101" s="144" t="e">
        <f>0.81*AE100</f>
        <v>#N/A</v>
      </c>
    </row>
    <row r="102" spans="1:31" ht="14.4" hidden="1">
      <c r="A102" s="47"/>
      <c r="B102" s="52" t="s">
        <v>56</v>
      </c>
      <c r="C102" s="53"/>
      <c r="D102" s="54"/>
      <c r="E102" s="54"/>
      <c r="F102" s="144" t="e">
        <f>(1.81*F100*$H$13/3)*0.02*(($F$93-430)/365)</f>
        <v>#N/A</v>
      </c>
      <c r="G102" s="47"/>
      <c r="H102" s="47"/>
      <c r="I102" s="52" t="s">
        <v>56</v>
      </c>
      <c r="J102" s="53"/>
      <c r="K102" s="54"/>
      <c r="L102" s="54"/>
      <c r="M102" s="144" t="e">
        <f>(1.81*M100*$H$13/3)*0.02*(($F$93-430)/365)</f>
        <v>#N/A</v>
      </c>
      <c r="O102" s="52" t="s">
        <v>56</v>
      </c>
      <c r="P102" s="53"/>
      <c r="Q102" s="54"/>
      <c r="R102" s="54"/>
      <c r="S102" s="144" t="e">
        <f>(1.81*S100*$H$13/3)*0.02*(($F$93-430)/365)</f>
        <v>#N/A</v>
      </c>
      <c r="T102" s="144"/>
      <c r="U102" s="52" t="s">
        <v>56</v>
      </c>
      <c r="V102" s="53"/>
      <c r="W102" s="54"/>
      <c r="X102" s="54"/>
      <c r="Y102" s="144" t="e">
        <f>(1.81*Y100*$H$13/3)*0.02*(($F$93-430)/365)</f>
        <v>#N/A</v>
      </c>
      <c r="Z102" s="144"/>
      <c r="AA102" s="52" t="s">
        <v>56</v>
      </c>
      <c r="AB102" s="53"/>
      <c r="AC102" s="54"/>
      <c r="AD102" s="54"/>
      <c r="AE102" s="144" t="e">
        <f>(1.81*AE100*$H$13/3)*0.02*(($F$93-430)/365)</f>
        <v>#N/A</v>
      </c>
    </row>
    <row r="103" spans="1:31" ht="14.4" hidden="1">
      <c r="A103" s="47"/>
      <c r="B103" s="151" t="s">
        <v>57</v>
      </c>
      <c r="C103" s="53"/>
      <c r="D103" s="54"/>
      <c r="E103" s="54"/>
      <c r="F103" s="144" t="e">
        <f>-0.04*1.81*F100*(1-$H$13)</f>
        <v>#N/A</v>
      </c>
      <c r="G103" s="47"/>
      <c r="H103" s="47"/>
      <c r="I103" s="151" t="s">
        <v>57</v>
      </c>
      <c r="J103" s="53"/>
      <c r="K103" s="54"/>
      <c r="L103" s="54"/>
      <c r="M103" s="144" t="e">
        <f>-0.04*1.81*M100*(1-$H$13)</f>
        <v>#N/A</v>
      </c>
      <c r="O103" s="151" t="s">
        <v>57</v>
      </c>
      <c r="P103" s="53"/>
      <c r="Q103" s="54"/>
      <c r="R103" s="54"/>
      <c r="S103" s="144" t="e">
        <f>-0.04*1.81*S100*(1-$H$13)</f>
        <v>#N/A</v>
      </c>
      <c r="T103" s="144"/>
      <c r="U103" s="151" t="s">
        <v>57</v>
      </c>
      <c r="V103" s="53"/>
      <c r="W103" s="54"/>
      <c r="X103" s="54"/>
      <c r="Y103" s="144" t="e">
        <f>-0.04*1.81*Y100*(1-$H$13)</f>
        <v>#N/A</v>
      </c>
      <c r="Z103" s="144"/>
      <c r="AA103" s="151" t="s">
        <v>57</v>
      </c>
      <c r="AB103" s="53"/>
      <c r="AC103" s="54"/>
      <c r="AD103" s="54"/>
      <c r="AE103" s="144" t="e">
        <f>-0.04*1.81*AE100*(1-$H$13)</f>
        <v>#N/A</v>
      </c>
    </row>
    <row r="104" spans="1:31" ht="14.4" hidden="1">
      <c r="A104" s="47"/>
      <c r="B104" s="52" t="s">
        <v>58</v>
      </c>
      <c r="C104" s="53"/>
      <c r="D104" s="54"/>
      <c r="E104" s="54"/>
      <c r="F104" s="144" t="e">
        <f>F101+F102+F103</f>
        <v>#N/A</v>
      </c>
      <c r="G104" s="47"/>
      <c r="H104" s="47"/>
      <c r="I104" s="52" t="s">
        <v>58</v>
      </c>
      <c r="J104" s="53"/>
      <c r="K104" s="54"/>
      <c r="L104" s="54"/>
      <c r="M104" s="144" t="e">
        <f>M101+M102+M103</f>
        <v>#N/A</v>
      </c>
      <c r="O104" s="52" t="s">
        <v>58</v>
      </c>
      <c r="P104" s="53"/>
      <c r="Q104" s="54"/>
      <c r="R104" s="54"/>
      <c r="S104" s="144" t="e">
        <f>S101+S102+S103</f>
        <v>#N/A</v>
      </c>
      <c r="T104" s="144"/>
      <c r="U104" s="52" t="s">
        <v>58</v>
      </c>
      <c r="V104" s="53"/>
      <c r="W104" s="54"/>
      <c r="X104" s="54"/>
      <c r="Y104" s="144" t="e">
        <f>Y101+Y102+Y103</f>
        <v>#N/A</v>
      </c>
      <c r="Z104" s="144"/>
      <c r="AA104" s="52" t="s">
        <v>58</v>
      </c>
      <c r="AB104" s="53"/>
      <c r="AC104" s="54"/>
      <c r="AD104" s="54"/>
      <c r="AE104" s="144" t="e">
        <f>AE101+AE102+AE103</f>
        <v>#N/A</v>
      </c>
    </row>
    <row r="105" spans="1:31" ht="14.4" hidden="1">
      <c r="A105" s="47"/>
      <c r="B105" s="52" t="s">
        <v>59</v>
      </c>
      <c r="C105" s="53"/>
      <c r="D105" s="54"/>
      <c r="E105" s="54"/>
      <c r="F105" s="152" t="e">
        <f>(F99-F104)/F104</f>
        <v>#N/A</v>
      </c>
      <c r="G105" s="47"/>
      <c r="H105" s="47"/>
      <c r="I105" s="52" t="s">
        <v>59</v>
      </c>
      <c r="J105" s="53"/>
      <c r="K105" s="54"/>
      <c r="L105" s="54"/>
      <c r="M105" s="152" t="e">
        <f>(M99-M104)/M104</f>
        <v>#N/A</v>
      </c>
      <c r="O105" s="52" t="s">
        <v>59</v>
      </c>
      <c r="P105" s="53"/>
      <c r="Q105" s="54"/>
      <c r="R105" s="54"/>
      <c r="S105" s="152" t="e">
        <f>(S99-S104)/S104</f>
        <v>#N/A</v>
      </c>
      <c r="T105" s="152"/>
      <c r="U105" s="52" t="s">
        <v>59</v>
      </c>
      <c r="V105" s="53"/>
      <c r="W105" s="54"/>
      <c r="X105" s="54"/>
      <c r="Y105" s="152" t="e">
        <f>(Y99-Y104)/Y104</f>
        <v>#N/A</v>
      </c>
      <c r="Z105" s="152"/>
      <c r="AA105" s="52" t="s">
        <v>59</v>
      </c>
      <c r="AB105" s="53"/>
      <c r="AC105" s="54"/>
      <c r="AD105" s="54"/>
      <c r="AE105" s="152" t="e">
        <f>(AE99-AE104)/AE104</f>
        <v>#N/A</v>
      </c>
    </row>
    <row r="106" spans="1:31" ht="14.4" hidden="1">
      <c r="A106" s="47"/>
      <c r="B106" s="52" t="s">
        <v>60</v>
      </c>
      <c r="C106" s="53"/>
      <c r="D106" s="54"/>
      <c r="E106" s="54"/>
      <c r="F106" s="144" t="e">
        <f>2.75-3.01*F105</f>
        <v>#N/A</v>
      </c>
      <c r="G106" s="47"/>
      <c r="H106" s="47"/>
      <c r="I106" s="52" t="s">
        <v>60</v>
      </c>
      <c r="J106" s="53"/>
      <c r="K106" s="54"/>
      <c r="L106" s="54"/>
      <c r="M106" s="144" t="e">
        <f>2.75-3.01*M105</f>
        <v>#N/A</v>
      </c>
      <c r="O106" s="52" t="s">
        <v>60</v>
      </c>
      <c r="P106" s="53"/>
      <c r="Q106" s="54"/>
      <c r="R106" s="54"/>
      <c r="S106" s="144" t="e">
        <f>2.75-3.01*S105</f>
        <v>#N/A</v>
      </c>
      <c r="T106" s="144"/>
      <c r="U106" s="52" t="s">
        <v>60</v>
      </c>
      <c r="V106" s="53"/>
      <c r="W106" s="54"/>
      <c r="X106" s="54"/>
      <c r="Y106" s="144" t="e">
        <f>2.75-3.01*Y105</f>
        <v>#N/A</v>
      </c>
      <c r="Z106" s="144"/>
      <c r="AA106" s="52" t="s">
        <v>60</v>
      </c>
      <c r="AB106" s="53"/>
      <c r="AC106" s="54"/>
      <c r="AD106" s="54"/>
      <c r="AE106" s="144" t="e">
        <f>2.75-3.01*AE105</f>
        <v>#N/A</v>
      </c>
    </row>
    <row r="107" spans="1:31" ht="13.2" hidden="1">
      <c r="A107" s="47"/>
      <c r="F107" s="2"/>
      <c r="G107" s="47"/>
      <c r="H107" s="47"/>
      <c r="M107" s="2"/>
      <c r="S107" s="2"/>
      <c r="T107" s="2"/>
      <c r="Y107" s="2"/>
      <c r="Z107" s="2"/>
      <c r="AE107" s="2"/>
    </row>
    <row r="108" spans="1:31" ht="15.6" hidden="1">
      <c r="A108" s="47"/>
      <c r="B108" s="58" t="s">
        <v>47</v>
      </c>
      <c r="F108" s="2"/>
      <c r="G108" s="47"/>
      <c r="H108" s="47"/>
      <c r="I108" s="58" t="s">
        <v>47</v>
      </c>
      <c r="M108" s="2"/>
      <c r="O108" s="58" t="s">
        <v>47</v>
      </c>
      <c r="S108" s="2"/>
      <c r="T108" s="2"/>
      <c r="U108" s="58" t="s">
        <v>47</v>
      </c>
      <c r="Y108" s="2"/>
      <c r="Z108" s="2"/>
      <c r="AA108" s="58" t="s">
        <v>47</v>
      </c>
      <c r="AE108" s="2"/>
    </row>
    <row r="109" spans="1:31" ht="14.4" hidden="1">
      <c r="A109" s="47"/>
      <c r="B109" s="59" t="s">
        <v>48</v>
      </c>
      <c r="C109" s="60"/>
      <c r="D109" s="61"/>
      <c r="E109" s="61"/>
      <c r="F109" s="139" t="e">
        <f>ROUND(F106+0.5,2)</f>
        <v>#N/A</v>
      </c>
      <c r="G109" s="47"/>
      <c r="H109" s="47"/>
      <c r="I109" s="59" t="s">
        <v>48</v>
      </c>
      <c r="J109" s="60"/>
      <c r="K109" s="61"/>
      <c r="L109" s="61"/>
      <c r="M109" s="139" t="e">
        <f>ROUND(M106+0.5,2)</f>
        <v>#N/A</v>
      </c>
      <c r="O109" s="59" t="s">
        <v>48</v>
      </c>
      <c r="P109" s="60"/>
      <c r="Q109" s="61"/>
      <c r="R109" s="61"/>
      <c r="S109" s="139" t="e">
        <f>ROUND(S106+0.5,2)</f>
        <v>#N/A</v>
      </c>
      <c r="T109" s="139"/>
      <c r="U109" s="59" t="s">
        <v>48</v>
      </c>
      <c r="V109" s="60"/>
      <c r="W109" s="61"/>
      <c r="X109" s="61"/>
      <c r="Y109" s="139" t="e">
        <f>ROUND(Y106+0.5,2)</f>
        <v>#N/A</v>
      </c>
      <c r="Z109" s="139"/>
      <c r="AA109" s="59" t="s">
        <v>48</v>
      </c>
      <c r="AB109" s="60"/>
      <c r="AC109" s="61"/>
      <c r="AD109" s="61"/>
      <c r="AE109" s="139" t="e">
        <f>ROUND(AE106+0.5,2)</f>
        <v>#N/A</v>
      </c>
    </row>
    <row r="110" spans="1:31" ht="14.4" hidden="1" customHeight="1">
      <c r="A110" s="47"/>
      <c r="B110" s="59" t="s">
        <v>49</v>
      </c>
      <c r="C110" s="60"/>
      <c r="D110" s="61"/>
      <c r="E110" s="61"/>
      <c r="F110" s="132" t="e">
        <f>IF((ROUNDDOWN(F109*2,0)/2)&gt;6,6,IF((ROUNDDOWN(F109*2,0)/2)&lt;1,0,(ROUNDDOWN(F109*2,0)/2)))</f>
        <v>#N/A</v>
      </c>
      <c r="G110" s="47"/>
      <c r="H110" s="47"/>
      <c r="I110" s="59" t="s">
        <v>49</v>
      </c>
      <c r="J110" s="60"/>
      <c r="K110" s="61"/>
      <c r="L110" s="61"/>
      <c r="M110" s="132" t="e">
        <f>IF((ROUNDDOWN(M109*2,0)/2)&gt;6,6,IF((ROUNDDOWN(M109*2,0)/2)&lt;1,0,(ROUNDDOWN(M109*2,0)/2)))</f>
        <v>#N/A</v>
      </c>
      <c r="O110" s="59" t="s">
        <v>49</v>
      </c>
      <c r="P110" s="60"/>
      <c r="Q110" s="61"/>
      <c r="R110" s="61"/>
      <c r="S110" s="132" t="e">
        <f>IF((ROUNDDOWN(S109*2,0)/2)&gt;6,6,IF((ROUNDDOWN(S109*2,0)/2)&lt;1,0,(ROUNDDOWN(S109*2,0)/2)))</f>
        <v>#N/A</v>
      </c>
      <c r="T110" s="132"/>
      <c r="U110" s="59" t="s">
        <v>49</v>
      </c>
      <c r="V110" s="60"/>
      <c r="W110" s="61"/>
      <c r="X110" s="61"/>
      <c r="Y110" s="132" t="e">
        <f>IF((ROUNDDOWN(Y109*2,0)/2)&gt;6,6,IF((ROUNDDOWN(Y109*2,0)/2)&lt;1,0,(ROUNDDOWN(Y109*2,0)/2)))</f>
        <v>#N/A</v>
      </c>
      <c r="Z110" s="132"/>
      <c r="AA110" s="59" t="s">
        <v>49</v>
      </c>
      <c r="AB110" s="60"/>
      <c r="AC110" s="61"/>
      <c r="AD110" s="61"/>
      <c r="AE110" s="132" t="e">
        <f>IF((ROUNDDOWN(AE109*2,0)/2)&gt;6,6,IF((ROUNDDOWN(AE109*2,0)/2)&lt;1,0,(ROUNDDOWN(AE109*2,0)/2)))</f>
        <v>#N/A</v>
      </c>
    </row>
    <row r="111" spans="1:31" ht="13.2" hidden="1">
      <c r="A111" s="47"/>
      <c r="B111" s="47"/>
      <c r="C111" s="47"/>
      <c r="D111" s="47"/>
      <c r="E111" s="47"/>
      <c r="F111" s="49"/>
      <c r="G111" s="47"/>
      <c r="H111" s="47"/>
      <c r="I111" s="47"/>
      <c r="J111" s="47"/>
      <c r="K111" s="47"/>
      <c r="L111" s="47"/>
      <c r="M111" s="49"/>
      <c r="O111" s="47"/>
      <c r="P111" s="47"/>
      <c r="Q111" s="47"/>
      <c r="R111" s="47"/>
      <c r="S111" s="49"/>
      <c r="Y111" s="2"/>
    </row>
    <row r="112" spans="1:31">
      <c r="A112" s="47"/>
      <c r="B112" s="47"/>
      <c r="C112" s="47"/>
      <c r="D112" s="47"/>
      <c r="E112" s="47"/>
      <c r="F112" s="47"/>
      <c r="G112" s="47"/>
      <c r="H112" s="47"/>
      <c r="I112" s="47"/>
      <c r="J112" s="47"/>
      <c r="K112" s="47"/>
      <c r="L112" s="47"/>
      <c r="M112" s="47"/>
      <c r="O112" s="47"/>
      <c r="P112" s="47"/>
      <c r="Q112" s="47"/>
      <c r="R112" s="47"/>
      <c r="S112" s="47"/>
    </row>
    <row r="113" spans="1:19">
      <c r="A113" s="47"/>
      <c r="B113" s="47"/>
      <c r="C113" s="47"/>
      <c r="D113" s="47"/>
      <c r="E113" s="47"/>
      <c r="F113" s="47"/>
      <c r="G113" s="47"/>
      <c r="H113" s="47"/>
      <c r="I113" s="47"/>
      <c r="J113" s="47"/>
      <c r="K113" s="47"/>
      <c r="L113" s="47"/>
      <c r="M113" s="47"/>
      <c r="O113" s="47"/>
      <c r="P113" s="47"/>
      <c r="Q113" s="47"/>
      <c r="R113" s="47"/>
      <c r="S113" s="47"/>
    </row>
    <row r="114" spans="1:19">
      <c r="A114" s="47"/>
      <c r="B114" s="47"/>
      <c r="C114" s="47"/>
      <c r="D114" s="47"/>
      <c r="E114" s="47"/>
      <c r="F114" s="47"/>
      <c r="G114" s="47"/>
      <c r="H114" s="47"/>
      <c r="I114" s="47"/>
      <c r="J114" s="47"/>
      <c r="K114" s="47"/>
      <c r="L114" s="47"/>
      <c r="M114" s="47"/>
      <c r="O114" s="47"/>
      <c r="P114" s="47"/>
      <c r="Q114" s="47"/>
      <c r="R114" s="47"/>
      <c r="S114" s="47"/>
    </row>
    <row r="115" spans="1:19">
      <c r="A115" s="47"/>
      <c r="B115" s="47"/>
      <c r="C115" s="47"/>
      <c r="D115" s="47"/>
      <c r="E115" s="47"/>
      <c r="F115" s="47"/>
      <c r="G115" s="47"/>
      <c r="H115" s="47"/>
      <c r="I115" s="47"/>
      <c r="J115" s="47"/>
      <c r="K115" s="47"/>
      <c r="L115" s="47"/>
      <c r="M115" s="47"/>
      <c r="O115" s="47"/>
      <c r="P115" s="47"/>
      <c r="Q115" s="47"/>
      <c r="R115" s="47"/>
      <c r="S115" s="47"/>
    </row>
    <row r="116" spans="1:19">
      <c r="A116" s="47"/>
      <c r="B116" s="47"/>
      <c r="C116" s="47"/>
      <c r="D116" s="47"/>
      <c r="E116" s="47"/>
      <c r="F116" s="47"/>
      <c r="G116" s="47"/>
      <c r="H116" s="47"/>
      <c r="I116" s="47"/>
      <c r="J116" s="47"/>
      <c r="K116" s="47"/>
      <c r="L116" s="47"/>
      <c r="M116" s="47"/>
      <c r="O116" s="47"/>
      <c r="P116" s="47"/>
      <c r="Q116" s="47"/>
      <c r="R116" s="47"/>
      <c r="S116" s="47"/>
    </row>
    <row r="117" spans="1:19">
      <c r="A117" s="47"/>
      <c r="B117" s="47"/>
      <c r="C117" s="47"/>
      <c r="D117" s="47"/>
      <c r="E117" s="47"/>
      <c r="F117" s="47"/>
      <c r="G117" s="47"/>
      <c r="H117" s="47"/>
      <c r="I117" s="47"/>
      <c r="J117" s="47"/>
      <c r="K117" s="47"/>
      <c r="L117" s="47"/>
      <c r="M117" s="47"/>
    </row>
    <row r="118" spans="1:19">
      <c r="A118" s="47"/>
      <c r="B118" s="47"/>
      <c r="C118" s="47"/>
      <c r="D118" s="47"/>
      <c r="E118" s="47"/>
      <c r="F118" s="47"/>
      <c r="G118" s="47"/>
      <c r="H118" s="47"/>
      <c r="I118" s="47"/>
      <c r="J118" s="47"/>
      <c r="K118" s="47"/>
      <c r="L118" s="47"/>
      <c r="M118" s="47"/>
    </row>
    <row r="119" spans="1:19">
      <c r="A119" s="47"/>
      <c r="B119" s="47"/>
      <c r="C119" s="47"/>
      <c r="D119" s="47"/>
      <c r="E119" s="47"/>
      <c r="F119" s="47"/>
      <c r="G119" s="47"/>
      <c r="H119" s="47"/>
      <c r="I119" s="47"/>
      <c r="J119" s="47"/>
      <c r="K119" s="47"/>
      <c r="L119" s="47"/>
      <c r="M119" s="47"/>
    </row>
    <row r="120" spans="1:19">
      <c r="A120" s="47"/>
      <c r="B120" s="47"/>
      <c r="C120" s="47"/>
      <c r="D120" s="47"/>
      <c r="E120" s="47"/>
      <c r="F120" s="47"/>
      <c r="G120" s="47"/>
      <c r="H120" s="47"/>
      <c r="I120" s="47"/>
      <c r="J120" s="47"/>
      <c r="K120" s="47"/>
      <c r="L120" s="47"/>
      <c r="M120" s="47"/>
    </row>
    <row r="121" spans="1:19">
      <c r="A121" s="47"/>
      <c r="B121" s="47"/>
      <c r="C121" s="47"/>
      <c r="D121" s="47"/>
      <c r="E121" s="47"/>
      <c r="F121" s="47"/>
      <c r="G121" s="47"/>
      <c r="H121" s="47"/>
      <c r="I121" s="47"/>
      <c r="J121" s="47"/>
      <c r="K121" s="47"/>
      <c r="L121" s="47"/>
      <c r="M121" s="47"/>
    </row>
    <row r="122" spans="1:19">
      <c r="A122" s="47"/>
      <c r="B122" s="47"/>
      <c r="C122" s="47"/>
      <c r="D122" s="47"/>
      <c r="E122" s="47"/>
      <c r="F122" s="47"/>
      <c r="G122" s="47"/>
      <c r="H122" s="47"/>
      <c r="I122" s="47"/>
      <c r="J122" s="47"/>
      <c r="K122" s="47"/>
      <c r="L122" s="47"/>
      <c r="M122" s="47"/>
    </row>
    <row r="123" spans="1:19">
      <c r="A123" s="47"/>
      <c r="B123" s="47"/>
      <c r="C123" s="47"/>
      <c r="D123" s="47"/>
      <c r="E123" s="47"/>
      <c r="F123" s="47"/>
      <c r="G123" s="47"/>
      <c r="H123" s="47"/>
      <c r="I123" s="47"/>
      <c r="J123" s="47"/>
      <c r="K123" s="47"/>
      <c r="L123" s="47"/>
      <c r="M123" s="47"/>
    </row>
    <row r="124" spans="1:19">
      <c r="A124" s="47"/>
      <c r="B124" s="47"/>
      <c r="C124" s="47"/>
      <c r="D124" s="47"/>
      <c r="E124" s="47"/>
      <c r="F124" s="47"/>
      <c r="G124" s="47"/>
      <c r="H124" s="47"/>
      <c r="I124" s="47"/>
      <c r="J124" s="47"/>
      <c r="K124" s="47"/>
      <c r="L124" s="47"/>
      <c r="M124" s="47"/>
    </row>
    <row r="125" spans="1:19">
      <c r="A125" s="47"/>
      <c r="B125" s="47"/>
      <c r="C125" s="47"/>
      <c r="D125" s="47"/>
      <c r="E125" s="47"/>
      <c r="F125" s="47"/>
      <c r="G125" s="47"/>
      <c r="H125" s="47"/>
      <c r="I125" s="47"/>
      <c r="J125" s="47"/>
      <c r="K125" s="47"/>
      <c r="L125" s="47"/>
      <c r="M125" s="47"/>
    </row>
    <row r="126" spans="1:19">
      <c r="A126" s="47"/>
      <c r="B126" s="47"/>
      <c r="C126" s="47"/>
      <c r="D126" s="47"/>
      <c r="E126" s="47"/>
      <c r="F126" s="47"/>
      <c r="G126" s="47"/>
      <c r="H126" s="47"/>
      <c r="I126" s="47"/>
      <c r="J126" s="47"/>
      <c r="K126" s="47"/>
      <c r="L126" s="47"/>
      <c r="M126" s="47"/>
    </row>
    <row r="127" spans="1:19">
      <c r="A127" s="47"/>
      <c r="B127" s="47"/>
      <c r="C127" s="47"/>
      <c r="D127" s="47"/>
      <c r="E127" s="47"/>
      <c r="F127" s="47"/>
      <c r="G127" s="47"/>
      <c r="H127" s="47"/>
      <c r="I127" s="47"/>
      <c r="J127" s="47"/>
      <c r="K127" s="47"/>
      <c r="L127" s="47"/>
      <c r="M127" s="47"/>
    </row>
    <row r="128" spans="1:19">
      <c r="A128" s="47"/>
      <c r="B128" s="47"/>
      <c r="C128" s="47"/>
      <c r="D128" s="47"/>
      <c r="E128" s="47"/>
      <c r="F128" s="47"/>
      <c r="G128" s="47"/>
      <c r="H128" s="47"/>
      <c r="I128" s="47"/>
      <c r="J128" s="47"/>
      <c r="K128" s="47"/>
      <c r="L128" s="47"/>
      <c r="M128" s="47"/>
    </row>
    <row r="129" spans="1:13">
      <c r="A129" s="47"/>
      <c r="B129" s="47"/>
      <c r="C129" s="47"/>
      <c r="D129" s="47"/>
      <c r="E129" s="47"/>
      <c r="F129" s="47"/>
      <c r="G129" s="47"/>
      <c r="H129" s="47"/>
      <c r="I129" s="47"/>
      <c r="J129" s="47"/>
      <c r="K129" s="47"/>
      <c r="L129" s="47"/>
      <c r="M129" s="47"/>
    </row>
    <row r="130" spans="1:13">
      <c r="A130" s="47"/>
      <c r="B130" s="47"/>
      <c r="C130" s="47"/>
      <c r="D130" s="47"/>
      <c r="E130" s="47"/>
      <c r="F130" s="47"/>
      <c r="G130" s="47"/>
      <c r="H130" s="47"/>
      <c r="I130" s="47"/>
      <c r="J130" s="47"/>
      <c r="K130" s="47"/>
      <c r="L130" s="47"/>
      <c r="M130" s="47"/>
    </row>
    <row r="131" spans="1:13">
      <c r="A131" s="47"/>
      <c r="B131" s="47"/>
      <c r="C131" s="47"/>
      <c r="D131" s="47"/>
      <c r="E131" s="47"/>
      <c r="F131" s="47"/>
      <c r="G131" s="47"/>
      <c r="H131" s="47"/>
      <c r="I131" s="47"/>
      <c r="J131" s="47"/>
      <c r="K131" s="47"/>
      <c r="L131" s="47"/>
      <c r="M131" s="47"/>
    </row>
    <row r="132" spans="1:13">
      <c r="A132" s="47"/>
      <c r="B132" s="47"/>
      <c r="C132" s="47"/>
      <c r="D132" s="47"/>
      <c r="E132" s="47"/>
      <c r="F132" s="47"/>
      <c r="G132" s="47"/>
      <c r="H132" s="47"/>
      <c r="I132" s="47"/>
      <c r="J132" s="47"/>
      <c r="K132" s="47"/>
      <c r="L132" s="47"/>
      <c r="M132" s="47"/>
    </row>
    <row r="133" spans="1:13">
      <c r="A133" s="47"/>
      <c r="B133" s="47"/>
      <c r="C133" s="47"/>
      <c r="D133" s="47"/>
      <c r="E133" s="47"/>
      <c r="F133" s="47"/>
      <c r="G133" s="47"/>
      <c r="H133" s="47"/>
      <c r="I133" s="47"/>
      <c r="J133" s="47"/>
      <c r="K133" s="47"/>
      <c r="L133" s="47"/>
      <c r="M133" s="47"/>
    </row>
    <row r="134" spans="1:13">
      <c r="A134" s="47"/>
      <c r="B134" s="47"/>
      <c r="C134" s="47"/>
      <c r="D134" s="47"/>
      <c r="E134" s="47"/>
      <c r="F134" s="47"/>
      <c r="G134" s="47"/>
      <c r="H134" s="47"/>
      <c r="I134" s="47"/>
      <c r="J134" s="47"/>
      <c r="K134" s="47"/>
      <c r="L134" s="47"/>
      <c r="M134" s="47"/>
    </row>
    <row r="135" spans="1:13">
      <c r="A135" s="47"/>
      <c r="B135" s="47"/>
      <c r="C135" s="47"/>
      <c r="D135" s="47"/>
      <c r="E135" s="47"/>
      <c r="F135" s="47"/>
      <c r="G135" s="47"/>
      <c r="H135" s="47"/>
      <c r="I135" s="47"/>
      <c r="J135" s="47"/>
      <c r="K135" s="47"/>
      <c r="L135" s="47"/>
      <c r="M135" s="47"/>
    </row>
    <row r="136" spans="1:13">
      <c r="A136" s="47"/>
      <c r="B136" s="47"/>
      <c r="C136" s="47"/>
      <c r="D136" s="47"/>
      <c r="E136" s="47"/>
      <c r="F136" s="47"/>
      <c r="G136" s="47"/>
      <c r="H136" s="47"/>
      <c r="I136" s="47"/>
      <c r="J136" s="47"/>
      <c r="K136" s="47"/>
      <c r="L136" s="47"/>
      <c r="M136" s="47"/>
    </row>
    <row r="137" spans="1:13">
      <c r="A137" s="47"/>
      <c r="B137" s="47"/>
      <c r="C137" s="47"/>
      <c r="D137" s="47"/>
      <c r="E137" s="47"/>
      <c r="F137" s="47"/>
      <c r="G137" s="47"/>
      <c r="H137" s="47"/>
      <c r="I137" s="47"/>
      <c r="J137" s="47"/>
      <c r="K137" s="47"/>
      <c r="L137" s="47"/>
      <c r="M137" s="47"/>
    </row>
    <row r="138" spans="1:13">
      <c r="A138" s="47"/>
      <c r="B138" s="47"/>
      <c r="C138" s="47"/>
      <c r="D138" s="47"/>
      <c r="E138" s="47"/>
      <c r="F138" s="47"/>
      <c r="G138" s="47"/>
      <c r="H138" s="47"/>
      <c r="I138" s="47"/>
      <c r="J138" s="47"/>
      <c r="K138" s="47"/>
      <c r="L138" s="47"/>
      <c r="M138" s="47"/>
    </row>
    <row r="139" spans="1:13">
      <c r="A139" s="47"/>
      <c r="B139" s="47"/>
      <c r="C139" s="47"/>
      <c r="D139" s="47"/>
      <c r="E139" s="47"/>
      <c r="F139" s="47"/>
      <c r="G139" s="47"/>
      <c r="H139" s="47"/>
      <c r="I139" s="47"/>
      <c r="J139" s="47"/>
      <c r="K139" s="47"/>
      <c r="L139" s="47"/>
      <c r="M139" s="47"/>
    </row>
    <row r="140" spans="1:13">
      <c r="A140" s="47"/>
      <c r="B140" s="47"/>
      <c r="C140" s="47"/>
      <c r="D140" s="47"/>
      <c r="E140" s="47"/>
      <c r="F140" s="47"/>
      <c r="G140" s="47"/>
      <c r="H140" s="47"/>
      <c r="I140" s="47"/>
      <c r="J140" s="47"/>
      <c r="K140" s="47"/>
      <c r="L140" s="47"/>
      <c r="M140" s="47"/>
    </row>
    <row r="141" spans="1:13">
      <c r="A141" s="47"/>
      <c r="B141" s="47"/>
      <c r="C141" s="47"/>
      <c r="D141" s="47"/>
      <c r="E141" s="47"/>
      <c r="F141" s="47"/>
      <c r="G141" s="47"/>
      <c r="H141" s="47"/>
      <c r="I141" s="47"/>
      <c r="J141" s="47"/>
      <c r="K141" s="47"/>
      <c r="L141" s="47"/>
      <c r="M141" s="47"/>
    </row>
    <row r="142" spans="1:13">
      <c r="A142" s="47"/>
      <c r="B142" s="47"/>
      <c r="C142" s="47"/>
      <c r="D142" s="47"/>
      <c r="E142" s="47"/>
      <c r="F142" s="47"/>
      <c r="G142" s="47"/>
      <c r="H142" s="47"/>
      <c r="I142" s="47"/>
      <c r="J142" s="47"/>
      <c r="K142" s="47"/>
      <c r="L142" s="47"/>
      <c r="M142" s="47"/>
    </row>
    <row r="143" spans="1:13">
      <c r="A143" s="47"/>
      <c r="B143" s="47"/>
      <c r="C143" s="47"/>
      <c r="D143" s="47"/>
      <c r="E143" s="47"/>
      <c r="F143" s="47"/>
      <c r="G143" s="47"/>
      <c r="H143" s="47"/>
      <c r="I143" s="47"/>
      <c r="J143" s="47"/>
      <c r="K143" s="47"/>
      <c r="L143" s="47"/>
      <c r="M143" s="47"/>
    </row>
    <row r="144" spans="1:13">
      <c r="A144" s="47"/>
      <c r="B144" s="47"/>
      <c r="C144" s="47"/>
      <c r="D144" s="47"/>
      <c r="E144" s="47"/>
      <c r="F144" s="47"/>
      <c r="G144" s="47"/>
      <c r="H144" s="47"/>
      <c r="I144" s="47"/>
      <c r="J144" s="47"/>
      <c r="K144" s="47"/>
      <c r="L144" s="47"/>
      <c r="M144" s="47"/>
    </row>
    <row r="145" spans="1:13">
      <c r="A145" s="47"/>
      <c r="B145" s="47"/>
      <c r="C145" s="47"/>
      <c r="D145" s="47"/>
      <c r="E145" s="47"/>
      <c r="F145" s="47"/>
      <c r="G145" s="47"/>
      <c r="H145" s="47"/>
      <c r="I145" s="47"/>
      <c r="J145" s="47"/>
      <c r="K145" s="47"/>
      <c r="L145" s="47"/>
      <c r="M145" s="47"/>
    </row>
    <row r="146" spans="1:13">
      <c r="A146" s="47"/>
      <c r="B146" s="47"/>
      <c r="C146" s="47"/>
      <c r="D146" s="47"/>
      <c r="E146" s="47"/>
      <c r="F146" s="47"/>
      <c r="G146" s="47"/>
      <c r="H146" s="47"/>
      <c r="I146" s="47"/>
      <c r="J146" s="47"/>
      <c r="K146" s="47"/>
      <c r="L146" s="47"/>
      <c r="M146" s="47"/>
    </row>
    <row r="147" spans="1:13">
      <c r="A147" s="47"/>
      <c r="B147" s="47"/>
      <c r="C147" s="47"/>
      <c r="D147" s="47"/>
      <c r="E147" s="47"/>
      <c r="F147" s="47"/>
      <c r="G147" s="47"/>
      <c r="H147" s="47"/>
      <c r="I147" s="47"/>
      <c r="J147" s="47"/>
      <c r="K147" s="47"/>
      <c r="L147" s="47"/>
      <c r="M147" s="47"/>
    </row>
    <row r="148" spans="1:13">
      <c r="A148" s="47"/>
      <c r="B148" s="47"/>
      <c r="C148" s="47"/>
      <c r="D148" s="47"/>
      <c r="E148" s="47"/>
      <c r="F148" s="47"/>
      <c r="G148" s="47"/>
      <c r="H148" s="47"/>
      <c r="I148" s="47"/>
      <c r="J148" s="47"/>
      <c r="K148" s="47"/>
      <c r="L148" s="47"/>
      <c r="M148" s="47"/>
    </row>
    <row r="149" spans="1:13">
      <c r="A149" s="47"/>
      <c r="B149" s="47"/>
      <c r="C149" s="47"/>
      <c r="D149" s="47"/>
      <c r="E149" s="47"/>
      <c r="F149" s="47"/>
      <c r="G149" s="47"/>
      <c r="H149" s="47"/>
      <c r="I149" s="47"/>
      <c r="J149" s="47"/>
      <c r="K149" s="47"/>
      <c r="L149" s="47"/>
      <c r="M149" s="47"/>
    </row>
    <row r="150" spans="1:13">
      <c r="A150" s="47"/>
      <c r="B150" s="47"/>
      <c r="C150" s="47"/>
      <c r="D150" s="47"/>
      <c r="E150" s="47"/>
      <c r="F150" s="47"/>
      <c r="G150" s="47"/>
      <c r="H150" s="47"/>
      <c r="I150" s="47"/>
      <c r="J150" s="47"/>
      <c r="K150" s="47"/>
      <c r="L150" s="47"/>
      <c r="M150" s="47"/>
    </row>
    <row r="151" spans="1:13">
      <c r="A151" s="47"/>
      <c r="B151" s="47"/>
      <c r="C151" s="47"/>
      <c r="D151" s="47"/>
      <c r="E151" s="47"/>
      <c r="F151" s="47"/>
      <c r="G151" s="47"/>
      <c r="H151" s="47"/>
      <c r="I151" s="47"/>
      <c r="J151" s="47"/>
      <c r="K151" s="47"/>
      <c r="L151" s="47"/>
      <c r="M151" s="47"/>
    </row>
    <row r="152" spans="1:13">
      <c r="A152" s="47"/>
      <c r="B152" s="47"/>
      <c r="C152" s="47"/>
      <c r="D152" s="47"/>
      <c r="E152" s="47"/>
      <c r="F152" s="47"/>
      <c r="G152" s="47"/>
      <c r="H152" s="47"/>
      <c r="I152" s="47"/>
      <c r="J152" s="47"/>
      <c r="K152" s="47"/>
      <c r="L152" s="47"/>
      <c r="M152" s="47"/>
    </row>
    <row r="153" spans="1:13">
      <c r="A153" s="47"/>
      <c r="B153" s="47"/>
      <c r="C153" s="47"/>
      <c r="D153" s="47"/>
      <c r="E153" s="47"/>
      <c r="F153" s="47"/>
      <c r="G153" s="47"/>
      <c r="H153" s="47"/>
      <c r="I153" s="47"/>
      <c r="J153" s="47"/>
      <c r="K153" s="47"/>
      <c r="L153" s="47"/>
      <c r="M153" s="47"/>
    </row>
    <row r="154" spans="1:13">
      <c r="A154" s="47"/>
      <c r="B154" s="47"/>
      <c r="C154" s="47"/>
      <c r="D154" s="47"/>
      <c r="E154" s="47"/>
      <c r="F154" s="47"/>
      <c r="G154" s="47"/>
      <c r="H154" s="47"/>
      <c r="I154" s="47"/>
      <c r="J154" s="47"/>
      <c r="K154" s="47"/>
      <c r="L154" s="47"/>
      <c r="M154" s="47"/>
    </row>
    <row r="155" spans="1:13">
      <c r="A155" s="47"/>
      <c r="B155" s="47"/>
      <c r="C155" s="47"/>
      <c r="D155" s="47"/>
      <c r="E155" s="47"/>
      <c r="F155" s="47"/>
      <c r="G155" s="47"/>
      <c r="H155" s="47"/>
      <c r="I155" s="47"/>
      <c r="J155" s="47"/>
      <c r="K155" s="47"/>
      <c r="L155" s="47"/>
      <c r="M155" s="47"/>
    </row>
    <row r="156" spans="1:13">
      <c r="A156" s="47"/>
      <c r="B156" s="47"/>
      <c r="C156" s="47"/>
      <c r="D156" s="47"/>
      <c r="E156" s="47"/>
      <c r="F156" s="47"/>
      <c r="G156" s="47"/>
      <c r="H156" s="47"/>
      <c r="I156" s="47"/>
      <c r="J156" s="47"/>
      <c r="K156" s="47"/>
      <c r="L156" s="47"/>
      <c r="M156" s="47"/>
    </row>
    <row r="157" spans="1:13">
      <c r="A157" s="47"/>
      <c r="B157" s="47"/>
      <c r="C157" s="47"/>
      <c r="D157" s="47"/>
      <c r="E157" s="47"/>
      <c r="F157" s="47"/>
      <c r="G157" s="47"/>
      <c r="H157" s="47"/>
      <c r="I157" s="47"/>
      <c r="J157" s="47"/>
      <c r="K157" s="47"/>
      <c r="L157" s="47"/>
      <c r="M157" s="47"/>
    </row>
    <row r="158" spans="1:13">
      <c r="A158" s="47"/>
      <c r="B158" s="47"/>
      <c r="C158" s="47"/>
      <c r="D158" s="47"/>
      <c r="E158" s="47"/>
      <c r="F158" s="47"/>
      <c r="G158" s="47"/>
      <c r="H158" s="47"/>
      <c r="I158" s="47"/>
      <c r="J158" s="47"/>
      <c r="K158" s="47"/>
      <c r="L158" s="47"/>
      <c r="M158" s="47"/>
    </row>
    <row r="159" spans="1:13">
      <c r="A159" s="47"/>
      <c r="B159" s="47"/>
      <c r="C159" s="47"/>
      <c r="D159" s="47"/>
      <c r="E159" s="47"/>
      <c r="F159" s="47"/>
      <c r="G159" s="47"/>
      <c r="H159" s="47"/>
      <c r="I159" s="47"/>
      <c r="J159" s="47"/>
      <c r="K159" s="47"/>
      <c r="L159" s="47"/>
      <c r="M159" s="47"/>
    </row>
    <row r="160" spans="1:13">
      <c r="A160" s="47"/>
      <c r="B160" s="47"/>
      <c r="C160" s="47"/>
      <c r="D160" s="47"/>
      <c r="E160" s="47"/>
      <c r="F160" s="47"/>
      <c r="G160" s="47"/>
      <c r="H160" s="47"/>
      <c r="I160" s="47"/>
      <c r="J160" s="47"/>
      <c r="K160" s="47"/>
      <c r="L160" s="47"/>
      <c r="M160" s="47"/>
    </row>
    <row r="161" spans="1:13">
      <c r="A161" s="47"/>
      <c r="B161" s="47"/>
      <c r="C161" s="47"/>
      <c r="D161" s="47"/>
      <c r="E161" s="47"/>
      <c r="F161" s="47"/>
      <c r="G161" s="47"/>
      <c r="H161" s="47"/>
      <c r="I161" s="47"/>
      <c r="J161" s="47"/>
      <c r="K161" s="47"/>
      <c r="L161" s="47"/>
      <c r="M161" s="47"/>
    </row>
    <row r="162" spans="1:13">
      <c r="A162" s="47"/>
      <c r="B162" s="47"/>
      <c r="C162" s="47"/>
      <c r="D162" s="47"/>
      <c r="E162" s="47"/>
      <c r="F162" s="47"/>
      <c r="G162" s="47"/>
      <c r="H162" s="47"/>
      <c r="I162" s="47"/>
      <c r="J162" s="47"/>
      <c r="K162" s="47"/>
      <c r="L162" s="47"/>
      <c r="M162" s="47"/>
    </row>
    <row r="163" spans="1:13">
      <c r="A163" s="47"/>
      <c r="B163" s="47"/>
      <c r="C163" s="47"/>
      <c r="D163" s="47"/>
      <c r="E163" s="47"/>
      <c r="F163" s="47"/>
      <c r="G163" s="47"/>
      <c r="H163" s="47"/>
      <c r="I163" s="47"/>
      <c r="J163" s="47"/>
      <c r="K163" s="47"/>
      <c r="L163" s="47"/>
      <c r="M163" s="47"/>
    </row>
    <row r="164" spans="1:13">
      <c r="A164" s="47"/>
      <c r="B164" s="47"/>
      <c r="C164" s="47"/>
      <c r="D164" s="47"/>
      <c r="E164" s="47"/>
      <c r="F164" s="47"/>
      <c r="G164" s="47"/>
      <c r="H164" s="47"/>
      <c r="I164" s="47"/>
      <c r="J164" s="47"/>
      <c r="K164" s="47"/>
      <c r="L164" s="47"/>
      <c r="M164" s="47"/>
    </row>
    <row r="165" spans="1:13">
      <c r="A165" s="47"/>
      <c r="B165" s="47"/>
      <c r="C165" s="47"/>
      <c r="D165" s="47"/>
      <c r="E165" s="47"/>
      <c r="F165" s="47"/>
      <c r="G165" s="47"/>
      <c r="H165" s="47"/>
      <c r="I165" s="47"/>
      <c r="J165" s="47"/>
      <c r="K165" s="47"/>
      <c r="L165" s="47"/>
      <c r="M165" s="47"/>
    </row>
    <row r="166" spans="1:13">
      <c r="A166" s="47"/>
      <c r="B166" s="47"/>
      <c r="C166" s="47"/>
      <c r="D166" s="47"/>
      <c r="E166" s="47"/>
      <c r="F166" s="47"/>
      <c r="G166" s="47"/>
      <c r="H166" s="47"/>
      <c r="I166" s="47"/>
      <c r="J166" s="47"/>
      <c r="K166" s="47"/>
      <c r="L166" s="47"/>
      <c r="M166" s="47"/>
    </row>
    <row r="167" spans="1:13">
      <c r="A167" s="47"/>
      <c r="B167" s="47"/>
      <c r="C167" s="47"/>
      <c r="D167" s="47"/>
      <c r="E167" s="47"/>
      <c r="F167" s="47"/>
      <c r="G167" s="47"/>
      <c r="H167" s="47"/>
      <c r="I167" s="47"/>
      <c r="J167" s="47"/>
      <c r="K167" s="47"/>
      <c r="L167" s="47"/>
      <c r="M167" s="47"/>
    </row>
    <row r="168" spans="1:13">
      <c r="A168" s="47"/>
      <c r="B168" s="47"/>
      <c r="C168" s="47"/>
      <c r="D168" s="47"/>
      <c r="E168" s="47"/>
      <c r="F168" s="47"/>
      <c r="G168" s="47"/>
      <c r="H168" s="47"/>
      <c r="I168" s="47"/>
      <c r="J168" s="47"/>
      <c r="K168" s="47"/>
      <c r="L168" s="47"/>
      <c r="M168" s="47"/>
    </row>
    <row r="169" spans="1:13">
      <c r="A169" s="47"/>
      <c r="B169" s="47"/>
      <c r="C169" s="47"/>
      <c r="D169" s="47"/>
      <c r="E169" s="47"/>
      <c r="F169" s="47"/>
      <c r="G169" s="47"/>
      <c r="H169" s="47"/>
      <c r="I169" s="47"/>
      <c r="J169" s="47"/>
      <c r="K169" s="47"/>
      <c r="L169" s="47"/>
      <c r="M169" s="47"/>
    </row>
    <row r="170" spans="1:13">
      <c r="A170" s="47"/>
      <c r="B170" s="47"/>
      <c r="C170" s="47"/>
      <c r="D170" s="47"/>
      <c r="E170" s="47"/>
      <c r="F170" s="47"/>
      <c r="G170" s="47"/>
      <c r="H170" s="47"/>
      <c r="I170" s="47"/>
      <c r="J170" s="47"/>
      <c r="K170" s="47"/>
      <c r="L170" s="47"/>
      <c r="M170" s="47"/>
    </row>
    <row r="171" spans="1:13">
      <c r="A171" s="47"/>
      <c r="B171" s="47"/>
      <c r="C171" s="47"/>
      <c r="D171" s="47"/>
      <c r="E171" s="47"/>
      <c r="F171" s="47"/>
      <c r="G171" s="47"/>
      <c r="H171" s="47"/>
      <c r="I171" s="47"/>
      <c r="J171" s="47"/>
      <c r="K171" s="47"/>
      <c r="L171" s="47"/>
      <c r="M171" s="47"/>
    </row>
    <row r="172" spans="1:13">
      <c r="A172" s="47"/>
      <c r="B172" s="47"/>
      <c r="C172" s="47"/>
      <c r="D172" s="47"/>
      <c r="E172" s="47"/>
      <c r="F172" s="47"/>
      <c r="G172" s="47"/>
      <c r="H172" s="47"/>
      <c r="I172" s="47"/>
      <c r="J172" s="47"/>
      <c r="K172" s="47"/>
      <c r="L172" s="47"/>
      <c r="M172" s="47"/>
    </row>
    <row r="173" spans="1:13">
      <c r="A173" s="47"/>
      <c r="B173" s="47"/>
      <c r="C173" s="47"/>
      <c r="D173" s="47"/>
      <c r="E173" s="47"/>
      <c r="F173" s="47"/>
      <c r="G173" s="47"/>
      <c r="H173" s="47"/>
      <c r="I173" s="47"/>
      <c r="J173" s="47"/>
      <c r="K173" s="47"/>
      <c r="L173" s="47"/>
      <c r="M173" s="47"/>
    </row>
    <row r="174" spans="1:13">
      <c r="A174" s="47"/>
      <c r="B174" s="47"/>
      <c r="C174" s="47"/>
      <c r="D174" s="47"/>
      <c r="E174" s="47"/>
      <c r="F174" s="47"/>
      <c r="G174" s="47"/>
      <c r="H174" s="47"/>
      <c r="I174" s="47"/>
      <c r="J174" s="47"/>
      <c r="K174" s="47"/>
      <c r="L174" s="47"/>
      <c r="M174" s="47"/>
    </row>
    <row r="175" spans="1:13">
      <c r="A175" s="47"/>
      <c r="B175" s="47"/>
      <c r="C175" s="47"/>
      <c r="D175" s="47"/>
      <c r="E175" s="47"/>
      <c r="F175" s="47"/>
      <c r="G175" s="47"/>
      <c r="H175" s="47"/>
      <c r="I175" s="47"/>
      <c r="J175" s="47"/>
      <c r="K175" s="47"/>
      <c r="L175" s="47"/>
      <c r="M175" s="47"/>
    </row>
    <row r="176" spans="1:13">
      <c r="A176" s="47"/>
      <c r="B176" s="47"/>
      <c r="C176" s="47"/>
      <c r="D176" s="47"/>
      <c r="E176" s="47"/>
      <c r="F176" s="47"/>
      <c r="G176" s="47"/>
      <c r="H176" s="47"/>
      <c r="I176" s="47"/>
      <c r="J176" s="47"/>
      <c r="K176" s="47"/>
      <c r="L176" s="47"/>
      <c r="M176" s="47"/>
    </row>
    <row r="177" spans="1:13">
      <c r="A177" s="47"/>
      <c r="B177" s="47"/>
      <c r="C177" s="47"/>
      <c r="D177" s="47"/>
      <c r="E177" s="47"/>
      <c r="F177" s="47"/>
      <c r="G177" s="47"/>
      <c r="H177" s="47"/>
      <c r="I177" s="47"/>
      <c r="J177" s="47"/>
      <c r="K177" s="47"/>
      <c r="L177" s="47"/>
      <c r="M177" s="47"/>
    </row>
    <row r="178" spans="1:13">
      <c r="A178" s="47"/>
      <c r="B178" s="47"/>
      <c r="C178" s="47"/>
      <c r="D178" s="47"/>
      <c r="E178" s="47"/>
      <c r="F178" s="47"/>
      <c r="G178" s="47"/>
      <c r="H178" s="47"/>
      <c r="I178" s="47"/>
      <c r="J178" s="47"/>
      <c r="K178" s="47"/>
      <c r="L178" s="47"/>
      <c r="M178" s="47"/>
    </row>
    <row r="179" spans="1:13">
      <c r="A179" s="47"/>
      <c r="B179" s="47"/>
      <c r="C179" s="47"/>
      <c r="D179" s="47"/>
      <c r="E179" s="47"/>
      <c r="F179" s="47"/>
      <c r="G179" s="47"/>
      <c r="H179" s="47"/>
      <c r="I179" s="47"/>
      <c r="J179" s="47"/>
      <c r="K179" s="47"/>
      <c r="L179" s="47"/>
      <c r="M179" s="47"/>
    </row>
    <row r="180" spans="1:13">
      <c r="A180" s="47"/>
      <c r="B180" s="47"/>
      <c r="C180" s="47"/>
      <c r="D180" s="47"/>
      <c r="E180" s="47"/>
      <c r="F180" s="47"/>
      <c r="G180" s="47"/>
      <c r="H180" s="47"/>
      <c r="I180" s="47"/>
      <c r="J180" s="47"/>
      <c r="K180" s="47"/>
      <c r="L180" s="47"/>
      <c r="M180" s="47"/>
    </row>
    <row r="181" spans="1:13">
      <c r="A181" s="47"/>
      <c r="B181" s="47"/>
      <c r="C181" s="47"/>
      <c r="D181" s="47"/>
      <c r="E181" s="47"/>
      <c r="F181" s="47"/>
      <c r="G181" s="47"/>
      <c r="H181" s="47"/>
      <c r="I181" s="47"/>
      <c r="J181" s="47"/>
      <c r="K181" s="47"/>
      <c r="L181" s="47"/>
      <c r="M181" s="47"/>
    </row>
    <row r="182" spans="1:13">
      <c r="A182" s="47"/>
      <c r="B182" s="47"/>
      <c r="C182" s="47"/>
      <c r="D182" s="47"/>
      <c r="E182" s="47"/>
      <c r="F182" s="47"/>
      <c r="G182" s="47"/>
      <c r="H182" s="47"/>
      <c r="I182" s="47"/>
      <c r="J182" s="47"/>
      <c r="K182" s="47"/>
      <c r="L182" s="47"/>
      <c r="M182" s="47"/>
    </row>
    <row r="183" spans="1:13">
      <c r="A183" s="47"/>
      <c r="B183" s="47"/>
      <c r="C183" s="47"/>
      <c r="D183" s="47"/>
      <c r="E183" s="47"/>
      <c r="F183" s="47"/>
      <c r="G183" s="47"/>
      <c r="H183" s="47"/>
      <c r="I183" s="47"/>
      <c r="J183" s="47"/>
      <c r="K183" s="47"/>
      <c r="L183" s="47"/>
      <c r="M183" s="47"/>
    </row>
    <row r="184" spans="1:13">
      <c r="A184" s="47"/>
      <c r="B184" s="47"/>
      <c r="C184" s="47"/>
      <c r="D184" s="47"/>
      <c r="E184" s="47"/>
      <c r="F184" s="47"/>
      <c r="G184" s="47"/>
      <c r="H184" s="47"/>
      <c r="I184" s="47"/>
      <c r="J184" s="47"/>
      <c r="K184" s="47"/>
      <c r="L184" s="47"/>
      <c r="M184" s="47"/>
    </row>
    <row r="185" spans="1:13">
      <c r="A185" s="47"/>
      <c r="B185" s="47"/>
      <c r="C185" s="47"/>
      <c r="D185" s="47"/>
      <c r="E185" s="47"/>
      <c r="F185" s="47"/>
      <c r="G185" s="47"/>
      <c r="H185" s="47"/>
      <c r="I185" s="47"/>
      <c r="J185" s="47"/>
      <c r="K185" s="47"/>
      <c r="L185" s="47"/>
      <c r="M185" s="47"/>
    </row>
    <row r="186" spans="1:13">
      <c r="A186" s="47"/>
      <c r="B186" s="47"/>
      <c r="C186" s="47"/>
      <c r="D186" s="47"/>
      <c r="E186" s="47"/>
      <c r="F186" s="47"/>
      <c r="G186" s="47"/>
      <c r="H186" s="47"/>
      <c r="I186" s="47"/>
      <c r="J186" s="47"/>
      <c r="K186" s="47"/>
      <c r="L186" s="47"/>
      <c r="M186" s="47"/>
    </row>
    <row r="187" spans="1:13">
      <c r="A187" s="47"/>
      <c r="B187" s="47"/>
      <c r="C187" s="47"/>
      <c r="D187" s="47"/>
      <c r="E187" s="47"/>
      <c r="F187" s="47"/>
      <c r="G187" s="47"/>
      <c r="H187" s="47"/>
      <c r="I187" s="47"/>
      <c r="J187" s="47"/>
      <c r="K187" s="47"/>
      <c r="L187" s="47"/>
      <c r="M187" s="47"/>
    </row>
    <row r="188" spans="1:13">
      <c r="A188" s="47"/>
      <c r="B188" s="47"/>
      <c r="C188" s="47"/>
      <c r="D188" s="47"/>
      <c r="E188" s="47"/>
      <c r="F188" s="47"/>
      <c r="G188" s="47"/>
      <c r="H188" s="47"/>
      <c r="I188" s="47"/>
      <c r="J188" s="47"/>
      <c r="K188" s="47"/>
      <c r="L188" s="47"/>
      <c r="M188" s="47"/>
    </row>
    <row r="189" spans="1:13">
      <c r="A189" s="47"/>
      <c r="B189" s="47"/>
      <c r="C189" s="47"/>
      <c r="D189" s="47"/>
      <c r="E189" s="47"/>
      <c r="F189" s="47"/>
      <c r="G189" s="47"/>
      <c r="H189" s="47"/>
      <c r="I189" s="47"/>
      <c r="J189" s="47"/>
      <c r="K189" s="47"/>
      <c r="L189" s="47"/>
      <c r="M189" s="47"/>
    </row>
    <row r="190" spans="1:13">
      <c r="A190" s="47"/>
      <c r="B190" s="47"/>
      <c r="C190" s="47"/>
      <c r="D190" s="47"/>
      <c r="E190" s="47"/>
      <c r="F190" s="47"/>
      <c r="G190" s="47"/>
      <c r="H190" s="47"/>
      <c r="I190" s="47"/>
      <c r="J190" s="47"/>
      <c r="K190" s="47"/>
      <c r="L190" s="47"/>
      <c r="M190" s="47"/>
    </row>
    <row r="191" spans="1:13">
      <c r="A191" s="47"/>
      <c r="B191" s="47"/>
      <c r="C191" s="47"/>
      <c r="D191" s="47"/>
      <c r="E191" s="47"/>
      <c r="F191" s="47"/>
      <c r="G191" s="47"/>
      <c r="H191" s="47"/>
      <c r="I191" s="47"/>
      <c r="J191" s="47"/>
      <c r="K191" s="47"/>
      <c r="L191" s="47"/>
      <c r="M191" s="47"/>
    </row>
    <row r="192" spans="1:13">
      <c r="A192" s="47"/>
      <c r="B192" s="47"/>
      <c r="C192" s="47"/>
      <c r="D192" s="47"/>
      <c r="E192" s="47"/>
      <c r="F192" s="47"/>
      <c r="G192" s="47"/>
      <c r="H192" s="47"/>
      <c r="I192" s="47"/>
      <c r="J192" s="47"/>
      <c r="K192" s="47"/>
      <c r="L192" s="47"/>
      <c r="M192" s="47"/>
    </row>
    <row r="193" spans="1:13">
      <c r="A193" s="47"/>
      <c r="B193" s="47"/>
      <c r="C193" s="47"/>
      <c r="D193" s="47"/>
      <c r="E193" s="47"/>
      <c r="F193" s="47"/>
      <c r="G193" s="47"/>
      <c r="H193" s="47"/>
      <c r="I193" s="47"/>
      <c r="J193" s="47"/>
      <c r="K193" s="47"/>
      <c r="L193" s="47"/>
      <c r="M193" s="47"/>
    </row>
    <row r="194" spans="1:13">
      <c r="A194" s="47"/>
      <c r="B194" s="47"/>
      <c r="C194" s="47"/>
      <c r="D194" s="47"/>
      <c r="E194" s="47"/>
      <c r="F194" s="47"/>
      <c r="G194" s="47"/>
      <c r="H194" s="47"/>
      <c r="I194" s="47"/>
      <c r="J194" s="47"/>
      <c r="K194" s="47"/>
      <c r="L194" s="47"/>
      <c r="M194" s="47"/>
    </row>
    <row r="195" spans="1:13">
      <c r="A195" s="47"/>
      <c r="B195" s="47"/>
      <c r="C195" s="47"/>
      <c r="D195" s="47"/>
      <c r="E195" s="47"/>
      <c r="F195" s="47"/>
      <c r="G195" s="47"/>
      <c r="H195" s="47"/>
      <c r="I195" s="47"/>
      <c r="J195" s="47"/>
      <c r="K195" s="47"/>
      <c r="L195" s="47"/>
      <c r="M195" s="47"/>
    </row>
    <row r="196" spans="1:13">
      <c r="A196" s="47"/>
      <c r="B196" s="47"/>
      <c r="C196" s="47"/>
      <c r="D196" s="47"/>
      <c r="E196" s="47"/>
      <c r="F196" s="47"/>
      <c r="G196" s="47"/>
      <c r="H196" s="47"/>
      <c r="I196" s="47"/>
      <c r="J196" s="47"/>
      <c r="K196" s="47"/>
      <c r="L196" s="47"/>
      <c r="M196" s="47"/>
    </row>
    <row r="197" spans="1:13">
      <c r="A197" s="47"/>
      <c r="B197" s="47"/>
      <c r="C197" s="47"/>
      <c r="D197" s="47"/>
      <c r="E197" s="47"/>
      <c r="F197" s="47"/>
      <c r="G197" s="47"/>
      <c r="H197" s="47"/>
      <c r="I197" s="47"/>
      <c r="J197" s="47"/>
      <c r="K197" s="47"/>
      <c r="L197" s="47"/>
      <c r="M197" s="47"/>
    </row>
    <row r="198" spans="1:13">
      <c r="A198" s="47"/>
      <c r="B198" s="47"/>
      <c r="C198" s="47"/>
      <c r="D198" s="47"/>
      <c r="E198" s="47"/>
      <c r="F198" s="47"/>
      <c r="G198" s="47"/>
      <c r="H198" s="47"/>
      <c r="I198" s="47"/>
      <c r="J198" s="47"/>
      <c r="K198" s="47"/>
      <c r="L198" s="47"/>
      <c r="M198" s="47"/>
    </row>
    <row r="199" spans="1:13">
      <c r="A199" s="47"/>
      <c r="B199" s="47"/>
      <c r="C199" s="47"/>
      <c r="D199" s="47"/>
      <c r="E199" s="47"/>
      <c r="F199" s="47"/>
      <c r="G199" s="47"/>
      <c r="H199" s="47"/>
      <c r="I199" s="47"/>
      <c r="J199" s="47"/>
      <c r="K199" s="47"/>
      <c r="L199" s="47"/>
      <c r="M199" s="47"/>
    </row>
    <row r="200" spans="1:13">
      <c r="A200" s="47"/>
      <c r="B200" s="47"/>
      <c r="C200" s="47"/>
      <c r="D200" s="47"/>
      <c r="E200" s="47"/>
      <c r="F200" s="47"/>
      <c r="G200" s="47"/>
      <c r="H200" s="47"/>
      <c r="I200" s="47"/>
      <c r="J200" s="47"/>
      <c r="K200" s="47"/>
      <c r="L200" s="47"/>
      <c r="M200" s="47"/>
    </row>
    <row r="201" spans="1:13">
      <c r="A201" s="47"/>
      <c r="B201" s="47"/>
      <c r="C201" s="47"/>
      <c r="D201" s="47"/>
      <c r="E201" s="47"/>
      <c r="F201" s="47"/>
      <c r="G201" s="47"/>
      <c r="H201" s="47"/>
      <c r="I201" s="47"/>
      <c r="J201" s="47"/>
      <c r="K201" s="47"/>
      <c r="L201" s="47"/>
      <c r="M201" s="47"/>
    </row>
    <row r="202" spans="1:13">
      <c r="A202" s="47"/>
      <c r="B202" s="47"/>
      <c r="C202" s="47"/>
      <c r="D202" s="47"/>
      <c r="E202" s="47"/>
      <c r="F202" s="47"/>
      <c r="G202" s="47"/>
      <c r="H202" s="47"/>
      <c r="I202" s="47"/>
      <c r="J202" s="47"/>
      <c r="K202" s="47"/>
      <c r="L202" s="47"/>
      <c r="M202" s="47"/>
    </row>
    <row r="203" spans="1:13">
      <c r="A203" s="47"/>
      <c r="B203" s="47"/>
      <c r="C203" s="47"/>
      <c r="D203" s="47"/>
      <c r="E203" s="47"/>
      <c r="F203" s="47"/>
      <c r="G203" s="47"/>
      <c r="H203" s="47"/>
      <c r="I203" s="47"/>
      <c r="J203" s="47"/>
      <c r="K203" s="47"/>
      <c r="L203" s="47"/>
      <c r="M203" s="47"/>
    </row>
    <row r="204" spans="1:13">
      <c r="A204" s="47"/>
      <c r="B204" s="47"/>
      <c r="C204" s="47"/>
      <c r="D204" s="47"/>
      <c r="E204" s="47"/>
      <c r="F204" s="47"/>
      <c r="G204" s="47"/>
      <c r="H204" s="47"/>
      <c r="I204" s="47"/>
      <c r="J204" s="47"/>
      <c r="K204" s="47"/>
      <c r="L204" s="47"/>
      <c r="M204" s="47"/>
    </row>
    <row r="205" spans="1:13">
      <c r="A205" s="47"/>
      <c r="B205" s="47"/>
      <c r="C205" s="47"/>
      <c r="D205" s="47"/>
      <c r="E205" s="47"/>
      <c r="F205" s="47"/>
      <c r="G205" s="47"/>
      <c r="H205" s="47"/>
      <c r="I205" s="47"/>
      <c r="J205" s="47"/>
      <c r="K205" s="47"/>
      <c r="L205" s="47"/>
      <c r="M205" s="47"/>
    </row>
    <row r="206" spans="1:13">
      <c r="A206" s="47"/>
      <c r="B206" s="47"/>
      <c r="C206" s="47"/>
      <c r="D206" s="47"/>
      <c r="E206" s="47"/>
      <c r="F206" s="47"/>
      <c r="G206" s="47"/>
      <c r="H206" s="47"/>
      <c r="I206" s="47"/>
      <c r="J206" s="47"/>
      <c r="K206" s="47"/>
      <c r="L206" s="47"/>
      <c r="M206" s="47"/>
    </row>
    <row r="207" spans="1:13">
      <c r="A207" s="47"/>
      <c r="B207" s="47"/>
      <c r="C207" s="47"/>
      <c r="D207" s="47"/>
      <c r="E207" s="47"/>
      <c r="F207" s="47"/>
      <c r="G207" s="47"/>
      <c r="H207" s="47"/>
      <c r="I207" s="47"/>
      <c r="J207" s="47"/>
      <c r="K207" s="47"/>
      <c r="L207" s="47"/>
      <c r="M207" s="47"/>
    </row>
    <row r="208" spans="1:13">
      <c r="A208" s="47"/>
      <c r="B208" s="47"/>
      <c r="C208" s="47"/>
      <c r="D208" s="47"/>
      <c r="E208" s="47"/>
      <c r="F208" s="47"/>
      <c r="G208" s="47"/>
      <c r="H208" s="47"/>
      <c r="I208" s="47"/>
      <c r="J208" s="47"/>
      <c r="K208" s="47"/>
      <c r="L208" s="47"/>
      <c r="M208" s="47"/>
    </row>
    <row r="209" spans="1:13">
      <c r="A209" s="47"/>
      <c r="B209" s="47"/>
      <c r="C209" s="47"/>
      <c r="D209" s="47"/>
      <c r="E209" s="47"/>
      <c r="F209" s="47"/>
      <c r="G209" s="47"/>
      <c r="H209" s="47"/>
      <c r="I209" s="47"/>
      <c r="J209" s="47"/>
      <c r="K209" s="47"/>
      <c r="L209" s="47"/>
      <c r="M209" s="47"/>
    </row>
    <row r="210" spans="1:13">
      <c r="A210" s="47"/>
      <c r="B210" s="47"/>
      <c r="C210" s="47"/>
      <c r="D210" s="47"/>
      <c r="E210" s="47"/>
      <c r="F210" s="47"/>
      <c r="G210" s="47"/>
      <c r="H210" s="47"/>
      <c r="I210" s="47"/>
      <c r="J210" s="47"/>
      <c r="K210" s="47"/>
      <c r="L210" s="47"/>
      <c r="M210" s="47"/>
    </row>
    <row r="211" spans="1:13">
      <c r="A211" s="47"/>
      <c r="B211" s="47"/>
      <c r="C211" s="47"/>
      <c r="D211" s="47"/>
      <c r="E211" s="47"/>
      <c r="F211" s="47"/>
      <c r="G211" s="47"/>
      <c r="H211" s="47"/>
      <c r="I211" s="47"/>
      <c r="J211" s="47"/>
      <c r="K211" s="47"/>
      <c r="L211" s="47"/>
      <c r="M211" s="47"/>
    </row>
    <row r="212" spans="1:13">
      <c r="A212" s="47"/>
      <c r="B212" s="47"/>
      <c r="C212" s="47"/>
      <c r="D212" s="47"/>
      <c r="E212" s="47"/>
      <c r="F212" s="47"/>
      <c r="G212" s="47"/>
      <c r="H212" s="47"/>
      <c r="I212" s="47"/>
      <c r="J212" s="47"/>
      <c r="K212" s="47"/>
      <c r="L212" s="47"/>
      <c r="M212" s="47"/>
    </row>
    <row r="213" spans="1:13">
      <c r="A213" s="47"/>
      <c r="B213" s="47"/>
      <c r="C213" s="47"/>
      <c r="D213" s="47"/>
      <c r="E213" s="47"/>
      <c r="F213" s="47"/>
      <c r="G213" s="47"/>
      <c r="H213" s="47"/>
      <c r="I213" s="47"/>
      <c r="J213" s="47"/>
      <c r="K213" s="47"/>
      <c r="L213" s="47"/>
      <c r="M213" s="47"/>
    </row>
    <row r="214" spans="1:13">
      <c r="A214" s="47"/>
      <c r="B214" s="47"/>
      <c r="C214" s="47"/>
      <c r="D214" s="47"/>
      <c r="E214" s="47"/>
      <c r="F214" s="47"/>
      <c r="G214" s="47"/>
      <c r="H214" s="47"/>
      <c r="I214" s="47"/>
      <c r="J214" s="47"/>
      <c r="K214" s="47"/>
      <c r="L214" s="47"/>
      <c r="M214" s="47"/>
    </row>
    <row r="215" spans="1:13">
      <c r="A215" s="47"/>
      <c r="B215" s="47"/>
      <c r="C215" s="47"/>
      <c r="D215" s="47"/>
      <c r="E215" s="47"/>
      <c r="F215" s="47"/>
      <c r="G215" s="47"/>
      <c r="H215" s="47"/>
      <c r="I215" s="47"/>
      <c r="J215" s="47"/>
      <c r="K215" s="47"/>
      <c r="L215" s="47"/>
      <c r="M215" s="47"/>
    </row>
    <row r="216" spans="1:13">
      <c r="A216" s="47"/>
      <c r="B216" s="47"/>
      <c r="C216" s="47"/>
      <c r="D216" s="47"/>
      <c r="E216" s="47"/>
      <c r="F216" s="47"/>
      <c r="G216" s="47"/>
      <c r="H216" s="47"/>
      <c r="I216" s="47"/>
      <c r="J216" s="47"/>
      <c r="K216" s="47"/>
      <c r="L216" s="47"/>
      <c r="M216" s="47"/>
    </row>
    <row r="217" spans="1:13">
      <c r="A217" s="47"/>
      <c r="B217" s="47"/>
      <c r="C217" s="47"/>
      <c r="D217" s="47"/>
      <c r="E217" s="47"/>
      <c r="F217" s="47"/>
      <c r="G217" s="47"/>
      <c r="H217" s="47"/>
      <c r="I217" s="47"/>
      <c r="J217" s="47"/>
      <c r="K217" s="47"/>
      <c r="L217" s="47"/>
      <c r="M217" s="47"/>
    </row>
    <row r="218" spans="1:13">
      <c r="A218" s="47"/>
      <c r="B218" s="47"/>
      <c r="C218" s="47"/>
      <c r="D218" s="47"/>
      <c r="E218" s="47"/>
      <c r="F218" s="47"/>
      <c r="G218" s="47"/>
      <c r="H218" s="47"/>
      <c r="I218" s="47"/>
      <c r="J218" s="47"/>
      <c r="K218" s="47"/>
      <c r="L218" s="47"/>
      <c r="M218" s="47"/>
    </row>
    <row r="219" spans="1:13">
      <c r="A219" s="47"/>
      <c r="B219" s="47"/>
      <c r="C219" s="47"/>
      <c r="D219" s="47"/>
      <c r="E219" s="47"/>
      <c r="F219" s="47"/>
      <c r="G219" s="47"/>
      <c r="H219" s="47"/>
      <c r="I219" s="47"/>
      <c r="J219" s="47"/>
      <c r="K219" s="47"/>
      <c r="L219" s="47"/>
      <c r="M219" s="47"/>
    </row>
    <row r="220" spans="1:13">
      <c r="A220" s="47"/>
      <c r="B220" s="47"/>
      <c r="C220" s="47"/>
      <c r="D220" s="47"/>
      <c r="E220" s="47"/>
      <c r="F220" s="47"/>
      <c r="G220" s="47"/>
      <c r="H220" s="47"/>
      <c r="I220" s="47"/>
      <c r="J220" s="47"/>
      <c r="K220" s="47"/>
      <c r="L220" s="47"/>
      <c r="M220" s="47"/>
    </row>
    <row r="221" spans="1:13">
      <c r="A221" s="47"/>
      <c r="B221" s="47"/>
      <c r="C221" s="47"/>
      <c r="D221" s="47"/>
      <c r="E221" s="47"/>
      <c r="F221" s="47"/>
      <c r="G221" s="47"/>
      <c r="H221" s="47"/>
      <c r="I221" s="47"/>
      <c r="J221" s="47"/>
      <c r="K221" s="47"/>
      <c r="L221" s="47"/>
      <c r="M221" s="47"/>
    </row>
    <row r="222" spans="1:13">
      <c r="A222" s="47"/>
      <c r="B222" s="47"/>
      <c r="C222" s="47"/>
      <c r="D222" s="47"/>
      <c r="E222" s="47"/>
      <c r="F222" s="47"/>
      <c r="G222" s="47"/>
      <c r="H222" s="47"/>
      <c r="I222" s="47"/>
      <c r="J222" s="47"/>
      <c r="K222" s="47"/>
      <c r="L222" s="47"/>
      <c r="M222" s="47"/>
    </row>
    <row r="223" spans="1:13">
      <c r="A223" s="47"/>
      <c r="B223" s="47"/>
      <c r="C223" s="47"/>
      <c r="D223" s="47"/>
      <c r="E223" s="47"/>
      <c r="F223" s="47"/>
      <c r="G223" s="47"/>
      <c r="H223" s="47"/>
      <c r="I223" s="47"/>
      <c r="J223" s="47"/>
      <c r="K223" s="47"/>
      <c r="L223" s="47"/>
      <c r="M223" s="47"/>
    </row>
    <row r="224" spans="1:13">
      <c r="A224" s="47"/>
      <c r="B224" s="47"/>
      <c r="C224" s="47"/>
      <c r="D224" s="47"/>
      <c r="E224" s="47"/>
      <c r="F224" s="47"/>
      <c r="G224" s="47"/>
      <c r="H224" s="47"/>
      <c r="I224" s="47"/>
      <c r="J224" s="47"/>
      <c r="K224" s="47"/>
      <c r="L224" s="47"/>
      <c r="M224" s="47"/>
    </row>
    <row r="225" spans="1:13">
      <c r="A225" s="47"/>
      <c r="B225" s="47"/>
      <c r="C225" s="47"/>
      <c r="D225" s="47"/>
      <c r="E225" s="47"/>
      <c r="F225" s="47"/>
      <c r="G225" s="47"/>
      <c r="H225" s="47"/>
      <c r="I225" s="47"/>
      <c r="J225" s="47"/>
      <c r="K225" s="47"/>
      <c r="L225" s="47"/>
      <c r="M225" s="47"/>
    </row>
    <row r="226" spans="1:13">
      <c r="A226" s="47"/>
      <c r="B226" s="47"/>
      <c r="C226" s="47"/>
      <c r="D226" s="47"/>
      <c r="E226" s="47"/>
      <c r="F226" s="47"/>
      <c r="G226" s="47"/>
      <c r="H226" s="47"/>
      <c r="I226" s="47"/>
      <c r="J226" s="47"/>
      <c r="K226" s="47"/>
      <c r="L226" s="47"/>
      <c r="M226" s="47"/>
    </row>
    <row r="227" spans="1:13">
      <c r="A227" s="47"/>
      <c r="B227" s="47"/>
      <c r="C227" s="47"/>
      <c r="D227" s="47"/>
      <c r="E227" s="47"/>
      <c r="F227" s="47"/>
      <c r="G227" s="47"/>
      <c r="H227" s="47"/>
      <c r="I227" s="47"/>
      <c r="J227" s="47"/>
      <c r="K227" s="47"/>
      <c r="L227" s="47"/>
      <c r="M227" s="47"/>
    </row>
    <row r="228" spans="1:13">
      <c r="A228" s="47"/>
      <c r="B228" s="47"/>
      <c r="C228" s="47"/>
      <c r="D228" s="47"/>
      <c r="E228" s="47"/>
      <c r="F228" s="47"/>
      <c r="G228" s="47"/>
      <c r="H228" s="47"/>
      <c r="I228" s="47"/>
      <c r="J228" s="47"/>
      <c r="K228" s="47"/>
      <c r="L228" s="47"/>
      <c r="M228" s="47"/>
    </row>
    <row r="229" spans="1:13">
      <c r="A229" s="47"/>
      <c r="B229" s="47"/>
      <c r="C229" s="47"/>
      <c r="D229" s="47"/>
      <c r="E229" s="47"/>
      <c r="F229" s="47"/>
      <c r="G229" s="47"/>
      <c r="H229" s="47"/>
      <c r="I229" s="47"/>
      <c r="J229" s="47"/>
      <c r="K229" s="47"/>
      <c r="L229" s="47"/>
      <c r="M229" s="47"/>
    </row>
    <row r="230" spans="1:13">
      <c r="A230" s="47"/>
      <c r="B230" s="47"/>
      <c r="C230" s="47"/>
      <c r="D230" s="47"/>
      <c r="E230" s="47"/>
      <c r="F230" s="47"/>
      <c r="G230" s="47"/>
      <c r="H230" s="47"/>
      <c r="I230" s="47"/>
      <c r="J230" s="47"/>
      <c r="K230" s="47"/>
      <c r="L230" s="47"/>
      <c r="M230" s="47"/>
    </row>
    <row r="231" spans="1:13">
      <c r="A231" s="47"/>
      <c r="B231" s="47"/>
      <c r="C231" s="47"/>
      <c r="D231" s="47"/>
      <c r="E231" s="47"/>
      <c r="F231" s="47"/>
      <c r="G231" s="47"/>
      <c r="H231" s="47"/>
      <c r="I231" s="47"/>
      <c r="J231" s="47"/>
      <c r="K231" s="47"/>
      <c r="L231" s="47"/>
      <c r="M231" s="47"/>
    </row>
    <row r="232" spans="1:13">
      <c r="A232" s="47"/>
      <c r="B232" s="47"/>
      <c r="C232" s="47"/>
      <c r="D232" s="47"/>
      <c r="E232" s="47"/>
      <c r="F232" s="47"/>
      <c r="G232" s="47"/>
      <c r="H232" s="47"/>
      <c r="I232" s="47"/>
      <c r="J232" s="47"/>
      <c r="K232" s="47"/>
      <c r="L232" s="47"/>
      <c r="M232" s="47"/>
    </row>
    <row r="233" spans="1:13">
      <c r="A233" s="47"/>
      <c r="B233" s="47"/>
      <c r="C233" s="47"/>
      <c r="D233" s="47"/>
      <c r="E233" s="47"/>
      <c r="F233" s="47"/>
      <c r="G233" s="47"/>
      <c r="H233" s="47"/>
      <c r="I233" s="47"/>
      <c r="J233" s="47"/>
      <c r="K233" s="47"/>
      <c r="L233" s="47"/>
      <c r="M233" s="47"/>
    </row>
    <row r="234" spans="1:13">
      <c r="A234" s="47"/>
      <c r="B234" s="47"/>
      <c r="C234" s="47"/>
      <c r="D234" s="47"/>
      <c r="E234" s="47"/>
      <c r="F234" s="47"/>
      <c r="G234" s="47"/>
      <c r="H234" s="47"/>
      <c r="I234" s="47"/>
      <c r="J234" s="47"/>
      <c r="K234" s="47"/>
      <c r="L234" s="47"/>
      <c r="M234" s="47"/>
    </row>
    <row r="235" spans="1:13">
      <c r="A235" s="47"/>
      <c r="B235" s="47"/>
      <c r="C235" s="47"/>
      <c r="D235" s="47"/>
      <c r="E235" s="47"/>
      <c r="F235" s="47"/>
      <c r="G235" s="47"/>
      <c r="H235" s="47"/>
      <c r="I235" s="47"/>
      <c r="J235" s="47"/>
      <c r="K235" s="47"/>
      <c r="L235" s="47"/>
      <c r="M235" s="47"/>
    </row>
    <row r="236" spans="1:13">
      <c r="A236" s="47"/>
      <c r="B236" s="47"/>
      <c r="C236" s="47"/>
      <c r="D236" s="47"/>
      <c r="E236" s="47"/>
      <c r="F236" s="47"/>
      <c r="G236" s="47"/>
      <c r="H236" s="47"/>
      <c r="I236" s="47"/>
      <c r="J236" s="47"/>
      <c r="K236" s="47"/>
      <c r="L236" s="47"/>
      <c r="M236" s="47"/>
    </row>
    <row r="237" spans="1:13">
      <c r="A237" s="47"/>
      <c r="B237" s="47"/>
      <c r="C237" s="47"/>
      <c r="D237" s="47"/>
      <c r="E237" s="47"/>
      <c r="F237" s="47"/>
      <c r="G237" s="47"/>
      <c r="H237" s="47"/>
      <c r="I237" s="47"/>
      <c r="J237" s="47"/>
      <c r="K237" s="47"/>
      <c r="L237" s="47"/>
      <c r="M237" s="47"/>
    </row>
    <row r="238" spans="1:13">
      <c r="A238" s="47"/>
      <c r="B238" s="47"/>
      <c r="C238" s="47"/>
      <c r="D238" s="47"/>
      <c r="E238" s="47"/>
      <c r="F238" s="47"/>
      <c r="G238" s="47"/>
      <c r="H238" s="47"/>
      <c r="I238" s="47"/>
      <c r="J238" s="47"/>
      <c r="K238" s="47"/>
      <c r="L238" s="47"/>
      <c r="M238" s="47"/>
    </row>
    <row r="239" spans="1:13">
      <c r="A239" s="47"/>
      <c r="B239" s="47"/>
      <c r="C239" s="47"/>
      <c r="D239" s="47"/>
      <c r="E239" s="47"/>
      <c r="F239" s="47"/>
      <c r="G239" s="47"/>
      <c r="H239" s="47"/>
      <c r="I239" s="47"/>
      <c r="J239" s="47"/>
      <c r="K239" s="47"/>
      <c r="L239" s="47"/>
      <c r="M239" s="47"/>
    </row>
    <row r="240" spans="1:13">
      <c r="A240" s="47"/>
      <c r="B240" s="47"/>
      <c r="C240" s="47"/>
      <c r="D240" s="47"/>
      <c r="E240" s="47"/>
      <c r="F240" s="47"/>
      <c r="G240" s="47"/>
      <c r="H240" s="47"/>
      <c r="I240" s="47"/>
      <c r="J240" s="47"/>
      <c r="K240" s="47"/>
      <c r="L240" s="47"/>
      <c r="M240" s="47"/>
    </row>
    <row r="241" spans="1:13">
      <c r="A241" s="47"/>
      <c r="B241" s="47"/>
      <c r="C241" s="47"/>
      <c r="D241" s="47"/>
      <c r="E241" s="47"/>
      <c r="F241" s="47"/>
      <c r="G241" s="47"/>
      <c r="H241" s="47"/>
      <c r="I241" s="47"/>
      <c r="J241" s="47"/>
      <c r="K241" s="47"/>
      <c r="L241" s="47"/>
      <c r="M241" s="47"/>
    </row>
    <row r="242" spans="1:13">
      <c r="A242" s="47"/>
      <c r="B242" s="47"/>
      <c r="C242" s="47"/>
      <c r="D242" s="47"/>
      <c r="E242" s="47"/>
      <c r="F242" s="47"/>
      <c r="G242" s="47"/>
      <c r="H242" s="47"/>
      <c r="I242" s="47"/>
      <c r="J242" s="47"/>
      <c r="K242" s="47"/>
      <c r="L242" s="47"/>
      <c r="M242" s="47"/>
    </row>
    <row r="243" spans="1:13">
      <c r="A243" s="47"/>
      <c r="B243" s="47"/>
      <c r="C243" s="47"/>
      <c r="D243" s="47"/>
      <c r="E243" s="47"/>
      <c r="F243" s="47"/>
      <c r="G243" s="47"/>
      <c r="H243" s="47"/>
      <c r="I243" s="47"/>
      <c r="J243" s="47"/>
      <c r="K243" s="47"/>
      <c r="L243" s="47"/>
      <c r="M243" s="47"/>
    </row>
    <row r="244" spans="1:13">
      <c r="A244" s="47"/>
      <c r="B244" s="47"/>
      <c r="C244" s="47"/>
      <c r="D244" s="47"/>
      <c r="E244" s="47"/>
      <c r="F244" s="47"/>
      <c r="G244" s="47"/>
      <c r="H244" s="47"/>
      <c r="I244" s="47"/>
      <c r="J244" s="47"/>
      <c r="K244" s="47"/>
      <c r="L244" s="47"/>
      <c r="M244" s="47"/>
    </row>
    <row r="245" spans="1:13">
      <c r="A245" s="47"/>
      <c r="B245" s="47"/>
      <c r="C245" s="47"/>
      <c r="D245" s="47"/>
      <c r="E245" s="47"/>
      <c r="F245" s="47"/>
      <c r="G245" s="47"/>
      <c r="H245" s="47"/>
      <c r="I245" s="47"/>
      <c r="J245" s="47"/>
      <c r="K245" s="47"/>
      <c r="L245" s="47"/>
      <c r="M245" s="47"/>
    </row>
    <row r="246" spans="1:13">
      <c r="A246" s="47"/>
      <c r="B246" s="47"/>
      <c r="C246" s="47"/>
      <c r="D246" s="47"/>
      <c r="E246" s="47"/>
      <c r="F246" s="47"/>
      <c r="G246" s="47"/>
      <c r="H246" s="47"/>
      <c r="I246" s="47"/>
      <c r="J246" s="47"/>
      <c r="K246" s="47"/>
      <c r="L246" s="47"/>
      <c r="M246" s="47"/>
    </row>
    <row r="247" spans="1:13">
      <c r="A247" s="47"/>
      <c r="B247" s="47"/>
      <c r="C247" s="47"/>
      <c r="D247" s="47"/>
      <c r="E247" s="47"/>
      <c r="F247" s="47"/>
      <c r="G247" s="47"/>
      <c r="H247" s="47"/>
      <c r="I247" s="47"/>
      <c r="J247" s="47"/>
      <c r="K247" s="47"/>
      <c r="L247" s="47"/>
      <c r="M247" s="47"/>
    </row>
    <row r="248" spans="1:13">
      <c r="A248" s="47"/>
      <c r="B248" s="47"/>
      <c r="C248" s="47"/>
      <c r="D248" s="47"/>
      <c r="E248" s="47"/>
      <c r="F248" s="47"/>
      <c r="G248" s="47"/>
      <c r="H248" s="47"/>
      <c r="I248" s="47"/>
      <c r="J248" s="47"/>
      <c r="K248" s="47"/>
      <c r="L248" s="47"/>
      <c r="M248" s="47"/>
    </row>
    <row r="249" spans="1:13">
      <c r="A249" s="47"/>
      <c r="B249" s="47"/>
      <c r="C249" s="47"/>
      <c r="D249" s="47"/>
      <c r="E249" s="47"/>
      <c r="F249" s="47"/>
      <c r="G249" s="47"/>
      <c r="H249" s="47"/>
      <c r="I249" s="47"/>
      <c r="J249" s="47"/>
      <c r="K249" s="47"/>
      <c r="L249" s="47"/>
      <c r="M249" s="47"/>
    </row>
    <row r="250" spans="1:13">
      <c r="A250" s="47"/>
      <c r="B250" s="47"/>
      <c r="C250" s="47"/>
      <c r="D250" s="47"/>
      <c r="E250" s="47"/>
      <c r="F250" s="47"/>
      <c r="G250" s="47"/>
      <c r="H250" s="47"/>
      <c r="I250" s="47"/>
      <c r="J250" s="47"/>
      <c r="K250" s="47"/>
      <c r="L250" s="47"/>
      <c r="M250" s="47"/>
    </row>
    <row r="251" spans="1:13">
      <c r="A251" s="47"/>
      <c r="B251" s="47"/>
      <c r="C251" s="47"/>
      <c r="D251" s="47"/>
      <c r="E251" s="47"/>
      <c r="F251" s="47"/>
      <c r="G251" s="47"/>
      <c r="H251" s="47"/>
      <c r="I251" s="47"/>
      <c r="J251" s="47"/>
      <c r="K251" s="47"/>
      <c r="L251" s="47"/>
      <c r="M251" s="47"/>
    </row>
    <row r="252" spans="1:13">
      <c r="A252" s="47"/>
      <c r="B252" s="47"/>
      <c r="C252" s="47"/>
      <c r="D252" s="47"/>
      <c r="E252" s="47"/>
      <c r="F252" s="47"/>
      <c r="G252" s="47"/>
      <c r="H252" s="47"/>
      <c r="I252" s="47"/>
      <c r="J252" s="47"/>
      <c r="K252" s="47"/>
      <c r="L252" s="47"/>
      <c r="M252" s="47"/>
    </row>
    <row r="253" spans="1:13">
      <c r="A253" s="47"/>
      <c r="B253" s="47"/>
      <c r="C253" s="47"/>
      <c r="D253" s="47"/>
      <c r="E253" s="47"/>
      <c r="F253" s="47"/>
      <c r="G253" s="47"/>
      <c r="H253" s="47"/>
      <c r="I253" s="47"/>
      <c r="J253" s="47"/>
      <c r="K253" s="47"/>
      <c r="L253" s="47"/>
      <c r="M253" s="47"/>
    </row>
    <row r="254" spans="1:13">
      <c r="A254" s="47"/>
      <c r="B254" s="47"/>
      <c r="C254" s="47"/>
      <c r="D254" s="47"/>
      <c r="E254" s="47"/>
      <c r="F254" s="47"/>
      <c r="G254" s="47"/>
      <c r="H254" s="47"/>
      <c r="I254" s="47"/>
      <c r="J254" s="47"/>
      <c r="K254" s="47"/>
      <c r="L254" s="47"/>
      <c r="M254" s="47"/>
    </row>
    <row r="255" spans="1:13">
      <c r="A255" s="47"/>
      <c r="B255" s="47"/>
      <c r="C255" s="47"/>
      <c r="D255" s="47"/>
      <c r="E255" s="47"/>
      <c r="F255" s="47"/>
      <c r="G255" s="47"/>
      <c r="H255" s="47"/>
      <c r="I255" s="47"/>
      <c r="J255" s="47"/>
      <c r="K255" s="47"/>
      <c r="L255" s="47"/>
      <c r="M255" s="47"/>
    </row>
    <row r="256" spans="1:13">
      <c r="A256" s="47"/>
      <c r="B256" s="47"/>
      <c r="C256" s="47"/>
      <c r="D256" s="47"/>
      <c r="E256" s="47"/>
      <c r="F256" s="47"/>
      <c r="G256" s="47"/>
      <c r="H256" s="47"/>
      <c r="I256" s="47"/>
      <c r="J256" s="47"/>
      <c r="K256" s="47"/>
      <c r="L256" s="47"/>
      <c r="M256" s="47"/>
    </row>
    <row r="257" spans="1:13">
      <c r="A257" s="47"/>
      <c r="B257" s="47"/>
      <c r="C257" s="47"/>
      <c r="D257" s="47"/>
      <c r="E257" s="47"/>
      <c r="F257" s="47"/>
      <c r="G257" s="47"/>
      <c r="H257" s="47"/>
      <c r="I257" s="47"/>
      <c r="J257" s="47"/>
      <c r="K257" s="47"/>
      <c r="L257" s="47"/>
      <c r="M257" s="47"/>
    </row>
    <row r="258" spans="1:13">
      <c r="A258" s="47"/>
      <c r="B258" s="47"/>
      <c r="C258" s="47"/>
      <c r="D258" s="47"/>
      <c r="E258" s="47"/>
      <c r="F258" s="47"/>
      <c r="G258" s="47"/>
      <c r="H258" s="47"/>
      <c r="I258" s="47"/>
      <c r="J258" s="47"/>
      <c r="K258" s="47"/>
      <c r="L258" s="47"/>
      <c r="M258" s="47"/>
    </row>
    <row r="259" spans="1:13">
      <c r="A259" s="47"/>
      <c r="B259" s="47"/>
      <c r="C259" s="47"/>
      <c r="D259" s="47"/>
      <c r="E259" s="47"/>
      <c r="F259" s="47"/>
      <c r="G259" s="47"/>
      <c r="H259" s="47"/>
      <c r="I259" s="47"/>
      <c r="J259" s="47"/>
      <c r="K259" s="47"/>
      <c r="L259" s="47"/>
      <c r="M259" s="47"/>
    </row>
    <row r="260" spans="1:13">
      <c r="A260" s="47"/>
      <c r="B260" s="47"/>
      <c r="C260" s="47"/>
      <c r="D260" s="47"/>
      <c r="E260" s="47"/>
      <c r="F260" s="47"/>
      <c r="G260" s="47"/>
      <c r="H260" s="47"/>
      <c r="I260" s="47"/>
      <c r="J260" s="47"/>
      <c r="K260" s="47"/>
      <c r="L260" s="47"/>
      <c r="M260" s="47"/>
    </row>
    <row r="261" spans="1:13">
      <c r="A261" s="47"/>
      <c r="B261" s="47"/>
      <c r="C261" s="47"/>
      <c r="D261" s="47"/>
      <c r="E261" s="47"/>
      <c r="F261" s="47"/>
      <c r="G261" s="47"/>
      <c r="H261" s="47"/>
      <c r="I261" s="47"/>
      <c r="J261" s="47"/>
      <c r="K261" s="47"/>
      <c r="L261" s="47"/>
      <c r="M261" s="47"/>
    </row>
    <row r="262" spans="1:13">
      <c r="A262" s="47"/>
      <c r="B262" s="47"/>
      <c r="C262" s="47"/>
      <c r="D262" s="47"/>
      <c r="E262" s="47"/>
      <c r="F262" s="47"/>
      <c r="G262" s="47"/>
      <c r="H262" s="47"/>
      <c r="I262" s="47"/>
      <c r="J262" s="47"/>
      <c r="K262" s="47"/>
      <c r="L262" s="47"/>
      <c r="M262" s="47"/>
    </row>
    <row r="263" spans="1:13">
      <c r="A263" s="47"/>
      <c r="B263" s="47"/>
      <c r="C263" s="47"/>
      <c r="D263" s="47"/>
      <c r="E263" s="47"/>
      <c r="F263" s="47"/>
      <c r="G263" s="47"/>
      <c r="H263" s="47"/>
      <c r="I263" s="47"/>
      <c r="J263" s="47"/>
      <c r="K263" s="47"/>
      <c r="L263" s="47"/>
      <c r="M263" s="47"/>
    </row>
    <row r="264" spans="1:13">
      <c r="A264" s="47"/>
      <c r="B264" s="47"/>
      <c r="C264" s="47"/>
      <c r="D264" s="47"/>
      <c r="E264" s="47"/>
      <c r="F264" s="47"/>
      <c r="G264" s="47"/>
      <c r="H264" s="47"/>
      <c r="I264" s="47"/>
      <c r="J264" s="47"/>
      <c r="K264" s="47"/>
      <c r="L264" s="47"/>
      <c r="M264" s="47"/>
    </row>
    <row r="265" spans="1:13">
      <c r="A265" s="47"/>
      <c r="B265" s="47"/>
      <c r="C265" s="47"/>
      <c r="D265" s="47"/>
      <c r="E265" s="47"/>
      <c r="F265" s="47"/>
      <c r="G265" s="47"/>
      <c r="H265" s="47"/>
      <c r="I265" s="47"/>
      <c r="J265" s="47"/>
      <c r="K265" s="47"/>
      <c r="L265" s="47"/>
      <c r="M265" s="47"/>
    </row>
    <row r="266" spans="1:13">
      <c r="A266" s="47"/>
      <c r="B266" s="47"/>
      <c r="C266" s="47"/>
      <c r="D266" s="47"/>
      <c r="E266" s="47"/>
      <c r="F266" s="47"/>
      <c r="G266" s="47"/>
      <c r="H266" s="47"/>
      <c r="I266" s="47"/>
      <c r="J266" s="47"/>
      <c r="K266" s="47"/>
      <c r="L266" s="47"/>
      <c r="M266" s="47"/>
    </row>
    <row r="267" spans="1:13">
      <c r="A267" s="47"/>
      <c r="B267" s="47"/>
      <c r="C267" s="47"/>
      <c r="D267" s="47"/>
      <c r="E267" s="47"/>
      <c r="F267" s="47"/>
      <c r="G267" s="47"/>
      <c r="H267" s="47"/>
      <c r="I267" s="47"/>
      <c r="J267" s="47"/>
      <c r="K267" s="47"/>
      <c r="L267" s="47"/>
      <c r="M267" s="47"/>
    </row>
    <row r="268" spans="1:13">
      <c r="A268" s="47"/>
      <c r="B268" s="47"/>
      <c r="C268" s="47"/>
      <c r="D268" s="47"/>
      <c r="E268" s="47"/>
      <c r="F268" s="47"/>
      <c r="G268" s="47"/>
      <c r="H268" s="47"/>
      <c r="I268" s="47"/>
      <c r="J268" s="47"/>
      <c r="K268" s="47"/>
      <c r="L268" s="47"/>
      <c r="M268" s="47"/>
    </row>
    <row r="269" spans="1:13">
      <c r="A269" s="47"/>
      <c r="B269" s="47"/>
      <c r="C269" s="47"/>
      <c r="D269" s="47"/>
      <c r="E269" s="47"/>
      <c r="F269" s="47"/>
      <c r="G269" s="47"/>
      <c r="H269" s="47"/>
      <c r="I269" s="47"/>
      <c r="J269" s="47"/>
      <c r="K269" s="47"/>
      <c r="L269" s="47"/>
      <c r="M269" s="47"/>
    </row>
    <row r="270" spans="1:13">
      <c r="A270" s="47"/>
      <c r="B270" s="47"/>
      <c r="C270" s="47"/>
      <c r="D270" s="47"/>
      <c r="E270" s="47"/>
      <c r="F270" s="47"/>
      <c r="G270" s="47"/>
      <c r="H270" s="47"/>
      <c r="I270" s="47"/>
      <c r="J270" s="47"/>
      <c r="K270" s="47"/>
      <c r="L270" s="47"/>
      <c r="M270" s="47"/>
    </row>
    <row r="271" spans="1:13">
      <c r="A271" s="47"/>
      <c r="B271" s="47"/>
      <c r="C271" s="47"/>
      <c r="D271" s="47"/>
      <c r="E271" s="47"/>
      <c r="F271" s="47"/>
      <c r="G271" s="47"/>
      <c r="H271" s="47"/>
      <c r="I271" s="47"/>
      <c r="J271" s="47"/>
      <c r="K271" s="47"/>
      <c r="L271" s="47"/>
      <c r="M271" s="47"/>
    </row>
    <row r="272" spans="1:13">
      <c r="A272" s="47"/>
      <c r="B272" s="47"/>
      <c r="C272" s="47"/>
      <c r="D272" s="47"/>
      <c r="E272" s="47"/>
      <c r="F272" s="47"/>
      <c r="G272" s="47"/>
      <c r="H272" s="47"/>
      <c r="I272" s="47"/>
      <c r="J272" s="47"/>
      <c r="K272" s="47"/>
      <c r="L272" s="47"/>
      <c r="M272" s="47"/>
    </row>
    <row r="273" spans="1:13">
      <c r="A273" s="47"/>
      <c r="B273" s="47"/>
      <c r="C273" s="47"/>
      <c r="D273" s="47"/>
      <c r="E273" s="47"/>
      <c r="F273" s="47"/>
      <c r="G273" s="47"/>
      <c r="H273" s="47"/>
      <c r="I273" s="47"/>
      <c r="J273" s="47"/>
      <c r="K273" s="47"/>
      <c r="L273" s="47"/>
      <c r="M273" s="47"/>
    </row>
    <row r="274" spans="1:13">
      <c r="A274" s="47"/>
      <c r="B274" s="47"/>
      <c r="C274" s="47"/>
      <c r="D274" s="47"/>
      <c r="E274" s="47"/>
      <c r="F274" s="47"/>
      <c r="G274" s="47"/>
      <c r="H274" s="47"/>
      <c r="I274" s="47"/>
      <c r="J274" s="47"/>
      <c r="K274" s="47"/>
      <c r="L274" s="47"/>
      <c r="M274" s="47"/>
    </row>
    <row r="275" spans="1:13">
      <c r="A275" s="47"/>
      <c r="B275" s="47"/>
      <c r="C275" s="47"/>
      <c r="D275" s="47"/>
      <c r="E275" s="47"/>
      <c r="F275" s="47"/>
      <c r="G275" s="47"/>
      <c r="H275" s="47"/>
      <c r="I275" s="47"/>
      <c r="J275" s="47"/>
      <c r="K275" s="47"/>
      <c r="L275" s="47"/>
      <c r="M275" s="47"/>
    </row>
    <row r="276" spans="1:13">
      <c r="A276" s="47"/>
      <c r="B276" s="47"/>
      <c r="C276" s="47"/>
      <c r="D276" s="47"/>
      <c r="E276" s="47"/>
      <c r="F276" s="47"/>
      <c r="G276" s="47"/>
      <c r="H276" s="47"/>
      <c r="I276" s="47"/>
      <c r="J276" s="47"/>
      <c r="K276" s="47"/>
      <c r="L276" s="47"/>
      <c r="M276" s="47"/>
    </row>
  </sheetData>
  <sheetProtection algorithmName="SHA-512" hashValue="RJQFGR3YkuNKOEIvRibP8jwa3fPvoL490Lotkd96U/xsB3/K3glbGGHw5BbISL5kMOjQi2PCGacaF9uCA/Fwkw==" saltValue="LjpUg7iSG4TFEE9iSZLISw==" spinCount="100000" sheet="1" selectLockedCells="1"/>
  <mergeCells count="51">
    <mergeCell ref="B53:B57"/>
    <mergeCell ref="E53:F53"/>
    <mergeCell ref="E54:F55"/>
    <mergeCell ref="G54:I55"/>
    <mergeCell ref="C55:D55"/>
    <mergeCell ref="E56:F56"/>
    <mergeCell ref="E57:F57"/>
    <mergeCell ref="G57:H57"/>
    <mergeCell ref="G48:I49"/>
    <mergeCell ref="G44:H44"/>
    <mergeCell ref="G41:I42"/>
    <mergeCell ref="B47:B51"/>
    <mergeCell ref="C49:D49"/>
    <mergeCell ref="B40:B44"/>
    <mergeCell ref="C42:D42"/>
    <mergeCell ref="E40:F40"/>
    <mergeCell ref="E41:F42"/>
    <mergeCell ref="E43:F43"/>
    <mergeCell ref="E44:F44"/>
    <mergeCell ref="E47:F47"/>
    <mergeCell ref="E48:F49"/>
    <mergeCell ref="E50:F50"/>
    <mergeCell ref="E51:F51"/>
    <mergeCell ref="G51:H51"/>
    <mergeCell ref="E34:F35"/>
    <mergeCell ref="C35:D35"/>
    <mergeCell ref="E36:F36"/>
    <mergeCell ref="E37:F37"/>
    <mergeCell ref="G37:H37"/>
    <mergeCell ref="G34:I35"/>
    <mergeCell ref="E58:F58"/>
    <mergeCell ref="E59:F60"/>
    <mergeCell ref="C60:D60"/>
    <mergeCell ref="E61:F61"/>
    <mergeCell ref="E62:F62"/>
    <mergeCell ref="G62:H62"/>
    <mergeCell ref="G59:I60"/>
    <mergeCell ref="H19:I19"/>
    <mergeCell ref="D3:E3"/>
    <mergeCell ref="F3:I3"/>
    <mergeCell ref="B4:H4"/>
    <mergeCell ref="B7:I7"/>
    <mergeCell ref="H12:I12"/>
    <mergeCell ref="H13:I13"/>
    <mergeCell ref="H14:I14"/>
    <mergeCell ref="H16:I16"/>
    <mergeCell ref="H17:I17"/>
    <mergeCell ref="H18:I18"/>
    <mergeCell ref="B33:B37"/>
    <mergeCell ref="E33:F33"/>
    <mergeCell ref="B58:B62"/>
  </mergeCells>
  <phoneticPr fontId="8" type="noConversion"/>
  <conditionalFormatting sqref="E31:E32 E37 E51:E52">
    <cfRule type="expression" dxfId="55" priority="17" stopIfTrue="1">
      <formula>(#REF!="")</formula>
    </cfRule>
    <cfRule type="expression" dxfId="54" priority="18" stopIfTrue="1">
      <formula>OR(#REF!="ERROR: Rating must be in 0.5 star increment")</formula>
    </cfRule>
  </conditionalFormatting>
  <conditionalFormatting sqref="E44:E46">
    <cfRule type="expression" dxfId="53" priority="11" stopIfTrue="1">
      <formula>(#REF!="")</formula>
    </cfRule>
    <cfRule type="expression" dxfId="52" priority="12" stopIfTrue="1">
      <formula>OR(#REF!="ERROR: Rating must be in 0.5 star increment")</formula>
    </cfRule>
  </conditionalFormatting>
  <conditionalFormatting sqref="E57:E62">
    <cfRule type="expression" dxfId="51" priority="1" stopIfTrue="1">
      <formula>(#REF!="")</formula>
    </cfRule>
    <cfRule type="expression" dxfId="50" priority="2" stopIfTrue="1">
      <formula>OR(#REF!="ERROR: Rating must be in 0.5 star increment")</formula>
    </cfRule>
  </conditionalFormatting>
  <conditionalFormatting sqref="E62">
    <cfRule type="expression" dxfId="49" priority="19" stopIfTrue="1">
      <formula>(#REF!="")</formula>
    </cfRule>
    <cfRule type="expression" dxfId="48" priority="20" stopIfTrue="1">
      <formula>OR(#REF!="ERROR: Rating must be in 0.5 star increment")</formula>
    </cfRule>
  </conditionalFormatting>
  <conditionalFormatting sqref="F29">
    <cfRule type="expression" dxfId="47" priority="23" stopIfTrue="1">
      <formula>OR(#REF!="ERROR: Rating must be in 0.5 star increment")</formula>
    </cfRule>
  </conditionalFormatting>
  <conditionalFormatting sqref="F52">
    <cfRule type="expression" dxfId="46" priority="5" stopIfTrue="1">
      <formula>(#REF!="")</formula>
    </cfRule>
    <cfRule type="expression" dxfId="45" priority="6" stopIfTrue="1">
      <formula>OR(#REF!="ERROR: Rating must be in 0.5 star increment")</formula>
    </cfRule>
  </conditionalFormatting>
  <conditionalFormatting sqref="F67:F87">
    <cfRule type="expression" dxfId="44" priority="9" stopIfTrue="1">
      <formula>(#REF!="")</formula>
    </cfRule>
    <cfRule type="expression" dxfId="43" priority="10" stopIfTrue="1">
      <formula>OR(#REF!="ERROR: Rating must be in 0.5 star increment")</formula>
    </cfRule>
  </conditionalFormatting>
  <conditionalFormatting sqref="H19 H24">
    <cfRule type="expression" dxfId="42" priority="22" stopIfTrue="1">
      <formula>($B$17="ERROR: Percentage breakdown must total 100%")</formula>
    </cfRule>
  </conditionalFormatting>
  <conditionalFormatting sqref="H16:I18">
    <cfRule type="expression" dxfId="41" priority="3" stopIfTrue="1">
      <formula>($B$17="ERROR: Percentage breakdown must total 100%")</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54:D65555 JF65554:JF65555 TB65554:TB65555 ACX65554:ACX65555 AMT65554:AMT65555 AWP65554:AWP65555 BGL65554:BGL65555 BQH65554:BQH65555 CAD65554:CAD65555 CJZ65554:CJZ65555 CTV65554:CTV65555 DDR65554:DDR65555 DNN65554:DNN65555 DXJ65554:DXJ65555 EHF65554:EHF65555 ERB65554:ERB65555 FAX65554:FAX65555 FKT65554:FKT65555 FUP65554:FUP65555 GEL65554:GEL65555 GOH65554:GOH65555 GYD65554:GYD65555 HHZ65554:HHZ65555 HRV65554:HRV65555 IBR65554:IBR65555 ILN65554:ILN65555 IVJ65554:IVJ65555 JFF65554:JFF65555 JPB65554:JPB65555 JYX65554:JYX65555 KIT65554:KIT65555 KSP65554:KSP65555 LCL65554:LCL65555 LMH65554:LMH65555 LWD65554:LWD65555 MFZ65554:MFZ65555 MPV65554:MPV65555 MZR65554:MZR65555 NJN65554:NJN65555 NTJ65554:NTJ65555 ODF65554:ODF65555 ONB65554:ONB65555 OWX65554:OWX65555 PGT65554:PGT65555 PQP65554:PQP65555 QAL65554:QAL65555 QKH65554:QKH65555 QUD65554:QUD65555 RDZ65554:RDZ65555 RNV65554:RNV65555 RXR65554:RXR65555 SHN65554:SHN65555 SRJ65554:SRJ65555 TBF65554:TBF65555 TLB65554:TLB65555 TUX65554:TUX65555 UET65554:UET65555 UOP65554:UOP65555 UYL65554:UYL65555 VIH65554:VIH65555 VSD65554:VSD65555 WBZ65554:WBZ65555 WLV65554:WLV65555 WVR65554:WVR65555 D131090:D131091 JF131090:JF131091 TB131090:TB131091 ACX131090:ACX131091 AMT131090:AMT131091 AWP131090:AWP131091 BGL131090:BGL131091 BQH131090:BQH131091 CAD131090:CAD131091 CJZ131090:CJZ131091 CTV131090:CTV131091 DDR131090:DDR131091 DNN131090:DNN131091 DXJ131090:DXJ131091 EHF131090:EHF131091 ERB131090:ERB131091 FAX131090:FAX131091 FKT131090:FKT131091 FUP131090:FUP131091 GEL131090:GEL131091 GOH131090:GOH131091 GYD131090:GYD131091 HHZ131090:HHZ131091 HRV131090:HRV131091 IBR131090:IBR131091 ILN131090:ILN131091 IVJ131090:IVJ131091 JFF131090:JFF131091 JPB131090:JPB131091 JYX131090:JYX131091 KIT131090:KIT131091 KSP131090:KSP131091 LCL131090:LCL131091 LMH131090:LMH131091 LWD131090:LWD131091 MFZ131090:MFZ131091 MPV131090:MPV131091 MZR131090:MZR131091 NJN131090:NJN131091 NTJ131090:NTJ131091 ODF131090:ODF131091 ONB131090:ONB131091 OWX131090:OWX131091 PGT131090:PGT131091 PQP131090:PQP131091 QAL131090:QAL131091 QKH131090:QKH131091 QUD131090:QUD131091 RDZ131090:RDZ131091 RNV131090:RNV131091 RXR131090:RXR131091 SHN131090:SHN131091 SRJ131090:SRJ131091 TBF131090:TBF131091 TLB131090:TLB131091 TUX131090:TUX131091 UET131090:UET131091 UOP131090:UOP131091 UYL131090:UYL131091 VIH131090:VIH131091 VSD131090:VSD131091 WBZ131090:WBZ131091 WLV131090:WLV131091 WVR131090:WVR131091 D196626:D196627 JF196626:JF196627 TB196626:TB196627 ACX196626:ACX196627 AMT196626:AMT196627 AWP196626:AWP196627 BGL196626:BGL196627 BQH196626:BQH196627 CAD196626:CAD196627 CJZ196626:CJZ196627 CTV196626:CTV196627 DDR196626:DDR196627 DNN196626:DNN196627 DXJ196626:DXJ196627 EHF196626:EHF196627 ERB196626:ERB196627 FAX196626:FAX196627 FKT196626:FKT196627 FUP196626:FUP196627 GEL196626:GEL196627 GOH196626:GOH196627 GYD196626:GYD196627 HHZ196626:HHZ196627 HRV196626:HRV196627 IBR196626:IBR196627 ILN196626:ILN196627 IVJ196626:IVJ196627 JFF196626:JFF196627 JPB196626:JPB196627 JYX196626:JYX196627 KIT196626:KIT196627 KSP196626:KSP196627 LCL196626:LCL196627 LMH196626:LMH196627 LWD196626:LWD196627 MFZ196626:MFZ196627 MPV196626:MPV196627 MZR196626:MZR196627 NJN196626:NJN196627 NTJ196626:NTJ196627 ODF196626:ODF196627 ONB196626:ONB196627 OWX196626:OWX196627 PGT196626:PGT196627 PQP196626:PQP196627 QAL196626:QAL196627 QKH196626:QKH196627 QUD196626:QUD196627 RDZ196626:RDZ196627 RNV196626:RNV196627 RXR196626:RXR196627 SHN196626:SHN196627 SRJ196626:SRJ196627 TBF196626:TBF196627 TLB196626:TLB196627 TUX196626:TUX196627 UET196626:UET196627 UOP196626:UOP196627 UYL196626:UYL196627 VIH196626:VIH196627 VSD196626:VSD196627 WBZ196626:WBZ196627 WLV196626:WLV196627 WVR196626:WVR196627 D262162:D262163 JF262162:JF262163 TB262162:TB262163 ACX262162:ACX262163 AMT262162:AMT262163 AWP262162:AWP262163 BGL262162:BGL262163 BQH262162:BQH262163 CAD262162:CAD262163 CJZ262162:CJZ262163 CTV262162:CTV262163 DDR262162:DDR262163 DNN262162:DNN262163 DXJ262162:DXJ262163 EHF262162:EHF262163 ERB262162:ERB262163 FAX262162:FAX262163 FKT262162:FKT262163 FUP262162:FUP262163 GEL262162:GEL262163 GOH262162:GOH262163 GYD262162:GYD262163 HHZ262162:HHZ262163 HRV262162:HRV262163 IBR262162:IBR262163 ILN262162:ILN262163 IVJ262162:IVJ262163 JFF262162:JFF262163 JPB262162:JPB262163 JYX262162:JYX262163 KIT262162:KIT262163 KSP262162:KSP262163 LCL262162:LCL262163 LMH262162:LMH262163 LWD262162:LWD262163 MFZ262162:MFZ262163 MPV262162:MPV262163 MZR262162:MZR262163 NJN262162:NJN262163 NTJ262162:NTJ262163 ODF262162:ODF262163 ONB262162:ONB262163 OWX262162:OWX262163 PGT262162:PGT262163 PQP262162:PQP262163 QAL262162:QAL262163 QKH262162:QKH262163 QUD262162:QUD262163 RDZ262162:RDZ262163 RNV262162:RNV262163 RXR262162:RXR262163 SHN262162:SHN262163 SRJ262162:SRJ262163 TBF262162:TBF262163 TLB262162:TLB262163 TUX262162:TUX262163 UET262162:UET262163 UOP262162:UOP262163 UYL262162:UYL262163 VIH262162:VIH262163 VSD262162:VSD262163 WBZ262162:WBZ262163 WLV262162:WLV262163 WVR262162:WVR262163 D327698:D327699 JF327698:JF327699 TB327698:TB327699 ACX327698:ACX327699 AMT327698:AMT327699 AWP327698:AWP327699 BGL327698:BGL327699 BQH327698:BQH327699 CAD327698:CAD327699 CJZ327698:CJZ327699 CTV327698:CTV327699 DDR327698:DDR327699 DNN327698:DNN327699 DXJ327698:DXJ327699 EHF327698:EHF327699 ERB327698:ERB327699 FAX327698:FAX327699 FKT327698:FKT327699 FUP327698:FUP327699 GEL327698:GEL327699 GOH327698:GOH327699 GYD327698:GYD327699 HHZ327698:HHZ327699 HRV327698:HRV327699 IBR327698:IBR327699 ILN327698:ILN327699 IVJ327698:IVJ327699 JFF327698:JFF327699 JPB327698:JPB327699 JYX327698:JYX327699 KIT327698:KIT327699 KSP327698:KSP327699 LCL327698:LCL327699 LMH327698:LMH327699 LWD327698:LWD327699 MFZ327698:MFZ327699 MPV327698:MPV327699 MZR327698:MZR327699 NJN327698:NJN327699 NTJ327698:NTJ327699 ODF327698:ODF327699 ONB327698:ONB327699 OWX327698:OWX327699 PGT327698:PGT327699 PQP327698:PQP327699 QAL327698:QAL327699 QKH327698:QKH327699 QUD327698:QUD327699 RDZ327698:RDZ327699 RNV327698:RNV327699 RXR327698:RXR327699 SHN327698:SHN327699 SRJ327698:SRJ327699 TBF327698:TBF327699 TLB327698:TLB327699 TUX327698:TUX327699 UET327698:UET327699 UOP327698:UOP327699 UYL327698:UYL327699 VIH327698:VIH327699 VSD327698:VSD327699 WBZ327698:WBZ327699 WLV327698:WLV327699 WVR327698:WVR327699 D393234:D393235 JF393234:JF393235 TB393234:TB393235 ACX393234:ACX393235 AMT393234:AMT393235 AWP393234:AWP393235 BGL393234:BGL393235 BQH393234:BQH393235 CAD393234:CAD393235 CJZ393234:CJZ393235 CTV393234:CTV393235 DDR393234:DDR393235 DNN393234:DNN393235 DXJ393234:DXJ393235 EHF393234:EHF393235 ERB393234:ERB393235 FAX393234:FAX393235 FKT393234:FKT393235 FUP393234:FUP393235 GEL393234:GEL393235 GOH393234:GOH393235 GYD393234:GYD393235 HHZ393234:HHZ393235 HRV393234:HRV393235 IBR393234:IBR393235 ILN393234:ILN393235 IVJ393234:IVJ393235 JFF393234:JFF393235 JPB393234:JPB393235 JYX393234:JYX393235 KIT393234:KIT393235 KSP393234:KSP393235 LCL393234:LCL393235 LMH393234:LMH393235 LWD393234:LWD393235 MFZ393234:MFZ393235 MPV393234:MPV393235 MZR393234:MZR393235 NJN393234:NJN393235 NTJ393234:NTJ393235 ODF393234:ODF393235 ONB393234:ONB393235 OWX393234:OWX393235 PGT393234:PGT393235 PQP393234:PQP393235 QAL393234:QAL393235 QKH393234:QKH393235 QUD393234:QUD393235 RDZ393234:RDZ393235 RNV393234:RNV393235 RXR393234:RXR393235 SHN393234:SHN393235 SRJ393234:SRJ393235 TBF393234:TBF393235 TLB393234:TLB393235 TUX393234:TUX393235 UET393234:UET393235 UOP393234:UOP393235 UYL393234:UYL393235 VIH393234:VIH393235 VSD393234:VSD393235 WBZ393234:WBZ393235 WLV393234:WLV393235 WVR393234:WVR393235 D458770:D458771 JF458770:JF458771 TB458770:TB458771 ACX458770:ACX458771 AMT458770:AMT458771 AWP458770:AWP458771 BGL458770:BGL458771 BQH458770:BQH458771 CAD458770:CAD458771 CJZ458770:CJZ458771 CTV458770:CTV458771 DDR458770:DDR458771 DNN458770:DNN458771 DXJ458770:DXJ458771 EHF458770:EHF458771 ERB458770:ERB458771 FAX458770:FAX458771 FKT458770:FKT458771 FUP458770:FUP458771 GEL458770:GEL458771 GOH458770:GOH458771 GYD458770:GYD458771 HHZ458770:HHZ458771 HRV458770:HRV458771 IBR458770:IBR458771 ILN458770:ILN458771 IVJ458770:IVJ458771 JFF458770:JFF458771 JPB458770:JPB458771 JYX458770:JYX458771 KIT458770:KIT458771 KSP458770:KSP458771 LCL458770:LCL458771 LMH458770:LMH458771 LWD458770:LWD458771 MFZ458770:MFZ458771 MPV458770:MPV458771 MZR458770:MZR458771 NJN458770:NJN458771 NTJ458770:NTJ458771 ODF458770:ODF458771 ONB458770:ONB458771 OWX458770:OWX458771 PGT458770:PGT458771 PQP458770:PQP458771 QAL458770:QAL458771 QKH458770:QKH458771 QUD458770:QUD458771 RDZ458770:RDZ458771 RNV458770:RNV458771 RXR458770:RXR458771 SHN458770:SHN458771 SRJ458770:SRJ458771 TBF458770:TBF458771 TLB458770:TLB458771 TUX458770:TUX458771 UET458770:UET458771 UOP458770:UOP458771 UYL458770:UYL458771 VIH458770:VIH458771 VSD458770:VSD458771 WBZ458770:WBZ458771 WLV458770:WLV458771 WVR458770:WVR458771 D524306:D524307 JF524306:JF524307 TB524306:TB524307 ACX524306:ACX524307 AMT524306:AMT524307 AWP524306:AWP524307 BGL524306:BGL524307 BQH524306:BQH524307 CAD524306:CAD524307 CJZ524306:CJZ524307 CTV524306:CTV524307 DDR524306:DDR524307 DNN524306:DNN524307 DXJ524306:DXJ524307 EHF524306:EHF524307 ERB524306:ERB524307 FAX524306:FAX524307 FKT524306:FKT524307 FUP524306:FUP524307 GEL524306:GEL524307 GOH524306:GOH524307 GYD524306:GYD524307 HHZ524306:HHZ524307 HRV524306:HRV524307 IBR524306:IBR524307 ILN524306:ILN524307 IVJ524306:IVJ524307 JFF524306:JFF524307 JPB524306:JPB524307 JYX524306:JYX524307 KIT524306:KIT524307 KSP524306:KSP524307 LCL524306:LCL524307 LMH524306:LMH524307 LWD524306:LWD524307 MFZ524306:MFZ524307 MPV524306:MPV524307 MZR524306:MZR524307 NJN524306:NJN524307 NTJ524306:NTJ524307 ODF524306:ODF524307 ONB524306:ONB524307 OWX524306:OWX524307 PGT524306:PGT524307 PQP524306:PQP524307 QAL524306:QAL524307 QKH524306:QKH524307 QUD524306:QUD524307 RDZ524306:RDZ524307 RNV524306:RNV524307 RXR524306:RXR524307 SHN524306:SHN524307 SRJ524306:SRJ524307 TBF524306:TBF524307 TLB524306:TLB524307 TUX524306:TUX524307 UET524306:UET524307 UOP524306:UOP524307 UYL524306:UYL524307 VIH524306:VIH524307 VSD524306:VSD524307 WBZ524306:WBZ524307 WLV524306:WLV524307 WVR524306:WVR524307 D589842:D589843 JF589842:JF589843 TB589842:TB589843 ACX589842:ACX589843 AMT589842:AMT589843 AWP589842:AWP589843 BGL589842:BGL589843 BQH589842:BQH589843 CAD589842:CAD589843 CJZ589842:CJZ589843 CTV589842:CTV589843 DDR589842:DDR589843 DNN589842:DNN589843 DXJ589842:DXJ589843 EHF589842:EHF589843 ERB589842:ERB589843 FAX589842:FAX589843 FKT589842:FKT589843 FUP589842:FUP589843 GEL589842:GEL589843 GOH589842:GOH589843 GYD589842:GYD589843 HHZ589842:HHZ589843 HRV589842:HRV589843 IBR589842:IBR589843 ILN589842:ILN589843 IVJ589842:IVJ589843 JFF589842:JFF589843 JPB589842:JPB589843 JYX589842:JYX589843 KIT589842:KIT589843 KSP589842:KSP589843 LCL589842:LCL589843 LMH589842:LMH589843 LWD589842:LWD589843 MFZ589842:MFZ589843 MPV589842:MPV589843 MZR589842:MZR589843 NJN589842:NJN589843 NTJ589842:NTJ589843 ODF589842:ODF589843 ONB589842:ONB589843 OWX589842:OWX589843 PGT589842:PGT589843 PQP589842:PQP589843 QAL589842:QAL589843 QKH589842:QKH589843 QUD589842:QUD589843 RDZ589842:RDZ589843 RNV589842:RNV589843 RXR589842:RXR589843 SHN589842:SHN589843 SRJ589842:SRJ589843 TBF589842:TBF589843 TLB589842:TLB589843 TUX589842:TUX589843 UET589842:UET589843 UOP589842:UOP589843 UYL589842:UYL589843 VIH589842:VIH589843 VSD589842:VSD589843 WBZ589842:WBZ589843 WLV589842:WLV589843 WVR589842:WVR589843 D655378:D655379 JF655378:JF655379 TB655378:TB655379 ACX655378:ACX655379 AMT655378:AMT655379 AWP655378:AWP655379 BGL655378:BGL655379 BQH655378:BQH655379 CAD655378:CAD655379 CJZ655378:CJZ655379 CTV655378:CTV655379 DDR655378:DDR655379 DNN655378:DNN655379 DXJ655378:DXJ655379 EHF655378:EHF655379 ERB655378:ERB655379 FAX655378:FAX655379 FKT655378:FKT655379 FUP655378:FUP655379 GEL655378:GEL655379 GOH655378:GOH655379 GYD655378:GYD655379 HHZ655378:HHZ655379 HRV655378:HRV655379 IBR655378:IBR655379 ILN655378:ILN655379 IVJ655378:IVJ655379 JFF655378:JFF655379 JPB655378:JPB655379 JYX655378:JYX655379 KIT655378:KIT655379 KSP655378:KSP655379 LCL655378:LCL655379 LMH655378:LMH655379 LWD655378:LWD655379 MFZ655378:MFZ655379 MPV655378:MPV655379 MZR655378:MZR655379 NJN655378:NJN655379 NTJ655378:NTJ655379 ODF655378:ODF655379 ONB655378:ONB655379 OWX655378:OWX655379 PGT655378:PGT655379 PQP655378:PQP655379 QAL655378:QAL655379 QKH655378:QKH655379 QUD655378:QUD655379 RDZ655378:RDZ655379 RNV655378:RNV655379 RXR655378:RXR655379 SHN655378:SHN655379 SRJ655378:SRJ655379 TBF655378:TBF655379 TLB655378:TLB655379 TUX655378:TUX655379 UET655378:UET655379 UOP655378:UOP655379 UYL655378:UYL655379 VIH655378:VIH655379 VSD655378:VSD655379 WBZ655378:WBZ655379 WLV655378:WLV655379 WVR655378:WVR655379 D720914:D720915 JF720914:JF720915 TB720914:TB720915 ACX720914:ACX720915 AMT720914:AMT720915 AWP720914:AWP720915 BGL720914:BGL720915 BQH720914:BQH720915 CAD720914:CAD720915 CJZ720914:CJZ720915 CTV720914:CTV720915 DDR720914:DDR720915 DNN720914:DNN720915 DXJ720914:DXJ720915 EHF720914:EHF720915 ERB720914:ERB720915 FAX720914:FAX720915 FKT720914:FKT720915 FUP720914:FUP720915 GEL720914:GEL720915 GOH720914:GOH720915 GYD720914:GYD720915 HHZ720914:HHZ720915 HRV720914:HRV720915 IBR720914:IBR720915 ILN720914:ILN720915 IVJ720914:IVJ720915 JFF720914:JFF720915 JPB720914:JPB720915 JYX720914:JYX720915 KIT720914:KIT720915 KSP720914:KSP720915 LCL720914:LCL720915 LMH720914:LMH720915 LWD720914:LWD720915 MFZ720914:MFZ720915 MPV720914:MPV720915 MZR720914:MZR720915 NJN720914:NJN720915 NTJ720914:NTJ720915 ODF720914:ODF720915 ONB720914:ONB720915 OWX720914:OWX720915 PGT720914:PGT720915 PQP720914:PQP720915 QAL720914:QAL720915 QKH720914:QKH720915 QUD720914:QUD720915 RDZ720914:RDZ720915 RNV720914:RNV720915 RXR720914:RXR720915 SHN720914:SHN720915 SRJ720914:SRJ720915 TBF720914:TBF720915 TLB720914:TLB720915 TUX720914:TUX720915 UET720914:UET720915 UOP720914:UOP720915 UYL720914:UYL720915 VIH720914:VIH720915 VSD720914:VSD720915 WBZ720914:WBZ720915 WLV720914:WLV720915 WVR720914:WVR720915 D786450:D786451 JF786450:JF786451 TB786450:TB786451 ACX786450:ACX786451 AMT786450:AMT786451 AWP786450:AWP786451 BGL786450:BGL786451 BQH786450:BQH786451 CAD786450:CAD786451 CJZ786450:CJZ786451 CTV786450:CTV786451 DDR786450:DDR786451 DNN786450:DNN786451 DXJ786450:DXJ786451 EHF786450:EHF786451 ERB786450:ERB786451 FAX786450:FAX786451 FKT786450:FKT786451 FUP786450:FUP786451 GEL786450:GEL786451 GOH786450:GOH786451 GYD786450:GYD786451 HHZ786450:HHZ786451 HRV786450:HRV786451 IBR786450:IBR786451 ILN786450:ILN786451 IVJ786450:IVJ786451 JFF786450:JFF786451 JPB786450:JPB786451 JYX786450:JYX786451 KIT786450:KIT786451 KSP786450:KSP786451 LCL786450:LCL786451 LMH786450:LMH786451 LWD786450:LWD786451 MFZ786450:MFZ786451 MPV786450:MPV786451 MZR786450:MZR786451 NJN786450:NJN786451 NTJ786450:NTJ786451 ODF786450:ODF786451 ONB786450:ONB786451 OWX786450:OWX786451 PGT786450:PGT786451 PQP786450:PQP786451 QAL786450:QAL786451 QKH786450:QKH786451 QUD786450:QUD786451 RDZ786450:RDZ786451 RNV786450:RNV786451 RXR786450:RXR786451 SHN786450:SHN786451 SRJ786450:SRJ786451 TBF786450:TBF786451 TLB786450:TLB786451 TUX786450:TUX786451 UET786450:UET786451 UOP786450:UOP786451 UYL786450:UYL786451 VIH786450:VIH786451 VSD786450:VSD786451 WBZ786450:WBZ786451 WLV786450:WLV786451 WVR786450:WVR786451 D851986:D851987 JF851986:JF851987 TB851986:TB851987 ACX851986:ACX851987 AMT851986:AMT851987 AWP851986:AWP851987 BGL851986:BGL851987 BQH851986:BQH851987 CAD851986:CAD851987 CJZ851986:CJZ851987 CTV851986:CTV851987 DDR851986:DDR851987 DNN851986:DNN851987 DXJ851986:DXJ851987 EHF851986:EHF851987 ERB851986:ERB851987 FAX851986:FAX851987 FKT851986:FKT851987 FUP851986:FUP851987 GEL851986:GEL851987 GOH851986:GOH851987 GYD851986:GYD851987 HHZ851986:HHZ851987 HRV851986:HRV851987 IBR851986:IBR851987 ILN851986:ILN851987 IVJ851986:IVJ851987 JFF851986:JFF851987 JPB851986:JPB851987 JYX851986:JYX851987 KIT851986:KIT851987 KSP851986:KSP851987 LCL851986:LCL851987 LMH851986:LMH851987 LWD851986:LWD851987 MFZ851986:MFZ851987 MPV851986:MPV851987 MZR851986:MZR851987 NJN851986:NJN851987 NTJ851986:NTJ851987 ODF851986:ODF851987 ONB851986:ONB851987 OWX851986:OWX851987 PGT851986:PGT851987 PQP851986:PQP851987 QAL851986:QAL851987 QKH851986:QKH851987 QUD851986:QUD851987 RDZ851986:RDZ851987 RNV851986:RNV851987 RXR851986:RXR851987 SHN851986:SHN851987 SRJ851986:SRJ851987 TBF851986:TBF851987 TLB851986:TLB851987 TUX851986:TUX851987 UET851986:UET851987 UOP851986:UOP851987 UYL851986:UYL851987 VIH851986:VIH851987 VSD851986:VSD851987 WBZ851986:WBZ851987 WLV851986:WLV851987 WVR851986:WVR851987 D917522:D917523 JF917522:JF917523 TB917522:TB917523 ACX917522:ACX917523 AMT917522:AMT917523 AWP917522:AWP917523 BGL917522:BGL917523 BQH917522:BQH917523 CAD917522:CAD917523 CJZ917522:CJZ917523 CTV917522:CTV917523 DDR917522:DDR917523 DNN917522:DNN917523 DXJ917522:DXJ917523 EHF917522:EHF917523 ERB917522:ERB917523 FAX917522:FAX917523 FKT917522:FKT917523 FUP917522:FUP917523 GEL917522:GEL917523 GOH917522:GOH917523 GYD917522:GYD917523 HHZ917522:HHZ917523 HRV917522:HRV917523 IBR917522:IBR917523 ILN917522:ILN917523 IVJ917522:IVJ917523 JFF917522:JFF917523 JPB917522:JPB917523 JYX917522:JYX917523 KIT917522:KIT917523 KSP917522:KSP917523 LCL917522:LCL917523 LMH917522:LMH917523 LWD917522:LWD917523 MFZ917522:MFZ917523 MPV917522:MPV917523 MZR917522:MZR917523 NJN917522:NJN917523 NTJ917522:NTJ917523 ODF917522:ODF917523 ONB917522:ONB917523 OWX917522:OWX917523 PGT917522:PGT917523 PQP917522:PQP917523 QAL917522:QAL917523 QKH917522:QKH917523 QUD917522:QUD917523 RDZ917522:RDZ917523 RNV917522:RNV917523 RXR917522:RXR917523 SHN917522:SHN917523 SRJ917522:SRJ917523 TBF917522:TBF917523 TLB917522:TLB917523 TUX917522:TUX917523 UET917522:UET917523 UOP917522:UOP917523 UYL917522:UYL917523 VIH917522:VIH917523 VSD917522:VSD917523 WBZ917522:WBZ917523 WLV917522:WLV917523 WVR917522:WVR917523 D983058:D983059 JF983058:JF983059 TB983058:TB983059 ACX983058:ACX983059 AMT983058:AMT983059 AWP983058:AWP983059 BGL983058:BGL983059 BQH983058:BQH983059 CAD983058:CAD983059 CJZ983058:CJZ983059 CTV983058:CTV983059 DDR983058:DDR983059 DNN983058:DNN983059 DXJ983058:DXJ983059 EHF983058:EHF983059 ERB983058:ERB983059 FAX983058:FAX983059 FKT983058:FKT983059 FUP983058:FUP983059 GEL983058:GEL983059 GOH983058:GOH983059 GYD983058:GYD983059 HHZ983058:HHZ983059 HRV983058:HRV983059 IBR983058:IBR983059 ILN983058:ILN983059 IVJ983058:IVJ983059 JFF983058:JFF983059 JPB983058:JPB983059 JYX983058:JYX983059 KIT983058:KIT983059 KSP983058:KSP983059 LCL983058:LCL983059 LMH983058:LMH983059 LWD983058:LWD983059 MFZ983058:MFZ983059 MPV983058:MPV983059 MZR983058:MZR983059 NJN983058:NJN983059 NTJ983058:NTJ983059 ODF983058:ODF983059 ONB983058:ONB983059 OWX983058:OWX983059 PGT983058:PGT983059 PQP983058:PQP983059 QAL983058:QAL983059 QKH983058:QKH983059 QUD983058:QUD983059 RDZ983058:RDZ983059 RNV983058:RNV983059 RXR983058:RXR983059 SHN983058:SHN983059 SRJ983058:SRJ983059 TBF983058:TBF983059 TLB983058:TLB983059 TUX983058:TUX983059 UET983058:UET983059 UOP983058:UOP983059 UYL983058:UYL983059 VIH983058:VIH983059 VSD983058:VSD983059 WBZ983058:WBZ983059 WLV983058:WLV983059 WVR983058:WVR983059" xr:uid="{06A57D4F-BA63-4771-A799-86BE2D0E7771}">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ignoredErrors>
    <ignoredError sqref="F29"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282CF-84DA-4DC3-9EA4-1276499EF71C}">
  <dimension ref="A1:AH276"/>
  <sheetViews>
    <sheetView showGridLines="0" tabSelected="1" zoomScale="85" zoomScaleNormal="85" zoomScaleSheetLayoutView="70" workbookViewId="0">
      <selection activeCell="H12" sqref="H12:I12"/>
    </sheetView>
  </sheetViews>
  <sheetFormatPr defaultColWidth="9.33203125" defaultRowHeight="12.6"/>
  <cols>
    <col min="1" max="1" width="3.33203125" style="46" customWidth="1"/>
    <col min="2" max="2" width="19.33203125" style="46" customWidth="1"/>
    <col min="3" max="3" width="4.6640625" style="46" customWidth="1"/>
    <col min="4" max="4" width="19.33203125" style="46" customWidth="1"/>
    <col min="5" max="6" width="17.6640625" style="46" customWidth="1"/>
    <col min="7" max="7" width="2.33203125" style="46" customWidth="1"/>
    <col min="8" max="8" width="9.44140625" style="46" customWidth="1"/>
    <col min="9" max="9" width="5.33203125" style="46" customWidth="1"/>
    <col min="10" max="10" width="22.33203125" style="46" customWidth="1"/>
    <col min="11" max="11" width="19.33203125" style="46" customWidth="1"/>
    <col min="12" max="12" width="17.6640625" style="46" customWidth="1"/>
    <col min="13" max="13" width="15" style="46" customWidth="1"/>
    <col min="14" max="15" width="9.33203125" style="46"/>
    <col min="16" max="17" width="18.5546875" style="46" customWidth="1"/>
    <col min="18" max="18" width="20.6640625" style="46" customWidth="1"/>
    <col min="19" max="19" width="19.109375" style="46" bestFit="1" customWidth="1"/>
    <col min="20" max="20" width="11.5546875" style="46" customWidth="1"/>
    <col min="21" max="24" width="18.6640625" style="46" customWidth="1"/>
    <col min="25" max="25" width="15" style="46" customWidth="1"/>
    <col min="26" max="26" width="10.5546875" style="46" customWidth="1"/>
    <col min="27" max="29" width="9.33203125" style="46"/>
    <col min="30" max="30" width="21.109375" style="46" customWidth="1"/>
    <col min="31" max="31" width="14.21875" style="46" customWidth="1"/>
    <col min="32" max="262" width="9.33203125" style="46"/>
    <col min="263" max="263" width="3.33203125" style="46" customWidth="1"/>
    <col min="264" max="264" width="19.6640625" style="46" customWidth="1"/>
    <col min="265" max="265" width="14.6640625" style="46" customWidth="1"/>
    <col min="266" max="266" width="17.33203125" style="46" customWidth="1"/>
    <col min="267" max="267" width="16.44140625" style="46" customWidth="1"/>
    <col min="268" max="268" width="14.33203125" style="46" customWidth="1"/>
    <col min="269" max="269" width="2.33203125" style="46" customWidth="1"/>
    <col min="270" max="270" width="9.44140625" style="46" customWidth="1"/>
    <col min="271" max="271" width="8.6640625" style="46" customWidth="1"/>
    <col min="272" max="272" width="20.33203125" style="46" bestFit="1" customWidth="1"/>
    <col min="273" max="273" width="12.6640625" style="46" bestFit="1" customWidth="1"/>
    <col min="274" max="274" width="9.33203125" style="46"/>
    <col min="275" max="275" width="12.6640625" style="46" bestFit="1" customWidth="1"/>
    <col min="276" max="518" width="9.33203125" style="46"/>
    <col min="519" max="519" width="3.33203125" style="46" customWidth="1"/>
    <col min="520" max="520" width="19.6640625" style="46" customWidth="1"/>
    <col min="521" max="521" width="14.6640625" style="46" customWidth="1"/>
    <col min="522" max="522" width="17.33203125" style="46" customWidth="1"/>
    <col min="523" max="523" width="16.44140625" style="46" customWidth="1"/>
    <col min="524" max="524" width="14.33203125" style="46" customWidth="1"/>
    <col min="525" max="525" width="2.33203125" style="46" customWidth="1"/>
    <col min="526" max="526" width="9.44140625" style="46" customWidth="1"/>
    <col min="527" max="527" width="8.6640625" style="46" customWidth="1"/>
    <col min="528" max="528" width="20.33203125" style="46" bestFit="1" customWidth="1"/>
    <col min="529" max="529" width="12.6640625" style="46" bestFit="1" customWidth="1"/>
    <col min="530" max="530" width="9.33203125" style="46"/>
    <col min="531" max="531" width="12.6640625" style="46" bestFit="1" customWidth="1"/>
    <col min="532" max="774" width="9.33203125" style="46"/>
    <col min="775" max="775" width="3.33203125" style="46" customWidth="1"/>
    <col min="776" max="776" width="19.6640625" style="46" customWidth="1"/>
    <col min="777" max="777" width="14.6640625" style="46" customWidth="1"/>
    <col min="778" max="778" width="17.33203125" style="46" customWidth="1"/>
    <col min="779" max="779" width="16.44140625" style="46" customWidth="1"/>
    <col min="780" max="780" width="14.33203125" style="46" customWidth="1"/>
    <col min="781" max="781" width="2.33203125" style="46" customWidth="1"/>
    <col min="782" max="782" width="9.44140625" style="46" customWidth="1"/>
    <col min="783" max="783" width="8.6640625" style="46" customWidth="1"/>
    <col min="784" max="784" width="20.33203125" style="46" bestFit="1" customWidth="1"/>
    <col min="785" max="785" width="12.6640625" style="46" bestFit="1" customWidth="1"/>
    <col min="786" max="786" width="9.33203125" style="46"/>
    <col min="787" max="787" width="12.6640625" style="46" bestFit="1" customWidth="1"/>
    <col min="788" max="1030" width="9.33203125" style="46"/>
    <col min="1031" max="1031" width="3.33203125" style="46" customWidth="1"/>
    <col min="1032" max="1032" width="19.6640625" style="46" customWidth="1"/>
    <col min="1033" max="1033" width="14.6640625" style="46" customWidth="1"/>
    <col min="1034" max="1034" width="17.33203125" style="46" customWidth="1"/>
    <col min="1035" max="1035" width="16.44140625" style="46" customWidth="1"/>
    <col min="1036" max="1036" width="14.33203125" style="46" customWidth="1"/>
    <col min="1037" max="1037" width="2.33203125" style="46" customWidth="1"/>
    <col min="1038" max="1038" width="9.44140625" style="46" customWidth="1"/>
    <col min="1039" max="1039" width="8.6640625" style="46" customWidth="1"/>
    <col min="1040" max="1040" width="20.33203125" style="46" bestFit="1" customWidth="1"/>
    <col min="1041" max="1041" width="12.6640625" style="46" bestFit="1" customWidth="1"/>
    <col min="1042" max="1042" width="9.33203125" style="46"/>
    <col min="1043" max="1043" width="12.6640625" style="46" bestFit="1" customWidth="1"/>
    <col min="1044" max="1286" width="9.33203125" style="46"/>
    <col min="1287" max="1287" width="3.33203125" style="46" customWidth="1"/>
    <col min="1288" max="1288" width="19.6640625" style="46" customWidth="1"/>
    <col min="1289" max="1289" width="14.6640625" style="46" customWidth="1"/>
    <col min="1290" max="1290" width="17.33203125" style="46" customWidth="1"/>
    <col min="1291" max="1291" width="16.44140625" style="46" customWidth="1"/>
    <col min="1292" max="1292" width="14.33203125" style="46" customWidth="1"/>
    <col min="1293" max="1293" width="2.33203125" style="46" customWidth="1"/>
    <col min="1294" max="1294" width="9.44140625" style="46" customWidth="1"/>
    <col min="1295" max="1295" width="8.6640625" style="46" customWidth="1"/>
    <col min="1296" max="1296" width="20.33203125" style="46" bestFit="1" customWidth="1"/>
    <col min="1297" max="1297" width="12.6640625" style="46" bestFit="1" customWidth="1"/>
    <col min="1298" max="1298" width="9.33203125" style="46"/>
    <col min="1299" max="1299" width="12.6640625" style="46" bestFit="1" customWidth="1"/>
    <col min="1300" max="1542" width="9.33203125" style="46"/>
    <col min="1543" max="1543" width="3.33203125" style="46" customWidth="1"/>
    <col min="1544" max="1544" width="19.6640625" style="46" customWidth="1"/>
    <col min="1545" max="1545" width="14.6640625" style="46" customWidth="1"/>
    <col min="1546" max="1546" width="17.33203125" style="46" customWidth="1"/>
    <col min="1547" max="1547" width="16.44140625" style="46" customWidth="1"/>
    <col min="1548" max="1548" width="14.33203125" style="46" customWidth="1"/>
    <col min="1549" max="1549" width="2.33203125" style="46" customWidth="1"/>
    <col min="1550" max="1550" width="9.44140625" style="46" customWidth="1"/>
    <col min="1551" max="1551" width="8.6640625" style="46" customWidth="1"/>
    <col min="1552" max="1552" width="20.33203125" style="46" bestFit="1" customWidth="1"/>
    <col min="1553" max="1553" width="12.6640625" style="46" bestFit="1" customWidth="1"/>
    <col min="1554" max="1554" width="9.33203125" style="46"/>
    <col min="1555" max="1555" width="12.6640625" style="46" bestFit="1" customWidth="1"/>
    <col min="1556" max="1798" width="9.33203125" style="46"/>
    <col min="1799" max="1799" width="3.33203125" style="46" customWidth="1"/>
    <col min="1800" max="1800" width="19.6640625" style="46" customWidth="1"/>
    <col min="1801" max="1801" width="14.6640625" style="46" customWidth="1"/>
    <col min="1802" max="1802" width="17.33203125" style="46" customWidth="1"/>
    <col min="1803" max="1803" width="16.44140625" style="46" customWidth="1"/>
    <col min="1804" max="1804" width="14.33203125" style="46" customWidth="1"/>
    <col min="1805" max="1805" width="2.33203125" style="46" customWidth="1"/>
    <col min="1806" max="1806" width="9.44140625" style="46" customWidth="1"/>
    <col min="1807" max="1807" width="8.6640625" style="46" customWidth="1"/>
    <col min="1808" max="1808" width="20.33203125" style="46" bestFit="1" customWidth="1"/>
    <col min="1809" max="1809" width="12.6640625" style="46" bestFit="1" customWidth="1"/>
    <col min="1810" max="1810" width="9.33203125" style="46"/>
    <col min="1811" max="1811" width="12.6640625" style="46" bestFit="1" customWidth="1"/>
    <col min="1812" max="2054" width="9.33203125" style="46"/>
    <col min="2055" max="2055" width="3.33203125" style="46" customWidth="1"/>
    <col min="2056" max="2056" width="19.6640625" style="46" customWidth="1"/>
    <col min="2057" max="2057" width="14.6640625" style="46" customWidth="1"/>
    <col min="2058" max="2058" width="17.33203125" style="46" customWidth="1"/>
    <col min="2059" max="2059" width="16.44140625" style="46" customWidth="1"/>
    <col min="2060" max="2060" width="14.33203125" style="46" customWidth="1"/>
    <col min="2061" max="2061" width="2.33203125" style="46" customWidth="1"/>
    <col min="2062" max="2062" width="9.44140625" style="46" customWidth="1"/>
    <col min="2063" max="2063" width="8.6640625" style="46" customWidth="1"/>
    <col min="2064" max="2064" width="20.33203125" style="46" bestFit="1" customWidth="1"/>
    <col min="2065" max="2065" width="12.6640625" style="46" bestFit="1" customWidth="1"/>
    <col min="2066" max="2066" width="9.33203125" style="46"/>
    <col min="2067" max="2067" width="12.6640625" style="46" bestFit="1" customWidth="1"/>
    <col min="2068" max="2310" width="9.33203125" style="46"/>
    <col min="2311" max="2311" width="3.33203125" style="46" customWidth="1"/>
    <col min="2312" max="2312" width="19.6640625" style="46" customWidth="1"/>
    <col min="2313" max="2313" width="14.6640625" style="46" customWidth="1"/>
    <col min="2314" max="2314" width="17.33203125" style="46" customWidth="1"/>
    <col min="2315" max="2315" width="16.44140625" style="46" customWidth="1"/>
    <col min="2316" max="2316" width="14.33203125" style="46" customWidth="1"/>
    <col min="2317" max="2317" width="2.33203125" style="46" customWidth="1"/>
    <col min="2318" max="2318" width="9.44140625" style="46" customWidth="1"/>
    <col min="2319" max="2319" width="8.6640625" style="46" customWidth="1"/>
    <col min="2320" max="2320" width="20.33203125" style="46" bestFit="1" customWidth="1"/>
    <col min="2321" max="2321" width="12.6640625" style="46" bestFit="1" customWidth="1"/>
    <col min="2322" max="2322" width="9.33203125" style="46"/>
    <col min="2323" max="2323" width="12.6640625" style="46" bestFit="1" customWidth="1"/>
    <col min="2324" max="2566" width="9.33203125" style="46"/>
    <col min="2567" max="2567" width="3.33203125" style="46" customWidth="1"/>
    <col min="2568" max="2568" width="19.6640625" style="46" customWidth="1"/>
    <col min="2569" max="2569" width="14.6640625" style="46" customWidth="1"/>
    <col min="2570" max="2570" width="17.33203125" style="46" customWidth="1"/>
    <col min="2571" max="2571" width="16.44140625" style="46" customWidth="1"/>
    <col min="2572" max="2572" width="14.33203125" style="46" customWidth="1"/>
    <col min="2573" max="2573" width="2.33203125" style="46" customWidth="1"/>
    <col min="2574" max="2574" width="9.44140625" style="46" customWidth="1"/>
    <col min="2575" max="2575" width="8.6640625" style="46" customWidth="1"/>
    <col min="2576" max="2576" width="20.33203125" style="46" bestFit="1" customWidth="1"/>
    <col min="2577" max="2577" width="12.6640625" style="46" bestFit="1" customWidth="1"/>
    <col min="2578" max="2578" width="9.33203125" style="46"/>
    <col min="2579" max="2579" width="12.6640625" style="46" bestFit="1" customWidth="1"/>
    <col min="2580" max="2822" width="9.33203125" style="46"/>
    <col min="2823" max="2823" width="3.33203125" style="46" customWidth="1"/>
    <col min="2824" max="2824" width="19.6640625" style="46" customWidth="1"/>
    <col min="2825" max="2825" width="14.6640625" style="46" customWidth="1"/>
    <col min="2826" max="2826" width="17.33203125" style="46" customWidth="1"/>
    <col min="2827" max="2827" width="16.44140625" style="46" customWidth="1"/>
    <col min="2828" max="2828" width="14.33203125" style="46" customWidth="1"/>
    <col min="2829" max="2829" width="2.33203125" style="46" customWidth="1"/>
    <col min="2830" max="2830" width="9.44140625" style="46" customWidth="1"/>
    <col min="2831" max="2831" width="8.6640625" style="46" customWidth="1"/>
    <col min="2832" max="2832" width="20.33203125" style="46" bestFit="1" customWidth="1"/>
    <col min="2833" max="2833" width="12.6640625" style="46" bestFit="1" customWidth="1"/>
    <col min="2834" max="2834" width="9.33203125" style="46"/>
    <col min="2835" max="2835" width="12.6640625" style="46" bestFit="1" customWidth="1"/>
    <col min="2836" max="3078" width="9.33203125" style="46"/>
    <col min="3079" max="3079" width="3.33203125" style="46" customWidth="1"/>
    <col min="3080" max="3080" width="19.6640625" style="46" customWidth="1"/>
    <col min="3081" max="3081" width="14.6640625" style="46" customWidth="1"/>
    <col min="3082" max="3082" width="17.33203125" style="46" customWidth="1"/>
    <col min="3083" max="3083" width="16.44140625" style="46" customWidth="1"/>
    <col min="3084" max="3084" width="14.33203125" style="46" customWidth="1"/>
    <col min="3085" max="3085" width="2.33203125" style="46" customWidth="1"/>
    <col min="3086" max="3086" width="9.44140625" style="46" customWidth="1"/>
    <col min="3087" max="3087" width="8.6640625" style="46" customWidth="1"/>
    <col min="3088" max="3088" width="20.33203125" style="46" bestFit="1" customWidth="1"/>
    <col min="3089" max="3089" width="12.6640625" style="46" bestFit="1" customWidth="1"/>
    <col min="3090" max="3090" width="9.33203125" style="46"/>
    <col min="3091" max="3091" width="12.6640625" style="46" bestFit="1" customWidth="1"/>
    <col min="3092" max="3334" width="9.33203125" style="46"/>
    <col min="3335" max="3335" width="3.33203125" style="46" customWidth="1"/>
    <col min="3336" max="3336" width="19.6640625" style="46" customWidth="1"/>
    <col min="3337" max="3337" width="14.6640625" style="46" customWidth="1"/>
    <col min="3338" max="3338" width="17.33203125" style="46" customWidth="1"/>
    <col min="3339" max="3339" width="16.44140625" style="46" customWidth="1"/>
    <col min="3340" max="3340" width="14.33203125" style="46" customWidth="1"/>
    <col min="3341" max="3341" width="2.33203125" style="46" customWidth="1"/>
    <col min="3342" max="3342" width="9.44140625" style="46" customWidth="1"/>
    <col min="3343" max="3343" width="8.6640625" style="46" customWidth="1"/>
    <col min="3344" max="3344" width="20.33203125" style="46" bestFit="1" customWidth="1"/>
    <col min="3345" max="3345" width="12.6640625" style="46" bestFit="1" customWidth="1"/>
    <col min="3346" max="3346" width="9.33203125" style="46"/>
    <col min="3347" max="3347" width="12.6640625" style="46" bestFit="1" customWidth="1"/>
    <col min="3348" max="3590" width="9.33203125" style="46"/>
    <col min="3591" max="3591" width="3.33203125" style="46" customWidth="1"/>
    <col min="3592" max="3592" width="19.6640625" style="46" customWidth="1"/>
    <col min="3593" max="3593" width="14.6640625" style="46" customWidth="1"/>
    <col min="3594" max="3594" width="17.33203125" style="46" customWidth="1"/>
    <col min="3595" max="3595" width="16.44140625" style="46" customWidth="1"/>
    <col min="3596" max="3596" width="14.33203125" style="46" customWidth="1"/>
    <col min="3597" max="3597" width="2.33203125" style="46" customWidth="1"/>
    <col min="3598" max="3598" width="9.44140625" style="46" customWidth="1"/>
    <col min="3599" max="3599" width="8.6640625" style="46" customWidth="1"/>
    <col min="3600" max="3600" width="20.33203125" style="46" bestFit="1" customWidth="1"/>
    <col min="3601" max="3601" width="12.6640625" style="46" bestFit="1" customWidth="1"/>
    <col min="3602" max="3602" width="9.33203125" style="46"/>
    <col min="3603" max="3603" width="12.6640625" style="46" bestFit="1" customWidth="1"/>
    <col min="3604" max="3846" width="9.33203125" style="46"/>
    <col min="3847" max="3847" width="3.33203125" style="46" customWidth="1"/>
    <col min="3848" max="3848" width="19.6640625" style="46" customWidth="1"/>
    <col min="3849" max="3849" width="14.6640625" style="46" customWidth="1"/>
    <col min="3850" max="3850" width="17.33203125" style="46" customWidth="1"/>
    <col min="3851" max="3851" width="16.44140625" style="46" customWidth="1"/>
    <col min="3852" max="3852" width="14.33203125" style="46" customWidth="1"/>
    <col min="3853" max="3853" width="2.33203125" style="46" customWidth="1"/>
    <col min="3854" max="3854" width="9.44140625" style="46" customWidth="1"/>
    <col min="3855" max="3855" width="8.6640625" style="46" customWidth="1"/>
    <col min="3856" max="3856" width="20.33203125" style="46" bestFit="1" customWidth="1"/>
    <col min="3857" max="3857" width="12.6640625" style="46" bestFit="1" customWidth="1"/>
    <col min="3858" max="3858" width="9.33203125" style="46"/>
    <col min="3859" max="3859" width="12.6640625" style="46" bestFit="1" customWidth="1"/>
    <col min="3860" max="4102" width="9.33203125" style="46"/>
    <col min="4103" max="4103" width="3.33203125" style="46" customWidth="1"/>
    <col min="4104" max="4104" width="19.6640625" style="46" customWidth="1"/>
    <col min="4105" max="4105" width="14.6640625" style="46" customWidth="1"/>
    <col min="4106" max="4106" width="17.33203125" style="46" customWidth="1"/>
    <col min="4107" max="4107" width="16.44140625" style="46" customWidth="1"/>
    <col min="4108" max="4108" width="14.33203125" style="46" customWidth="1"/>
    <col min="4109" max="4109" width="2.33203125" style="46" customWidth="1"/>
    <col min="4110" max="4110" width="9.44140625" style="46" customWidth="1"/>
    <col min="4111" max="4111" width="8.6640625" style="46" customWidth="1"/>
    <col min="4112" max="4112" width="20.33203125" style="46" bestFit="1" customWidth="1"/>
    <col min="4113" max="4113" width="12.6640625" style="46" bestFit="1" customWidth="1"/>
    <col min="4114" max="4114" width="9.33203125" style="46"/>
    <col min="4115" max="4115" width="12.6640625" style="46" bestFit="1" customWidth="1"/>
    <col min="4116" max="4358" width="9.33203125" style="46"/>
    <col min="4359" max="4359" width="3.33203125" style="46" customWidth="1"/>
    <col min="4360" max="4360" width="19.6640625" style="46" customWidth="1"/>
    <col min="4361" max="4361" width="14.6640625" style="46" customWidth="1"/>
    <col min="4362" max="4362" width="17.33203125" style="46" customWidth="1"/>
    <col min="4363" max="4363" width="16.44140625" style="46" customWidth="1"/>
    <col min="4364" max="4364" width="14.33203125" style="46" customWidth="1"/>
    <col min="4365" max="4365" width="2.33203125" style="46" customWidth="1"/>
    <col min="4366" max="4366" width="9.44140625" style="46" customWidth="1"/>
    <col min="4367" max="4367" width="8.6640625" style="46" customWidth="1"/>
    <col min="4368" max="4368" width="20.33203125" style="46" bestFit="1" customWidth="1"/>
    <col min="4369" max="4369" width="12.6640625" style="46" bestFit="1" customWidth="1"/>
    <col min="4370" max="4370" width="9.33203125" style="46"/>
    <col min="4371" max="4371" width="12.6640625" style="46" bestFit="1" customWidth="1"/>
    <col min="4372" max="4614" width="9.33203125" style="46"/>
    <col min="4615" max="4615" width="3.33203125" style="46" customWidth="1"/>
    <col min="4616" max="4616" width="19.6640625" style="46" customWidth="1"/>
    <col min="4617" max="4617" width="14.6640625" style="46" customWidth="1"/>
    <col min="4618" max="4618" width="17.33203125" style="46" customWidth="1"/>
    <col min="4619" max="4619" width="16.44140625" style="46" customWidth="1"/>
    <col min="4620" max="4620" width="14.33203125" style="46" customWidth="1"/>
    <col min="4621" max="4621" width="2.33203125" style="46" customWidth="1"/>
    <col min="4622" max="4622" width="9.44140625" style="46" customWidth="1"/>
    <col min="4623" max="4623" width="8.6640625" style="46" customWidth="1"/>
    <col min="4624" max="4624" width="20.33203125" style="46" bestFit="1" customWidth="1"/>
    <col min="4625" max="4625" width="12.6640625" style="46" bestFit="1" customWidth="1"/>
    <col min="4626" max="4626" width="9.33203125" style="46"/>
    <col min="4627" max="4627" width="12.6640625" style="46" bestFit="1" customWidth="1"/>
    <col min="4628" max="4870" width="9.33203125" style="46"/>
    <col min="4871" max="4871" width="3.33203125" style="46" customWidth="1"/>
    <col min="4872" max="4872" width="19.6640625" style="46" customWidth="1"/>
    <col min="4873" max="4873" width="14.6640625" style="46" customWidth="1"/>
    <col min="4874" max="4874" width="17.33203125" style="46" customWidth="1"/>
    <col min="4875" max="4875" width="16.44140625" style="46" customWidth="1"/>
    <col min="4876" max="4876" width="14.33203125" style="46" customWidth="1"/>
    <col min="4877" max="4877" width="2.33203125" style="46" customWidth="1"/>
    <col min="4878" max="4878" width="9.44140625" style="46" customWidth="1"/>
    <col min="4879" max="4879" width="8.6640625" style="46" customWidth="1"/>
    <col min="4880" max="4880" width="20.33203125" style="46" bestFit="1" customWidth="1"/>
    <col min="4881" max="4881" width="12.6640625" style="46" bestFit="1" customWidth="1"/>
    <col min="4882" max="4882" width="9.33203125" style="46"/>
    <col min="4883" max="4883" width="12.6640625" style="46" bestFit="1" customWidth="1"/>
    <col min="4884" max="5126" width="9.33203125" style="46"/>
    <col min="5127" max="5127" width="3.33203125" style="46" customWidth="1"/>
    <col min="5128" max="5128" width="19.6640625" style="46" customWidth="1"/>
    <col min="5129" max="5129" width="14.6640625" style="46" customWidth="1"/>
    <col min="5130" max="5130" width="17.33203125" style="46" customWidth="1"/>
    <col min="5131" max="5131" width="16.44140625" style="46" customWidth="1"/>
    <col min="5132" max="5132" width="14.33203125" style="46" customWidth="1"/>
    <col min="5133" max="5133" width="2.33203125" style="46" customWidth="1"/>
    <col min="5134" max="5134" width="9.44140625" style="46" customWidth="1"/>
    <col min="5135" max="5135" width="8.6640625" style="46" customWidth="1"/>
    <col min="5136" max="5136" width="20.33203125" style="46" bestFit="1" customWidth="1"/>
    <col min="5137" max="5137" width="12.6640625" style="46" bestFit="1" customWidth="1"/>
    <col min="5138" max="5138" width="9.33203125" style="46"/>
    <col min="5139" max="5139" width="12.6640625" style="46" bestFit="1" customWidth="1"/>
    <col min="5140" max="5382" width="9.33203125" style="46"/>
    <col min="5383" max="5383" width="3.33203125" style="46" customWidth="1"/>
    <col min="5384" max="5384" width="19.6640625" style="46" customWidth="1"/>
    <col min="5385" max="5385" width="14.6640625" style="46" customWidth="1"/>
    <col min="5386" max="5386" width="17.33203125" style="46" customWidth="1"/>
    <col min="5387" max="5387" width="16.44140625" style="46" customWidth="1"/>
    <col min="5388" max="5388" width="14.33203125" style="46" customWidth="1"/>
    <col min="5389" max="5389" width="2.33203125" style="46" customWidth="1"/>
    <col min="5390" max="5390" width="9.44140625" style="46" customWidth="1"/>
    <col min="5391" max="5391" width="8.6640625" style="46" customWidth="1"/>
    <col min="5392" max="5392" width="20.33203125" style="46" bestFit="1" customWidth="1"/>
    <col min="5393" max="5393" width="12.6640625" style="46" bestFit="1" customWidth="1"/>
    <col min="5394" max="5394" width="9.33203125" style="46"/>
    <col min="5395" max="5395" width="12.6640625" style="46" bestFit="1" customWidth="1"/>
    <col min="5396" max="5638" width="9.33203125" style="46"/>
    <col min="5639" max="5639" width="3.33203125" style="46" customWidth="1"/>
    <col min="5640" max="5640" width="19.6640625" style="46" customWidth="1"/>
    <col min="5641" max="5641" width="14.6640625" style="46" customWidth="1"/>
    <col min="5642" max="5642" width="17.33203125" style="46" customWidth="1"/>
    <col min="5643" max="5643" width="16.44140625" style="46" customWidth="1"/>
    <col min="5644" max="5644" width="14.33203125" style="46" customWidth="1"/>
    <col min="5645" max="5645" width="2.33203125" style="46" customWidth="1"/>
    <col min="5646" max="5646" width="9.44140625" style="46" customWidth="1"/>
    <col min="5647" max="5647" width="8.6640625" style="46" customWidth="1"/>
    <col min="5648" max="5648" width="20.33203125" style="46" bestFit="1" customWidth="1"/>
    <col min="5649" max="5649" width="12.6640625" style="46" bestFit="1" customWidth="1"/>
    <col min="5650" max="5650" width="9.33203125" style="46"/>
    <col min="5651" max="5651" width="12.6640625" style="46" bestFit="1" customWidth="1"/>
    <col min="5652" max="5894" width="9.33203125" style="46"/>
    <col min="5895" max="5895" width="3.33203125" style="46" customWidth="1"/>
    <col min="5896" max="5896" width="19.6640625" style="46" customWidth="1"/>
    <col min="5897" max="5897" width="14.6640625" style="46" customWidth="1"/>
    <col min="5898" max="5898" width="17.33203125" style="46" customWidth="1"/>
    <col min="5899" max="5899" width="16.44140625" style="46" customWidth="1"/>
    <col min="5900" max="5900" width="14.33203125" style="46" customWidth="1"/>
    <col min="5901" max="5901" width="2.33203125" style="46" customWidth="1"/>
    <col min="5902" max="5902" width="9.44140625" style="46" customWidth="1"/>
    <col min="5903" max="5903" width="8.6640625" style="46" customWidth="1"/>
    <col min="5904" max="5904" width="20.33203125" style="46" bestFit="1" customWidth="1"/>
    <col min="5905" max="5905" width="12.6640625" style="46" bestFit="1" customWidth="1"/>
    <col min="5906" max="5906" width="9.33203125" style="46"/>
    <col min="5907" max="5907" width="12.6640625" style="46" bestFit="1" customWidth="1"/>
    <col min="5908" max="6150" width="9.33203125" style="46"/>
    <col min="6151" max="6151" width="3.33203125" style="46" customWidth="1"/>
    <col min="6152" max="6152" width="19.6640625" style="46" customWidth="1"/>
    <col min="6153" max="6153" width="14.6640625" style="46" customWidth="1"/>
    <col min="6154" max="6154" width="17.33203125" style="46" customWidth="1"/>
    <col min="6155" max="6155" width="16.44140625" style="46" customWidth="1"/>
    <col min="6156" max="6156" width="14.33203125" style="46" customWidth="1"/>
    <col min="6157" max="6157" width="2.33203125" style="46" customWidth="1"/>
    <col min="6158" max="6158" width="9.44140625" style="46" customWidth="1"/>
    <col min="6159" max="6159" width="8.6640625" style="46" customWidth="1"/>
    <col min="6160" max="6160" width="20.33203125" style="46" bestFit="1" customWidth="1"/>
    <col min="6161" max="6161" width="12.6640625" style="46" bestFit="1" customWidth="1"/>
    <col min="6162" max="6162" width="9.33203125" style="46"/>
    <col min="6163" max="6163" width="12.6640625" style="46" bestFit="1" customWidth="1"/>
    <col min="6164" max="6406" width="9.33203125" style="46"/>
    <col min="6407" max="6407" width="3.33203125" style="46" customWidth="1"/>
    <col min="6408" max="6408" width="19.6640625" style="46" customWidth="1"/>
    <col min="6409" max="6409" width="14.6640625" style="46" customWidth="1"/>
    <col min="6410" max="6410" width="17.33203125" style="46" customWidth="1"/>
    <col min="6411" max="6411" width="16.44140625" style="46" customWidth="1"/>
    <col min="6412" max="6412" width="14.33203125" style="46" customWidth="1"/>
    <col min="6413" max="6413" width="2.33203125" style="46" customWidth="1"/>
    <col min="6414" max="6414" width="9.44140625" style="46" customWidth="1"/>
    <col min="6415" max="6415" width="8.6640625" style="46" customWidth="1"/>
    <col min="6416" max="6416" width="20.33203125" style="46" bestFit="1" customWidth="1"/>
    <col min="6417" max="6417" width="12.6640625" style="46" bestFit="1" customWidth="1"/>
    <col min="6418" max="6418" width="9.33203125" style="46"/>
    <col min="6419" max="6419" width="12.6640625" style="46" bestFit="1" customWidth="1"/>
    <col min="6420" max="6662" width="9.33203125" style="46"/>
    <col min="6663" max="6663" width="3.33203125" style="46" customWidth="1"/>
    <col min="6664" max="6664" width="19.6640625" style="46" customWidth="1"/>
    <col min="6665" max="6665" width="14.6640625" style="46" customWidth="1"/>
    <col min="6666" max="6666" width="17.33203125" style="46" customWidth="1"/>
    <col min="6667" max="6667" width="16.44140625" style="46" customWidth="1"/>
    <col min="6668" max="6668" width="14.33203125" style="46" customWidth="1"/>
    <col min="6669" max="6669" width="2.33203125" style="46" customWidth="1"/>
    <col min="6670" max="6670" width="9.44140625" style="46" customWidth="1"/>
    <col min="6671" max="6671" width="8.6640625" style="46" customWidth="1"/>
    <col min="6672" max="6672" width="20.33203125" style="46" bestFit="1" customWidth="1"/>
    <col min="6673" max="6673" width="12.6640625" style="46" bestFit="1" customWidth="1"/>
    <col min="6674" max="6674" width="9.33203125" style="46"/>
    <col min="6675" max="6675" width="12.6640625" style="46" bestFit="1" customWidth="1"/>
    <col min="6676" max="6918" width="9.33203125" style="46"/>
    <col min="6919" max="6919" width="3.33203125" style="46" customWidth="1"/>
    <col min="6920" max="6920" width="19.6640625" style="46" customWidth="1"/>
    <col min="6921" max="6921" width="14.6640625" style="46" customWidth="1"/>
    <col min="6922" max="6922" width="17.33203125" style="46" customWidth="1"/>
    <col min="6923" max="6923" width="16.44140625" style="46" customWidth="1"/>
    <col min="6924" max="6924" width="14.33203125" style="46" customWidth="1"/>
    <col min="6925" max="6925" width="2.33203125" style="46" customWidth="1"/>
    <col min="6926" max="6926" width="9.44140625" style="46" customWidth="1"/>
    <col min="6927" max="6927" width="8.6640625" style="46" customWidth="1"/>
    <col min="6928" max="6928" width="20.33203125" style="46" bestFit="1" customWidth="1"/>
    <col min="6929" max="6929" width="12.6640625" style="46" bestFit="1" customWidth="1"/>
    <col min="6930" max="6930" width="9.33203125" style="46"/>
    <col min="6931" max="6931" width="12.6640625" style="46" bestFit="1" customWidth="1"/>
    <col min="6932" max="7174" width="9.33203125" style="46"/>
    <col min="7175" max="7175" width="3.33203125" style="46" customWidth="1"/>
    <col min="7176" max="7176" width="19.6640625" style="46" customWidth="1"/>
    <col min="7177" max="7177" width="14.6640625" style="46" customWidth="1"/>
    <col min="7178" max="7178" width="17.33203125" style="46" customWidth="1"/>
    <col min="7179" max="7179" width="16.44140625" style="46" customWidth="1"/>
    <col min="7180" max="7180" width="14.33203125" style="46" customWidth="1"/>
    <col min="7181" max="7181" width="2.33203125" style="46" customWidth="1"/>
    <col min="7182" max="7182" width="9.44140625" style="46" customWidth="1"/>
    <col min="7183" max="7183" width="8.6640625" style="46" customWidth="1"/>
    <col min="7184" max="7184" width="20.33203125" style="46" bestFit="1" customWidth="1"/>
    <col min="7185" max="7185" width="12.6640625" style="46" bestFit="1" customWidth="1"/>
    <col min="7186" max="7186" width="9.33203125" style="46"/>
    <col min="7187" max="7187" width="12.6640625" style="46" bestFit="1" customWidth="1"/>
    <col min="7188" max="7430" width="9.33203125" style="46"/>
    <col min="7431" max="7431" width="3.33203125" style="46" customWidth="1"/>
    <col min="7432" max="7432" width="19.6640625" style="46" customWidth="1"/>
    <col min="7433" max="7433" width="14.6640625" style="46" customWidth="1"/>
    <col min="7434" max="7434" width="17.33203125" style="46" customWidth="1"/>
    <col min="7435" max="7435" width="16.44140625" style="46" customWidth="1"/>
    <col min="7436" max="7436" width="14.33203125" style="46" customWidth="1"/>
    <col min="7437" max="7437" width="2.33203125" style="46" customWidth="1"/>
    <col min="7438" max="7438" width="9.44140625" style="46" customWidth="1"/>
    <col min="7439" max="7439" width="8.6640625" style="46" customWidth="1"/>
    <col min="7440" max="7440" width="20.33203125" style="46" bestFit="1" customWidth="1"/>
    <col min="7441" max="7441" width="12.6640625" style="46" bestFit="1" customWidth="1"/>
    <col min="7442" max="7442" width="9.33203125" style="46"/>
    <col min="7443" max="7443" width="12.6640625" style="46" bestFit="1" customWidth="1"/>
    <col min="7444" max="7686" width="9.33203125" style="46"/>
    <col min="7687" max="7687" width="3.33203125" style="46" customWidth="1"/>
    <col min="7688" max="7688" width="19.6640625" style="46" customWidth="1"/>
    <col min="7689" max="7689" width="14.6640625" style="46" customWidth="1"/>
    <col min="7690" max="7690" width="17.33203125" style="46" customWidth="1"/>
    <col min="7691" max="7691" width="16.44140625" style="46" customWidth="1"/>
    <col min="7692" max="7692" width="14.33203125" style="46" customWidth="1"/>
    <col min="7693" max="7693" width="2.33203125" style="46" customWidth="1"/>
    <col min="7694" max="7694" width="9.44140625" style="46" customWidth="1"/>
    <col min="7695" max="7695" width="8.6640625" style="46" customWidth="1"/>
    <col min="7696" max="7696" width="20.33203125" style="46" bestFit="1" customWidth="1"/>
    <col min="7697" max="7697" width="12.6640625" style="46" bestFit="1" customWidth="1"/>
    <col min="7698" max="7698" width="9.33203125" style="46"/>
    <col min="7699" max="7699" width="12.6640625" style="46" bestFit="1" customWidth="1"/>
    <col min="7700" max="7942" width="9.33203125" style="46"/>
    <col min="7943" max="7943" width="3.33203125" style="46" customWidth="1"/>
    <col min="7944" max="7944" width="19.6640625" style="46" customWidth="1"/>
    <col min="7945" max="7945" width="14.6640625" style="46" customWidth="1"/>
    <col min="7946" max="7946" width="17.33203125" style="46" customWidth="1"/>
    <col min="7947" max="7947" width="16.44140625" style="46" customWidth="1"/>
    <col min="7948" max="7948" width="14.33203125" style="46" customWidth="1"/>
    <col min="7949" max="7949" width="2.33203125" style="46" customWidth="1"/>
    <col min="7950" max="7950" width="9.44140625" style="46" customWidth="1"/>
    <col min="7951" max="7951" width="8.6640625" style="46" customWidth="1"/>
    <col min="7952" max="7952" width="20.33203125" style="46" bestFit="1" customWidth="1"/>
    <col min="7953" max="7953" width="12.6640625" style="46" bestFit="1" customWidth="1"/>
    <col min="7954" max="7954" width="9.33203125" style="46"/>
    <col min="7955" max="7955" width="12.6640625" style="46" bestFit="1" customWidth="1"/>
    <col min="7956" max="8198" width="9.33203125" style="46"/>
    <col min="8199" max="8199" width="3.33203125" style="46" customWidth="1"/>
    <col min="8200" max="8200" width="19.6640625" style="46" customWidth="1"/>
    <col min="8201" max="8201" width="14.6640625" style="46" customWidth="1"/>
    <col min="8202" max="8202" width="17.33203125" style="46" customWidth="1"/>
    <col min="8203" max="8203" width="16.44140625" style="46" customWidth="1"/>
    <col min="8204" max="8204" width="14.33203125" style="46" customWidth="1"/>
    <col min="8205" max="8205" width="2.33203125" style="46" customWidth="1"/>
    <col min="8206" max="8206" width="9.44140625" style="46" customWidth="1"/>
    <col min="8207" max="8207" width="8.6640625" style="46" customWidth="1"/>
    <col min="8208" max="8208" width="20.33203125" style="46" bestFit="1" customWidth="1"/>
    <col min="8209" max="8209" width="12.6640625" style="46" bestFit="1" customWidth="1"/>
    <col min="8210" max="8210" width="9.33203125" style="46"/>
    <col min="8211" max="8211" width="12.6640625" style="46" bestFit="1" customWidth="1"/>
    <col min="8212" max="8454" width="9.33203125" style="46"/>
    <col min="8455" max="8455" width="3.33203125" style="46" customWidth="1"/>
    <col min="8456" max="8456" width="19.6640625" style="46" customWidth="1"/>
    <col min="8457" max="8457" width="14.6640625" style="46" customWidth="1"/>
    <col min="8458" max="8458" width="17.33203125" style="46" customWidth="1"/>
    <col min="8459" max="8459" width="16.44140625" style="46" customWidth="1"/>
    <col min="8460" max="8460" width="14.33203125" style="46" customWidth="1"/>
    <col min="8461" max="8461" width="2.33203125" style="46" customWidth="1"/>
    <col min="8462" max="8462" width="9.44140625" style="46" customWidth="1"/>
    <col min="8463" max="8463" width="8.6640625" style="46" customWidth="1"/>
    <col min="8464" max="8464" width="20.33203125" style="46" bestFit="1" customWidth="1"/>
    <col min="8465" max="8465" width="12.6640625" style="46" bestFit="1" customWidth="1"/>
    <col min="8466" max="8466" width="9.33203125" style="46"/>
    <col min="8467" max="8467" width="12.6640625" style="46" bestFit="1" customWidth="1"/>
    <col min="8468" max="8710" width="9.33203125" style="46"/>
    <col min="8711" max="8711" width="3.33203125" style="46" customWidth="1"/>
    <col min="8712" max="8712" width="19.6640625" style="46" customWidth="1"/>
    <col min="8713" max="8713" width="14.6640625" style="46" customWidth="1"/>
    <col min="8714" max="8714" width="17.33203125" style="46" customWidth="1"/>
    <col min="8715" max="8715" width="16.44140625" style="46" customWidth="1"/>
    <col min="8716" max="8716" width="14.33203125" style="46" customWidth="1"/>
    <col min="8717" max="8717" width="2.33203125" style="46" customWidth="1"/>
    <col min="8718" max="8718" width="9.44140625" style="46" customWidth="1"/>
    <col min="8719" max="8719" width="8.6640625" style="46" customWidth="1"/>
    <col min="8720" max="8720" width="20.33203125" style="46" bestFit="1" customWidth="1"/>
    <col min="8721" max="8721" width="12.6640625" style="46" bestFit="1" customWidth="1"/>
    <col min="8722" max="8722" width="9.33203125" style="46"/>
    <col min="8723" max="8723" width="12.6640625" style="46" bestFit="1" customWidth="1"/>
    <col min="8724" max="8966" width="9.33203125" style="46"/>
    <col min="8967" max="8967" width="3.33203125" style="46" customWidth="1"/>
    <col min="8968" max="8968" width="19.6640625" style="46" customWidth="1"/>
    <col min="8969" max="8969" width="14.6640625" style="46" customWidth="1"/>
    <col min="8970" max="8970" width="17.33203125" style="46" customWidth="1"/>
    <col min="8971" max="8971" width="16.44140625" style="46" customWidth="1"/>
    <col min="8972" max="8972" width="14.33203125" style="46" customWidth="1"/>
    <col min="8973" max="8973" width="2.33203125" style="46" customWidth="1"/>
    <col min="8974" max="8974" width="9.44140625" style="46" customWidth="1"/>
    <col min="8975" max="8975" width="8.6640625" style="46" customWidth="1"/>
    <col min="8976" max="8976" width="20.33203125" style="46" bestFit="1" customWidth="1"/>
    <col min="8977" max="8977" width="12.6640625" style="46" bestFit="1" customWidth="1"/>
    <col min="8978" max="8978" width="9.33203125" style="46"/>
    <col min="8979" max="8979" width="12.6640625" style="46" bestFit="1" customWidth="1"/>
    <col min="8980" max="9222" width="9.33203125" style="46"/>
    <col min="9223" max="9223" width="3.33203125" style="46" customWidth="1"/>
    <col min="9224" max="9224" width="19.6640625" style="46" customWidth="1"/>
    <col min="9225" max="9225" width="14.6640625" style="46" customWidth="1"/>
    <col min="9226" max="9226" width="17.33203125" style="46" customWidth="1"/>
    <col min="9227" max="9227" width="16.44140625" style="46" customWidth="1"/>
    <col min="9228" max="9228" width="14.33203125" style="46" customWidth="1"/>
    <col min="9229" max="9229" width="2.33203125" style="46" customWidth="1"/>
    <col min="9230" max="9230" width="9.44140625" style="46" customWidth="1"/>
    <col min="9231" max="9231" width="8.6640625" style="46" customWidth="1"/>
    <col min="9232" max="9232" width="20.33203125" style="46" bestFit="1" customWidth="1"/>
    <col min="9233" max="9233" width="12.6640625" style="46" bestFit="1" customWidth="1"/>
    <col min="9234" max="9234" width="9.33203125" style="46"/>
    <col min="9235" max="9235" width="12.6640625" style="46" bestFit="1" customWidth="1"/>
    <col min="9236" max="9478" width="9.33203125" style="46"/>
    <col min="9479" max="9479" width="3.33203125" style="46" customWidth="1"/>
    <col min="9480" max="9480" width="19.6640625" style="46" customWidth="1"/>
    <col min="9481" max="9481" width="14.6640625" style="46" customWidth="1"/>
    <col min="9482" max="9482" width="17.33203125" style="46" customWidth="1"/>
    <col min="9483" max="9483" width="16.44140625" style="46" customWidth="1"/>
    <col min="9484" max="9484" width="14.33203125" style="46" customWidth="1"/>
    <col min="9485" max="9485" width="2.33203125" style="46" customWidth="1"/>
    <col min="9486" max="9486" width="9.44140625" style="46" customWidth="1"/>
    <col min="9487" max="9487" width="8.6640625" style="46" customWidth="1"/>
    <col min="9488" max="9488" width="20.33203125" style="46" bestFit="1" customWidth="1"/>
    <col min="9489" max="9489" width="12.6640625" style="46" bestFit="1" customWidth="1"/>
    <col min="9490" max="9490" width="9.33203125" style="46"/>
    <col min="9491" max="9491" width="12.6640625" style="46" bestFit="1" customWidth="1"/>
    <col min="9492" max="9734" width="9.33203125" style="46"/>
    <col min="9735" max="9735" width="3.33203125" style="46" customWidth="1"/>
    <col min="9736" max="9736" width="19.6640625" style="46" customWidth="1"/>
    <col min="9737" max="9737" width="14.6640625" style="46" customWidth="1"/>
    <col min="9738" max="9738" width="17.33203125" style="46" customWidth="1"/>
    <col min="9739" max="9739" width="16.44140625" style="46" customWidth="1"/>
    <col min="9740" max="9740" width="14.33203125" style="46" customWidth="1"/>
    <col min="9741" max="9741" width="2.33203125" style="46" customWidth="1"/>
    <col min="9742" max="9742" width="9.44140625" style="46" customWidth="1"/>
    <col min="9743" max="9743" width="8.6640625" style="46" customWidth="1"/>
    <col min="9744" max="9744" width="20.33203125" style="46" bestFit="1" customWidth="1"/>
    <col min="9745" max="9745" width="12.6640625" style="46" bestFit="1" customWidth="1"/>
    <col min="9746" max="9746" width="9.33203125" style="46"/>
    <col min="9747" max="9747" width="12.6640625" style="46" bestFit="1" customWidth="1"/>
    <col min="9748" max="9990" width="9.33203125" style="46"/>
    <col min="9991" max="9991" width="3.33203125" style="46" customWidth="1"/>
    <col min="9992" max="9992" width="19.6640625" style="46" customWidth="1"/>
    <col min="9993" max="9993" width="14.6640625" style="46" customWidth="1"/>
    <col min="9994" max="9994" width="17.33203125" style="46" customWidth="1"/>
    <col min="9995" max="9995" width="16.44140625" style="46" customWidth="1"/>
    <col min="9996" max="9996" width="14.33203125" style="46" customWidth="1"/>
    <col min="9997" max="9997" width="2.33203125" style="46" customWidth="1"/>
    <col min="9998" max="9998" width="9.44140625" style="46" customWidth="1"/>
    <col min="9999" max="9999" width="8.6640625" style="46" customWidth="1"/>
    <col min="10000" max="10000" width="20.33203125" style="46" bestFit="1" customWidth="1"/>
    <col min="10001" max="10001" width="12.6640625" style="46" bestFit="1" customWidth="1"/>
    <col min="10002" max="10002" width="9.33203125" style="46"/>
    <col min="10003" max="10003" width="12.6640625" style="46" bestFit="1" customWidth="1"/>
    <col min="10004" max="10246" width="9.33203125" style="46"/>
    <col min="10247" max="10247" width="3.33203125" style="46" customWidth="1"/>
    <col min="10248" max="10248" width="19.6640625" style="46" customWidth="1"/>
    <col min="10249" max="10249" width="14.6640625" style="46" customWidth="1"/>
    <col min="10250" max="10250" width="17.33203125" style="46" customWidth="1"/>
    <col min="10251" max="10251" width="16.44140625" style="46" customWidth="1"/>
    <col min="10252" max="10252" width="14.33203125" style="46" customWidth="1"/>
    <col min="10253" max="10253" width="2.33203125" style="46" customWidth="1"/>
    <col min="10254" max="10254" width="9.44140625" style="46" customWidth="1"/>
    <col min="10255" max="10255" width="8.6640625" style="46" customWidth="1"/>
    <col min="10256" max="10256" width="20.33203125" style="46" bestFit="1" customWidth="1"/>
    <col min="10257" max="10257" width="12.6640625" style="46" bestFit="1" customWidth="1"/>
    <col min="10258" max="10258" width="9.33203125" style="46"/>
    <col min="10259" max="10259" width="12.6640625" style="46" bestFit="1" customWidth="1"/>
    <col min="10260" max="10502" width="9.33203125" style="46"/>
    <col min="10503" max="10503" width="3.33203125" style="46" customWidth="1"/>
    <col min="10504" max="10504" width="19.6640625" style="46" customWidth="1"/>
    <col min="10505" max="10505" width="14.6640625" style="46" customWidth="1"/>
    <col min="10506" max="10506" width="17.33203125" style="46" customWidth="1"/>
    <col min="10507" max="10507" width="16.44140625" style="46" customWidth="1"/>
    <col min="10508" max="10508" width="14.33203125" style="46" customWidth="1"/>
    <col min="10509" max="10509" width="2.33203125" style="46" customWidth="1"/>
    <col min="10510" max="10510" width="9.44140625" style="46" customWidth="1"/>
    <col min="10511" max="10511" width="8.6640625" style="46" customWidth="1"/>
    <col min="10512" max="10512" width="20.33203125" style="46" bestFit="1" customWidth="1"/>
    <col min="10513" max="10513" width="12.6640625" style="46" bestFit="1" customWidth="1"/>
    <col min="10514" max="10514" width="9.33203125" style="46"/>
    <col min="10515" max="10515" width="12.6640625" style="46" bestFit="1" customWidth="1"/>
    <col min="10516" max="10758" width="9.33203125" style="46"/>
    <col min="10759" max="10759" width="3.33203125" style="46" customWidth="1"/>
    <col min="10760" max="10760" width="19.6640625" style="46" customWidth="1"/>
    <col min="10761" max="10761" width="14.6640625" style="46" customWidth="1"/>
    <col min="10762" max="10762" width="17.33203125" style="46" customWidth="1"/>
    <col min="10763" max="10763" width="16.44140625" style="46" customWidth="1"/>
    <col min="10764" max="10764" width="14.33203125" style="46" customWidth="1"/>
    <col min="10765" max="10765" width="2.33203125" style="46" customWidth="1"/>
    <col min="10766" max="10766" width="9.44140625" style="46" customWidth="1"/>
    <col min="10767" max="10767" width="8.6640625" style="46" customWidth="1"/>
    <col min="10768" max="10768" width="20.33203125" style="46" bestFit="1" customWidth="1"/>
    <col min="10769" max="10769" width="12.6640625" style="46" bestFit="1" customWidth="1"/>
    <col min="10770" max="10770" width="9.33203125" style="46"/>
    <col min="10771" max="10771" width="12.6640625" style="46" bestFit="1" customWidth="1"/>
    <col min="10772" max="11014" width="9.33203125" style="46"/>
    <col min="11015" max="11015" width="3.33203125" style="46" customWidth="1"/>
    <col min="11016" max="11016" width="19.6640625" style="46" customWidth="1"/>
    <col min="11017" max="11017" width="14.6640625" style="46" customWidth="1"/>
    <col min="11018" max="11018" width="17.33203125" style="46" customWidth="1"/>
    <col min="11019" max="11019" width="16.44140625" style="46" customWidth="1"/>
    <col min="11020" max="11020" width="14.33203125" style="46" customWidth="1"/>
    <col min="11021" max="11021" width="2.33203125" style="46" customWidth="1"/>
    <col min="11022" max="11022" width="9.44140625" style="46" customWidth="1"/>
    <col min="11023" max="11023" width="8.6640625" style="46" customWidth="1"/>
    <col min="11024" max="11024" width="20.33203125" style="46" bestFit="1" customWidth="1"/>
    <col min="11025" max="11025" width="12.6640625" style="46" bestFit="1" customWidth="1"/>
    <col min="11026" max="11026" width="9.33203125" style="46"/>
    <col min="11027" max="11027" width="12.6640625" style="46" bestFit="1" customWidth="1"/>
    <col min="11028" max="11270" width="9.33203125" style="46"/>
    <col min="11271" max="11271" width="3.33203125" style="46" customWidth="1"/>
    <col min="11272" max="11272" width="19.6640625" style="46" customWidth="1"/>
    <col min="11273" max="11273" width="14.6640625" style="46" customWidth="1"/>
    <col min="11274" max="11274" width="17.33203125" style="46" customWidth="1"/>
    <col min="11275" max="11275" width="16.44140625" style="46" customWidth="1"/>
    <col min="11276" max="11276" width="14.33203125" style="46" customWidth="1"/>
    <col min="11277" max="11277" width="2.33203125" style="46" customWidth="1"/>
    <col min="11278" max="11278" width="9.44140625" style="46" customWidth="1"/>
    <col min="11279" max="11279" width="8.6640625" style="46" customWidth="1"/>
    <col min="11280" max="11280" width="20.33203125" style="46" bestFit="1" customWidth="1"/>
    <col min="11281" max="11281" width="12.6640625" style="46" bestFit="1" customWidth="1"/>
    <col min="11282" max="11282" width="9.33203125" style="46"/>
    <col min="11283" max="11283" width="12.6640625" style="46" bestFit="1" customWidth="1"/>
    <col min="11284" max="11526" width="9.33203125" style="46"/>
    <col min="11527" max="11527" width="3.33203125" style="46" customWidth="1"/>
    <col min="11528" max="11528" width="19.6640625" style="46" customWidth="1"/>
    <col min="11529" max="11529" width="14.6640625" style="46" customWidth="1"/>
    <col min="11530" max="11530" width="17.33203125" style="46" customWidth="1"/>
    <col min="11531" max="11531" width="16.44140625" style="46" customWidth="1"/>
    <col min="11532" max="11532" width="14.33203125" style="46" customWidth="1"/>
    <col min="11533" max="11533" width="2.33203125" style="46" customWidth="1"/>
    <col min="11534" max="11534" width="9.44140625" style="46" customWidth="1"/>
    <col min="11535" max="11535" width="8.6640625" style="46" customWidth="1"/>
    <col min="11536" max="11536" width="20.33203125" style="46" bestFit="1" customWidth="1"/>
    <col min="11537" max="11537" width="12.6640625" style="46" bestFit="1" customWidth="1"/>
    <col min="11538" max="11538" width="9.33203125" style="46"/>
    <col min="11539" max="11539" width="12.6640625" style="46" bestFit="1" customWidth="1"/>
    <col min="11540" max="11782" width="9.33203125" style="46"/>
    <col min="11783" max="11783" width="3.33203125" style="46" customWidth="1"/>
    <col min="11784" max="11784" width="19.6640625" style="46" customWidth="1"/>
    <col min="11785" max="11785" width="14.6640625" style="46" customWidth="1"/>
    <col min="11786" max="11786" width="17.33203125" style="46" customWidth="1"/>
    <col min="11787" max="11787" width="16.44140625" style="46" customWidth="1"/>
    <col min="11788" max="11788" width="14.33203125" style="46" customWidth="1"/>
    <col min="11789" max="11789" width="2.33203125" style="46" customWidth="1"/>
    <col min="11790" max="11790" width="9.44140625" style="46" customWidth="1"/>
    <col min="11791" max="11791" width="8.6640625" style="46" customWidth="1"/>
    <col min="11792" max="11792" width="20.33203125" style="46" bestFit="1" customWidth="1"/>
    <col min="11793" max="11793" width="12.6640625" style="46" bestFit="1" customWidth="1"/>
    <col min="11794" max="11794" width="9.33203125" style="46"/>
    <col min="11795" max="11795" width="12.6640625" style="46" bestFit="1" customWidth="1"/>
    <col min="11796" max="12038" width="9.33203125" style="46"/>
    <col min="12039" max="12039" width="3.33203125" style="46" customWidth="1"/>
    <col min="12040" max="12040" width="19.6640625" style="46" customWidth="1"/>
    <col min="12041" max="12041" width="14.6640625" style="46" customWidth="1"/>
    <col min="12042" max="12042" width="17.33203125" style="46" customWidth="1"/>
    <col min="12043" max="12043" width="16.44140625" style="46" customWidth="1"/>
    <col min="12044" max="12044" width="14.33203125" style="46" customWidth="1"/>
    <col min="12045" max="12045" width="2.33203125" style="46" customWidth="1"/>
    <col min="12046" max="12046" width="9.44140625" style="46" customWidth="1"/>
    <col min="12047" max="12047" width="8.6640625" style="46" customWidth="1"/>
    <col min="12048" max="12048" width="20.33203125" style="46" bestFit="1" customWidth="1"/>
    <col min="12049" max="12049" width="12.6640625" style="46" bestFit="1" customWidth="1"/>
    <col min="12050" max="12050" width="9.33203125" style="46"/>
    <col min="12051" max="12051" width="12.6640625" style="46" bestFit="1" customWidth="1"/>
    <col min="12052" max="12294" width="9.33203125" style="46"/>
    <col min="12295" max="12295" width="3.33203125" style="46" customWidth="1"/>
    <col min="12296" max="12296" width="19.6640625" style="46" customWidth="1"/>
    <col min="12297" max="12297" width="14.6640625" style="46" customWidth="1"/>
    <col min="12298" max="12298" width="17.33203125" style="46" customWidth="1"/>
    <col min="12299" max="12299" width="16.44140625" style="46" customWidth="1"/>
    <col min="12300" max="12300" width="14.33203125" style="46" customWidth="1"/>
    <col min="12301" max="12301" width="2.33203125" style="46" customWidth="1"/>
    <col min="12302" max="12302" width="9.44140625" style="46" customWidth="1"/>
    <col min="12303" max="12303" width="8.6640625" style="46" customWidth="1"/>
    <col min="12304" max="12304" width="20.33203125" style="46" bestFit="1" customWidth="1"/>
    <col min="12305" max="12305" width="12.6640625" style="46" bestFit="1" customWidth="1"/>
    <col min="12306" max="12306" width="9.33203125" style="46"/>
    <col min="12307" max="12307" width="12.6640625" style="46" bestFit="1" customWidth="1"/>
    <col min="12308" max="12550" width="9.33203125" style="46"/>
    <col min="12551" max="12551" width="3.33203125" style="46" customWidth="1"/>
    <col min="12552" max="12552" width="19.6640625" style="46" customWidth="1"/>
    <col min="12553" max="12553" width="14.6640625" style="46" customWidth="1"/>
    <col min="12554" max="12554" width="17.33203125" style="46" customWidth="1"/>
    <col min="12555" max="12555" width="16.44140625" style="46" customWidth="1"/>
    <col min="12556" max="12556" width="14.33203125" style="46" customWidth="1"/>
    <col min="12557" max="12557" width="2.33203125" style="46" customWidth="1"/>
    <col min="12558" max="12558" width="9.44140625" style="46" customWidth="1"/>
    <col min="12559" max="12559" width="8.6640625" style="46" customWidth="1"/>
    <col min="12560" max="12560" width="20.33203125" style="46" bestFit="1" customWidth="1"/>
    <col min="12561" max="12561" width="12.6640625" style="46" bestFit="1" customWidth="1"/>
    <col min="12562" max="12562" width="9.33203125" style="46"/>
    <col min="12563" max="12563" width="12.6640625" style="46" bestFit="1" customWidth="1"/>
    <col min="12564" max="12806" width="9.33203125" style="46"/>
    <col min="12807" max="12807" width="3.33203125" style="46" customWidth="1"/>
    <col min="12808" max="12808" width="19.6640625" style="46" customWidth="1"/>
    <col min="12809" max="12809" width="14.6640625" style="46" customWidth="1"/>
    <col min="12810" max="12810" width="17.33203125" style="46" customWidth="1"/>
    <col min="12811" max="12811" width="16.44140625" style="46" customWidth="1"/>
    <col min="12812" max="12812" width="14.33203125" style="46" customWidth="1"/>
    <col min="12813" max="12813" width="2.33203125" style="46" customWidth="1"/>
    <col min="12814" max="12814" width="9.44140625" style="46" customWidth="1"/>
    <col min="12815" max="12815" width="8.6640625" style="46" customWidth="1"/>
    <col min="12816" max="12816" width="20.33203125" style="46" bestFit="1" customWidth="1"/>
    <col min="12817" max="12817" width="12.6640625" style="46" bestFit="1" customWidth="1"/>
    <col min="12818" max="12818" width="9.33203125" style="46"/>
    <col min="12819" max="12819" width="12.6640625" style="46" bestFit="1" customWidth="1"/>
    <col min="12820" max="13062" width="9.33203125" style="46"/>
    <col min="13063" max="13063" width="3.33203125" style="46" customWidth="1"/>
    <col min="13064" max="13064" width="19.6640625" style="46" customWidth="1"/>
    <col min="13065" max="13065" width="14.6640625" style="46" customWidth="1"/>
    <col min="13066" max="13066" width="17.33203125" style="46" customWidth="1"/>
    <col min="13067" max="13067" width="16.44140625" style="46" customWidth="1"/>
    <col min="13068" max="13068" width="14.33203125" style="46" customWidth="1"/>
    <col min="13069" max="13069" width="2.33203125" style="46" customWidth="1"/>
    <col min="13070" max="13070" width="9.44140625" style="46" customWidth="1"/>
    <col min="13071" max="13071" width="8.6640625" style="46" customWidth="1"/>
    <col min="13072" max="13072" width="20.33203125" style="46" bestFit="1" customWidth="1"/>
    <col min="13073" max="13073" width="12.6640625" style="46" bestFit="1" customWidth="1"/>
    <col min="13074" max="13074" width="9.33203125" style="46"/>
    <col min="13075" max="13075" width="12.6640625" style="46" bestFit="1" customWidth="1"/>
    <col min="13076" max="13318" width="9.33203125" style="46"/>
    <col min="13319" max="13319" width="3.33203125" style="46" customWidth="1"/>
    <col min="13320" max="13320" width="19.6640625" style="46" customWidth="1"/>
    <col min="13321" max="13321" width="14.6640625" style="46" customWidth="1"/>
    <col min="13322" max="13322" width="17.33203125" style="46" customWidth="1"/>
    <col min="13323" max="13323" width="16.44140625" style="46" customWidth="1"/>
    <col min="13324" max="13324" width="14.33203125" style="46" customWidth="1"/>
    <col min="13325" max="13325" width="2.33203125" style="46" customWidth="1"/>
    <col min="13326" max="13326" width="9.44140625" style="46" customWidth="1"/>
    <col min="13327" max="13327" width="8.6640625" style="46" customWidth="1"/>
    <col min="13328" max="13328" width="20.33203125" style="46" bestFit="1" customWidth="1"/>
    <col min="13329" max="13329" width="12.6640625" style="46" bestFit="1" customWidth="1"/>
    <col min="13330" max="13330" width="9.33203125" style="46"/>
    <col min="13331" max="13331" width="12.6640625" style="46" bestFit="1" customWidth="1"/>
    <col min="13332" max="13574" width="9.33203125" style="46"/>
    <col min="13575" max="13575" width="3.33203125" style="46" customWidth="1"/>
    <col min="13576" max="13576" width="19.6640625" style="46" customWidth="1"/>
    <col min="13577" max="13577" width="14.6640625" style="46" customWidth="1"/>
    <col min="13578" max="13578" width="17.33203125" style="46" customWidth="1"/>
    <col min="13579" max="13579" width="16.44140625" style="46" customWidth="1"/>
    <col min="13580" max="13580" width="14.33203125" style="46" customWidth="1"/>
    <col min="13581" max="13581" width="2.33203125" style="46" customWidth="1"/>
    <col min="13582" max="13582" width="9.44140625" style="46" customWidth="1"/>
    <col min="13583" max="13583" width="8.6640625" style="46" customWidth="1"/>
    <col min="13584" max="13584" width="20.33203125" style="46" bestFit="1" customWidth="1"/>
    <col min="13585" max="13585" width="12.6640625" style="46" bestFit="1" customWidth="1"/>
    <col min="13586" max="13586" width="9.33203125" style="46"/>
    <col min="13587" max="13587" width="12.6640625" style="46" bestFit="1" customWidth="1"/>
    <col min="13588" max="13830" width="9.33203125" style="46"/>
    <col min="13831" max="13831" width="3.33203125" style="46" customWidth="1"/>
    <col min="13832" max="13832" width="19.6640625" style="46" customWidth="1"/>
    <col min="13833" max="13833" width="14.6640625" style="46" customWidth="1"/>
    <col min="13834" max="13834" width="17.33203125" style="46" customWidth="1"/>
    <col min="13835" max="13835" width="16.44140625" style="46" customWidth="1"/>
    <col min="13836" max="13836" width="14.33203125" style="46" customWidth="1"/>
    <col min="13837" max="13837" width="2.33203125" style="46" customWidth="1"/>
    <col min="13838" max="13838" width="9.44140625" style="46" customWidth="1"/>
    <col min="13839" max="13839" width="8.6640625" style="46" customWidth="1"/>
    <col min="13840" max="13840" width="20.33203125" style="46" bestFit="1" customWidth="1"/>
    <col min="13841" max="13841" width="12.6640625" style="46" bestFit="1" customWidth="1"/>
    <col min="13842" max="13842" width="9.33203125" style="46"/>
    <col min="13843" max="13843" width="12.6640625" style="46" bestFit="1" customWidth="1"/>
    <col min="13844" max="14086" width="9.33203125" style="46"/>
    <col min="14087" max="14087" width="3.33203125" style="46" customWidth="1"/>
    <col min="14088" max="14088" width="19.6640625" style="46" customWidth="1"/>
    <col min="14089" max="14089" width="14.6640625" style="46" customWidth="1"/>
    <col min="14090" max="14090" width="17.33203125" style="46" customWidth="1"/>
    <col min="14091" max="14091" width="16.44140625" style="46" customWidth="1"/>
    <col min="14092" max="14092" width="14.33203125" style="46" customWidth="1"/>
    <col min="14093" max="14093" width="2.33203125" style="46" customWidth="1"/>
    <col min="14094" max="14094" width="9.44140625" style="46" customWidth="1"/>
    <col min="14095" max="14095" width="8.6640625" style="46" customWidth="1"/>
    <col min="14096" max="14096" width="20.33203125" style="46" bestFit="1" customWidth="1"/>
    <col min="14097" max="14097" width="12.6640625" style="46" bestFit="1" customWidth="1"/>
    <col min="14098" max="14098" width="9.33203125" style="46"/>
    <col min="14099" max="14099" width="12.6640625" style="46" bestFit="1" customWidth="1"/>
    <col min="14100" max="14342" width="9.33203125" style="46"/>
    <col min="14343" max="14343" width="3.33203125" style="46" customWidth="1"/>
    <col min="14344" max="14344" width="19.6640625" style="46" customWidth="1"/>
    <col min="14345" max="14345" width="14.6640625" style="46" customWidth="1"/>
    <col min="14346" max="14346" width="17.33203125" style="46" customWidth="1"/>
    <col min="14347" max="14347" width="16.44140625" style="46" customWidth="1"/>
    <col min="14348" max="14348" width="14.33203125" style="46" customWidth="1"/>
    <col min="14349" max="14349" width="2.33203125" style="46" customWidth="1"/>
    <col min="14350" max="14350" width="9.44140625" style="46" customWidth="1"/>
    <col min="14351" max="14351" width="8.6640625" style="46" customWidth="1"/>
    <col min="14352" max="14352" width="20.33203125" style="46" bestFit="1" customWidth="1"/>
    <col min="14353" max="14353" width="12.6640625" style="46" bestFit="1" customWidth="1"/>
    <col min="14354" max="14354" width="9.33203125" style="46"/>
    <col min="14355" max="14355" width="12.6640625" style="46" bestFit="1" customWidth="1"/>
    <col min="14356" max="14598" width="9.33203125" style="46"/>
    <col min="14599" max="14599" width="3.33203125" style="46" customWidth="1"/>
    <col min="14600" max="14600" width="19.6640625" style="46" customWidth="1"/>
    <col min="14601" max="14601" width="14.6640625" style="46" customWidth="1"/>
    <col min="14602" max="14602" width="17.33203125" style="46" customWidth="1"/>
    <col min="14603" max="14603" width="16.44140625" style="46" customWidth="1"/>
    <col min="14604" max="14604" width="14.33203125" style="46" customWidth="1"/>
    <col min="14605" max="14605" width="2.33203125" style="46" customWidth="1"/>
    <col min="14606" max="14606" width="9.44140625" style="46" customWidth="1"/>
    <col min="14607" max="14607" width="8.6640625" style="46" customWidth="1"/>
    <col min="14608" max="14608" width="20.33203125" style="46" bestFit="1" customWidth="1"/>
    <col min="14609" max="14609" width="12.6640625" style="46" bestFit="1" customWidth="1"/>
    <col min="14610" max="14610" width="9.33203125" style="46"/>
    <col min="14611" max="14611" width="12.6640625" style="46" bestFit="1" customWidth="1"/>
    <col min="14612" max="14854" width="9.33203125" style="46"/>
    <col min="14855" max="14855" width="3.33203125" style="46" customWidth="1"/>
    <col min="14856" max="14856" width="19.6640625" style="46" customWidth="1"/>
    <col min="14857" max="14857" width="14.6640625" style="46" customWidth="1"/>
    <col min="14858" max="14858" width="17.33203125" style="46" customWidth="1"/>
    <col min="14859" max="14859" width="16.44140625" style="46" customWidth="1"/>
    <col min="14860" max="14860" width="14.33203125" style="46" customWidth="1"/>
    <col min="14861" max="14861" width="2.33203125" style="46" customWidth="1"/>
    <col min="14862" max="14862" width="9.44140625" style="46" customWidth="1"/>
    <col min="14863" max="14863" width="8.6640625" style="46" customWidth="1"/>
    <col min="14864" max="14864" width="20.33203125" style="46" bestFit="1" customWidth="1"/>
    <col min="14865" max="14865" width="12.6640625" style="46" bestFit="1" customWidth="1"/>
    <col min="14866" max="14866" width="9.33203125" style="46"/>
    <col min="14867" max="14867" width="12.6640625" style="46" bestFit="1" customWidth="1"/>
    <col min="14868" max="15110" width="9.33203125" style="46"/>
    <col min="15111" max="15111" width="3.33203125" style="46" customWidth="1"/>
    <col min="15112" max="15112" width="19.6640625" style="46" customWidth="1"/>
    <col min="15113" max="15113" width="14.6640625" style="46" customWidth="1"/>
    <col min="15114" max="15114" width="17.33203125" style="46" customWidth="1"/>
    <col min="15115" max="15115" width="16.44140625" style="46" customWidth="1"/>
    <col min="15116" max="15116" width="14.33203125" style="46" customWidth="1"/>
    <col min="15117" max="15117" width="2.33203125" style="46" customWidth="1"/>
    <col min="15118" max="15118" width="9.44140625" style="46" customWidth="1"/>
    <col min="15119" max="15119" width="8.6640625" style="46" customWidth="1"/>
    <col min="15120" max="15120" width="20.33203125" style="46" bestFit="1" customWidth="1"/>
    <col min="15121" max="15121" width="12.6640625" style="46" bestFit="1" customWidth="1"/>
    <col min="15122" max="15122" width="9.33203125" style="46"/>
    <col min="15123" max="15123" width="12.6640625" style="46" bestFit="1" customWidth="1"/>
    <col min="15124" max="15366" width="9.33203125" style="46"/>
    <col min="15367" max="15367" width="3.33203125" style="46" customWidth="1"/>
    <col min="15368" max="15368" width="19.6640625" style="46" customWidth="1"/>
    <col min="15369" max="15369" width="14.6640625" style="46" customWidth="1"/>
    <col min="15370" max="15370" width="17.33203125" style="46" customWidth="1"/>
    <col min="15371" max="15371" width="16.44140625" style="46" customWidth="1"/>
    <col min="15372" max="15372" width="14.33203125" style="46" customWidth="1"/>
    <col min="15373" max="15373" width="2.33203125" style="46" customWidth="1"/>
    <col min="15374" max="15374" width="9.44140625" style="46" customWidth="1"/>
    <col min="15375" max="15375" width="8.6640625" style="46" customWidth="1"/>
    <col min="15376" max="15376" width="20.33203125" style="46" bestFit="1" customWidth="1"/>
    <col min="15377" max="15377" width="12.6640625" style="46" bestFit="1" customWidth="1"/>
    <col min="15378" max="15378" width="9.33203125" style="46"/>
    <col min="15379" max="15379" width="12.6640625" style="46" bestFit="1" customWidth="1"/>
    <col min="15380" max="15622" width="9.33203125" style="46"/>
    <col min="15623" max="15623" width="3.33203125" style="46" customWidth="1"/>
    <col min="15624" max="15624" width="19.6640625" style="46" customWidth="1"/>
    <col min="15625" max="15625" width="14.6640625" style="46" customWidth="1"/>
    <col min="15626" max="15626" width="17.33203125" style="46" customWidth="1"/>
    <col min="15627" max="15627" width="16.44140625" style="46" customWidth="1"/>
    <col min="15628" max="15628" width="14.33203125" style="46" customWidth="1"/>
    <col min="15629" max="15629" width="2.33203125" style="46" customWidth="1"/>
    <col min="15630" max="15630" width="9.44140625" style="46" customWidth="1"/>
    <col min="15631" max="15631" width="8.6640625" style="46" customWidth="1"/>
    <col min="15632" max="15632" width="20.33203125" style="46" bestFit="1" customWidth="1"/>
    <col min="15633" max="15633" width="12.6640625" style="46" bestFit="1" customWidth="1"/>
    <col min="15634" max="15634" width="9.33203125" style="46"/>
    <col min="15635" max="15635" width="12.6640625" style="46" bestFit="1" customWidth="1"/>
    <col min="15636" max="15878" width="9.33203125" style="46"/>
    <col min="15879" max="15879" width="3.33203125" style="46" customWidth="1"/>
    <col min="15880" max="15880" width="19.6640625" style="46" customWidth="1"/>
    <col min="15881" max="15881" width="14.6640625" style="46" customWidth="1"/>
    <col min="15882" max="15882" width="17.33203125" style="46" customWidth="1"/>
    <col min="15883" max="15883" width="16.44140625" style="46" customWidth="1"/>
    <col min="15884" max="15884" width="14.33203125" style="46" customWidth="1"/>
    <col min="15885" max="15885" width="2.33203125" style="46" customWidth="1"/>
    <col min="15886" max="15886" width="9.44140625" style="46" customWidth="1"/>
    <col min="15887" max="15887" width="8.6640625" style="46" customWidth="1"/>
    <col min="15888" max="15888" width="20.33203125" style="46" bestFit="1" customWidth="1"/>
    <col min="15889" max="15889" width="12.6640625" style="46" bestFit="1" customWidth="1"/>
    <col min="15890" max="15890" width="9.33203125" style="46"/>
    <col min="15891" max="15891" width="12.6640625" style="46" bestFit="1" customWidth="1"/>
    <col min="15892" max="16134" width="9.33203125" style="46"/>
    <col min="16135" max="16135" width="3.33203125" style="46" customWidth="1"/>
    <col min="16136" max="16136" width="19.6640625" style="46" customWidth="1"/>
    <col min="16137" max="16137" width="14.6640625" style="46" customWidth="1"/>
    <col min="16138" max="16138" width="17.33203125" style="46" customWidth="1"/>
    <col min="16139" max="16139" width="16.44140625" style="46" customWidth="1"/>
    <col min="16140" max="16140" width="14.33203125" style="46" customWidth="1"/>
    <col min="16141" max="16141" width="2.33203125" style="46" customWidth="1"/>
    <col min="16142" max="16142" width="9.44140625" style="46" customWidth="1"/>
    <col min="16143" max="16143" width="8.6640625" style="46" customWidth="1"/>
    <col min="16144" max="16144" width="20.33203125" style="46" bestFit="1" customWidth="1"/>
    <col min="16145" max="16145" width="12.6640625" style="46" bestFit="1" customWidth="1"/>
    <col min="16146" max="16146" width="9.33203125" style="46"/>
    <col min="16147" max="16147" width="12.6640625" style="46" bestFit="1" customWidth="1"/>
    <col min="16148" max="16384" width="9.33203125" style="46"/>
  </cols>
  <sheetData>
    <row r="1" spans="1:11" s="1" customFormat="1" ht="65.400000000000006" customHeight="1"/>
    <row r="2" spans="1:11" s="1" customFormat="1" ht="15" customHeight="1">
      <c r="A2" s="2"/>
      <c r="B2" s="3"/>
      <c r="C2" s="3"/>
      <c r="D2" s="3"/>
      <c r="E2" s="3"/>
      <c r="F2" s="3"/>
      <c r="G2" s="3"/>
      <c r="H2" s="3"/>
      <c r="I2" s="3"/>
    </row>
    <row r="3" spans="1:11" s="1" customFormat="1" ht="81" customHeight="1">
      <c r="A3" s="2"/>
      <c r="B3" s="4"/>
      <c r="C3" s="5"/>
      <c r="D3" s="298" t="s">
        <v>0</v>
      </c>
      <c r="E3" s="298"/>
      <c r="F3" s="298" t="s">
        <v>1</v>
      </c>
      <c r="G3" s="298"/>
      <c r="H3" s="298"/>
      <c r="I3" s="298"/>
    </row>
    <row r="4" spans="1:11" s="1" customFormat="1" ht="75.599999999999994" customHeight="1">
      <c r="A4" s="2"/>
      <c r="B4" s="308" t="s">
        <v>61</v>
      </c>
      <c r="C4" s="308"/>
      <c r="D4" s="308"/>
      <c r="E4" s="308"/>
      <c r="F4" s="308"/>
      <c r="G4" s="308"/>
      <c r="H4" s="308"/>
    </row>
    <row r="5" spans="1:11" s="1" customFormat="1" ht="15" customHeight="1">
      <c r="A5" s="6"/>
      <c r="B5" s="120" t="s">
        <v>3</v>
      </c>
      <c r="C5" s="235">
        <v>2</v>
      </c>
      <c r="D5" s="121"/>
      <c r="E5" s="122" t="s">
        <v>4</v>
      </c>
      <c r="F5" s="123">
        <v>45748</v>
      </c>
      <c r="G5" s="108"/>
      <c r="H5" s="121"/>
      <c r="I5" s="124"/>
      <c r="J5" s="7"/>
      <c r="K5" s="7"/>
    </row>
    <row r="6" spans="1:11" s="2" customFormat="1" ht="13.2"/>
    <row r="7" spans="1:11" s="2" customFormat="1" ht="203.4" customHeight="1">
      <c r="B7" s="351" t="s">
        <v>258</v>
      </c>
      <c r="C7" s="352"/>
      <c r="D7" s="352"/>
      <c r="E7" s="352"/>
      <c r="F7" s="352"/>
      <c r="G7" s="352"/>
      <c r="H7" s="352"/>
      <c r="I7" s="353"/>
      <c r="K7" s="72"/>
    </row>
    <row r="8" spans="1:11" s="8" customFormat="1" ht="3" customHeight="1">
      <c r="B8" s="9"/>
      <c r="C8" s="10"/>
      <c r="D8" s="11"/>
      <c r="E8" s="12"/>
      <c r="F8" s="10"/>
      <c r="G8" s="10"/>
    </row>
    <row r="9" spans="1:11" s="8" customFormat="1" ht="18" customHeight="1">
      <c r="B9" s="13"/>
      <c r="C9" s="13"/>
      <c r="D9" s="14"/>
      <c r="E9" s="237"/>
      <c r="F9" s="13"/>
      <c r="G9" s="13"/>
      <c r="H9" s="2"/>
      <c r="I9" s="2"/>
    </row>
    <row r="10" spans="1:11" s="15" customFormat="1" ht="17.25" customHeight="1">
      <c r="B10" s="106" t="s">
        <v>5</v>
      </c>
      <c r="C10" s="107"/>
      <c r="D10" s="107"/>
      <c r="E10" s="107"/>
      <c r="F10" s="107"/>
      <c r="G10" s="107"/>
      <c r="H10" s="108"/>
      <c r="I10" s="108"/>
      <c r="J10" s="16"/>
    </row>
    <row r="11" spans="1:11" s="15" customFormat="1" ht="10.199999999999999" customHeight="1">
      <c r="B11" s="17"/>
      <c r="C11" s="17"/>
      <c r="D11" s="17"/>
      <c r="E11" s="17"/>
      <c r="F11" s="17"/>
      <c r="G11" s="17"/>
      <c r="H11" s="18"/>
      <c r="I11" s="18"/>
      <c r="J11" s="19"/>
    </row>
    <row r="12" spans="1:11" s="16" customFormat="1" ht="20.100000000000001" customHeight="1">
      <c r="B12" s="94" t="s">
        <v>6</v>
      </c>
      <c r="C12" s="95"/>
      <c r="D12" s="95"/>
      <c r="E12" s="95"/>
      <c r="F12" s="96"/>
      <c r="G12" s="20"/>
      <c r="H12" s="309"/>
      <c r="I12" s="310"/>
      <c r="J12" s="21" t="str">
        <f>IF(AND(H12="",H17=""),"",IF(ISNA(F63),"ERROR: Please enter a valid postcode",""))</f>
        <v/>
      </c>
    </row>
    <row r="13" spans="1:11" s="16" customFormat="1" ht="20.100000000000001" customHeight="1">
      <c r="B13" s="97" t="s">
        <v>7</v>
      </c>
      <c r="C13" s="127"/>
      <c r="D13" s="127"/>
      <c r="E13" s="127"/>
      <c r="F13" s="128"/>
      <c r="G13" s="20"/>
      <c r="H13" s="309"/>
      <c r="I13" s="310"/>
      <c r="J13" s="21"/>
    </row>
    <row r="14" spans="1:11" s="16" customFormat="1" ht="20.100000000000001" customHeight="1">
      <c r="B14" s="97" t="s">
        <v>8</v>
      </c>
      <c r="C14" s="127"/>
      <c r="D14" s="127"/>
      <c r="E14" s="127"/>
      <c r="F14" s="128"/>
      <c r="G14" s="20"/>
      <c r="H14" s="309"/>
      <c r="I14" s="310"/>
      <c r="J14" s="21"/>
    </row>
    <row r="15" spans="1:11" s="16" customFormat="1" ht="20.100000000000001" customHeight="1">
      <c r="B15" s="146" t="s">
        <v>51</v>
      </c>
      <c r="C15" s="147"/>
      <c r="D15" s="147"/>
      <c r="E15" s="147"/>
      <c r="F15" s="98"/>
      <c r="G15" s="20"/>
      <c r="H15" s="371"/>
      <c r="I15" s="372"/>
    </row>
    <row r="16" spans="1:11" s="16" customFormat="1" ht="12.75" customHeight="1">
      <c r="B16" s="24"/>
      <c r="C16" s="22"/>
      <c r="D16" s="22"/>
      <c r="E16" s="22"/>
      <c r="F16" s="22"/>
      <c r="G16" s="23"/>
      <c r="H16" s="25"/>
      <c r="I16" s="26"/>
      <c r="J16" s="140"/>
    </row>
    <row r="17" spans="2:10" s="16" customFormat="1" ht="20.100000000000001" customHeight="1">
      <c r="B17" s="94" t="s">
        <v>10</v>
      </c>
      <c r="C17" s="99"/>
      <c r="D17" s="99"/>
      <c r="E17" s="99"/>
      <c r="F17" s="100" t="s">
        <v>11</v>
      </c>
      <c r="G17" s="27"/>
      <c r="H17" s="299"/>
      <c r="I17" s="300"/>
      <c r="J17" s="141"/>
    </row>
    <row r="18" spans="2:10" s="16" customFormat="1" ht="20.100000000000001" customHeight="1">
      <c r="B18" s="101"/>
      <c r="C18" s="102"/>
      <c r="D18" s="102"/>
      <c r="E18" s="102"/>
      <c r="F18" s="103" t="s">
        <v>12</v>
      </c>
      <c r="G18" s="71"/>
      <c r="H18" s="299"/>
      <c r="I18" s="300"/>
      <c r="J18" s="141"/>
    </row>
    <row r="19" spans="2:10" s="16" customFormat="1" ht="20.100000000000001" customHeight="1">
      <c r="B19" s="104"/>
      <c r="C19" s="105"/>
      <c r="D19" s="105"/>
      <c r="E19" s="102"/>
      <c r="F19" s="103" t="s">
        <v>13</v>
      </c>
      <c r="G19" s="71"/>
      <c r="H19" s="301"/>
      <c r="I19" s="302"/>
      <c r="J19" s="140"/>
    </row>
    <row r="20" spans="2:10" s="16" customFormat="1" ht="20.100000000000001" customHeight="1">
      <c r="B20" s="28"/>
      <c r="C20" s="28"/>
      <c r="D20" s="28"/>
      <c r="E20" s="111"/>
      <c r="F20" s="112" t="s">
        <v>14</v>
      </c>
      <c r="G20" s="71"/>
      <c r="H20" s="297">
        <f>H17+H18/3.6+H19*38.6/3.6</f>
        <v>0</v>
      </c>
      <c r="I20" s="297"/>
      <c r="J20" s="140"/>
    </row>
    <row r="21" spans="2:10" s="16" customFormat="1" ht="20.100000000000001" customHeight="1">
      <c r="B21" s="28"/>
      <c r="C21" s="28"/>
      <c r="D21" s="28"/>
      <c r="E21" s="28"/>
      <c r="F21" s="28"/>
      <c r="G21" s="28"/>
      <c r="H21" s="28"/>
      <c r="I21" s="28"/>
      <c r="J21" s="140"/>
    </row>
    <row r="22" spans="2:10" s="16" customFormat="1" ht="20.100000000000001" customHeight="1">
      <c r="B22" s="28"/>
      <c r="C22" s="28"/>
      <c r="D22" s="28"/>
      <c r="E22" s="28"/>
      <c r="F22" s="28"/>
      <c r="G22" s="28"/>
      <c r="H22" s="28"/>
      <c r="I22" s="28"/>
      <c r="J22" s="140"/>
    </row>
    <row r="23" spans="2:10" s="16" customFormat="1" ht="20.100000000000001" customHeight="1">
      <c r="B23" s="125" t="s">
        <v>15</v>
      </c>
      <c r="C23" s="28"/>
      <c r="D23" s="28"/>
      <c r="E23" s="28"/>
      <c r="F23" s="28"/>
      <c r="G23" s="28"/>
      <c r="H23" s="28"/>
      <c r="I23" s="28"/>
      <c r="J23" s="140"/>
    </row>
    <row r="24" spans="2:10" s="16" customFormat="1" ht="20.100000000000001" customHeight="1">
      <c r="F24" s="28"/>
      <c r="G24" s="28"/>
      <c r="H24" s="28"/>
      <c r="I24" s="28"/>
    </row>
    <row r="25" spans="2:10" s="15" customFormat="1" ht="1.5" customHeight="1">
      <c r="B25" s="32"/>
      <c r="C25" s="33"/>
      <c r="D25" s="33"/>
      <c r="E25" s="33"/>
      <c r="F25" s="33"/>
      <c r="G25" s="33"/>
      <c r="H25" s="34"/>
      <c r="I25" s="35"/>
    </row>
    <row r="26" spans="2:10" s="15" customFormat="1" ht="17.25" customHeight="1">
      <c r="B26" s="109" t="s">
        <v>16</v>
      </c>
      <c r="C26" s="110"/>
      <c r="D26" s="110"/>
      <c r="E26" s="110"/>
      <c r="F26" s="110"/>
      <c r="G26" s="110"/>
      <c r="H26" s="4"/>
      <c r="I26" s="4"/>
    </row>
    <row r="27" spans="2:10" s="15" customFormat="1" ht="1.2" customHeight="1">
      <c r="B27" s="36"/>
      <c r="C27" s="36"/>
      <c r="D27" s="36"/>
      <c r="E27" s="36"/>
      <c r="F27" s="36"/>
      <c r="G27" s="36"/>
      <c r="H27" s="37"/>
      <c r="I27" s="37"/>
      <c r="J27" s="19"/>
    </row>
    <row r="28" spans="2:10" s="15" customFormat="1" ht="13.8" thickBot="1">
      <c r="B28" s="2"/>
      <c r="C28" s="2"/>
      <c r="D28" s="2"/>
      <c r="G28" s="38"/>
      <c r="H28" s="2"/>
      <c r="I28" s="2"/>
      <c r="J28" s="39"/>
    </row>
    <row r="29" spans="2:10" s="8" customFormat="1" ht="16.5" hidden="1" customHeight="1">
      <c r="B29" s="2"/>
      <c r="C29" s="40" t="s">
        <v>17</v>
      </c>
      <c r="D29" s="2"/>
      <c r="E29" s="80"/>
      <c r="F29" s="78" t="e">
        <f>IF(#REF!&lt;&gt;"",TRUNC(#REF!),"")</f>
        <v>#REF!</v>
      </c>
      <c r="G29" s="41"/>
      <c r="H29" s="2"/>
      <c r="I29" s="2"/>
      <c r="J29" s="42"/>
    </row>
    <row r="30" spans="2:10" s="8" customFormat="1" ht="16.5" hidden="1" customHeight="1">
      <c r="B30" s="2"/>
      <c r="C30" s="40"/>
      <c r="D30" s="2"/>
      <c r="E30" s="80"/>
      <c r="F30" s="79"/>
      <c r="G30" s="41"/>
      <c r="H30" s="2"/>
      <c r="I30" s="2"/>
      <c r="J30" s="42"/>
    </row>
    <row r="31" spans="2:10" s="8" customFormat="1" ht="16.5" hidden="1" customHeight="1">
      <c r="B31" s="83"/>
      <c r="C31" s="77"/>
      <c r="D31" s="80"/>
      <c r="E31" s="119"/>
      <c r="F31" s="113"/>
      <c r="G31" s="89"/>
      <c r="H31" s="89"/>
      <c r="I31" s="91"/>
      <c r="J31" s="43"/>
    </row>
    <row r="32" spans="2:10" s="8" customFormat="1" ht="16.5" hidden="1" customHeight="1">
      <c r="B32" s="83"/>
      <c r="C32" s="77"/>
      <c r="D32" s="80"/>
      <c r="E32" s="119"/>
      <c r="F32" s="113"/>
      <c r="G32" s="89"/>
      <c r="H32" s="89"/>
      <c r="I32" s="92"/>
      <c r="J32" s="43"/>
    </row>
    <row r="33" spans="2:10" s="8" customFormat="1" ht="16.5" customHeight="1">
      <c r="B33" s="329" t="s">
        <v>259</v>
      </c>
      <c r="C33" s="81"/>
      <c r="D33" s="81"/>
      <c r="E33" s="323"/>
      <c r="F33" s="324"/>
      <c r="G33" s="87"/>
      <c r="H33" s="87"/>
      <c r="I33" s="88"/>
      <c r="J33" s="42"/>
    </row>
    <row r="34" spans="2:10" s="8" customFormat="1" ht="16.5" customHeight="1">
      <c r="B34" s="330"/>
      <c r="C34" s="77"/>
      <c r="D34" s="77"/>
      <c r="E34" s="325" t="str">
        <f>IF(AND(H12="",H13="",H14="",H17=""),"",IFERROR(S110,"NA"))</f>
        <v/>
      </c>
      <c r="F34" s="326"/>
      <c r="G34" s="338" t="s">
        <v>18</v>
      </c>
      <c r="H34" s="339"/>
      <c r="I34" s="337"/>
      <c r="J34" s="43"/>
    </row>
    <row r="35" spans="2:10" s="8" customFormat="1" ht="16.5" customHeight="1">
      <c r="B35" s="330"/>
      <c r="C35" s="336" t="s">
        <v>19</v>
      </c>
      <c r="D35" s="337"/>
      <c r="E35" s="325"/>
      <c r="F35" s="326"/>
      <c r="G35" s="338"/>
      <c r="H35" s="339"/>
      <c r="I35" s="337"/>
      <c r="J35" s="43"/>
    </row>
    <row r="36" spans="2:10" s="8" customFormat="1" ht="16.5" customHeight="1">
      <c r="B36" s="330"/>
      <c r="C36" s="77"/>
      <c r="D36" s="82"/>
      <c r="E36" s="334" t="str">
        <f>IF(OR($E$34="NA",$E$34="",E34="ERROR: Please enter valid hours"), "ERROR: Please provide inputs","")</f>
        <v>ERROR: Please provide inputs</v>
      </c>
      <c r="F36" s="335"/>
      <c r="G36" s="89"/>
      <c r="H36" s="89"/>
      <c r="I36" s="91"/>
      <c r="J36" s="43"/>
    </row>
    <row r="37" spans="2:10" s="8" customFormat="1" ht="16.5" customHeight="1" thickBot="1">
      <c r="B37" s="331"/>
      <c r="C37" s="86"/>
      <c r="D37" s="114"/>
      <c r="E37" s="311" t="e">
        <f>IF((S109&gt;6),6,(IFERROR(S109,0)))</f>
        <v>#N/A</v>
      </c>
      <c r="F37" s="312"/>
      <c r="G37" s="340" t="s">
        <v>260</v>
      </c>
      <c r="H37" s="341"/>
      <c r="I37" s="253" t="e">
        <f>ROUNDDOWN(E37,1)</f>
        <v>#N/A</v>
      </c>
      <c r="J37" s="43"/>
    </row>
    <row r="38" spans="2:10" s="8" customFormat="1" ht="16.5" customHeight="1">
      <c r="J38" s="42"/>
    </row>
    <row r="39" spans="2:10" s="8" customFormat="1" ht="16.2" customHeight="1" thickBot="1">
      <c r="B39" s="2"/>
      <c r="C39" s="2"/>
      <c r="D39" s="2"/>
      <c r="E39" s="2"/>
      <c r="F39" s="2"/>
      <c r="G39" s="2"/>
      <c r="H39" s="2"/>
      <c r="I39" s="2"/>
      <c r="J39" s="43"/>
    </row>
    <row r="40" spans="2:10" s="8" customFormat="1" ht="16.5" customHeight="1">
      <c r="B40" s="292" t="s">
        <v>261</v>
      </c>
      <c r="C40" s="245"/>
      <c r="D40" s="255"/>
      <c r="E40" s="323"/>
      <c r="F40" s="324"/>
      <c r="G40" s="257"/>
      <c r="H40" s="87"/>
      <c r="I40" s="258"/>
      <c r="J40" s="42"/>
    </row>
    <row r="41" spans="2:10" s="8" customFormat="1" ht="16.5" customHeight="1">
      <c r="B41" s="293"/>
      <c r="C41" s="246"/>
      <c r="D41" s="244"/>
      <c r="E41" s="325" t="str">
        <f>IF(OR(H12="",H13="",H14="",H17=""),"", IFERROR(Y110,"NA"))</f>
        <v/>
      </c>
      <c r="F41" s="326"/>
      <c r="G41" s="338" t="s">
        <v>18</v>
      </c>
      <c r="H41" s="339"/>
      <c r="I41" s="337"/>
      <c r="J41" s="43"/>
    </row>
    <row r="42" spans="2:10" s="8" customFormat="1" ht="16.5" customHeight="1">
      <c r="B42" s="293"/>
      <c r="C42" s="336" t="s">
        <v>19</v>
      </c>
      <c r="D42" s="337"/>
      <c r="E42" s="325"/>
      <c r="F42" s="326"/>
      <c r="G42" s="338"/>
      <c r="H42" s="339"/>
      <c r="I42" s="337"/>
      <c r="J42" s="43"/>
    </row>
    <row r="43" spans="2:10" s="8" customFormat="1" ht="16.5" customHeight="1">
      <c r="B43" s="293"/>
      <c r="C43" s="246"/>
      <c r="D43" s="90"/>
      <c r="E43" s="334" t="str">
        <f>IF(OR($E$41="NA",$E$41="",E41="ERROR: Please enter valid hours"), "ERROR: Please provide inputs","")</f>
        <v>ERROR: Please provide inputs</v>
      </c>
      <c r="F43" s="335"/>
      <c r="G43" s="259"/>
      <c r="H43" s="260"/>
      <c r="I43" s="92"/>
      <c r="J43" s="43"/>
    </row>
    <row r="44" spans="2:10" s="8" customFormat="1" ht="16.5" customHeight="1" thickBot="1">
      <c r="B44" s="294"/>
      <c r="C44" s="247"/>
      <c r="D44" s="256"/>
      <c r="E44" s="311" t="e">
        <f>IF((Y109&gt;6),6,(IFERROR(Y109,0)))</f>
        <v>#N/A</v>
      </c>
      <c r="F44" s="312"/>
      <c r="G44" s="340" t="s">
        <v>260</v>
      </c>
      <c r="H44" s="341"/>
      <c r="I44" s="253" t="e">
        <f>ROUNDDOWN(E44,1)</f>
        <v>#N/A</v>
      </c>
      <c r="J44" s="43"/>
    </row>
    <row r="45" spans="2:10" s="8" customFormat="1" ht="16.5" hidden="1" customHeight="1">
      <c r="B45" s="84"/>
      <c r="C45" s="246"/>
      <c r="D45" s="85"/>
      <c r="E45" s="118"/>
      <c r="F45" s="252"/>
      <c r="G45" s="243"/>
      <c r="H45" s="251"/>
      <c r="I45" s="248"/>
      <c r="J45" s="43"/>
    </row>
    <row r="46" spans="2:10" s="8" customFormat="1" ht="16.2" hidden="1" customHeight="1">
      <c r="B46" s="83"/>
      <c r="C46" s="246"/>
      <c r="D46" s="80"/>
      <c r="E46" s="119"/>
      <c r="F46" s="252"/>
      <c r="G46" s="243"/>
      <c r="H46" s="249"/>
      <c r="I46" s="250"/>
      <c r="J46" s="43"/>
    </row>
    <row r="47" spans="2:10" s="8" customFormat="1" ht="16.5" customHeight="1">
      <c r="B47" s="292" t="s">
        <v>262</v>
      </c>
      <c r="C47" s="245"/>
      <c r="D47" s="255"/>
      <c r="E47" s="273"/>
      <c r="F47" s="274"/>
      <c r="G47" s="257"/>
      <c r="H47" s="87"/>
      <c r="I47" s="258"/>
      <c r="J47" s="42"/>
    </row>
    <row r="48" spans="2:10" s="8" customFormat="1" ht="16.5" customHeight="1">
      <c r="B48" s="293"/>
      <c r="C48" s="246"/>
      <c r="D48" s="244"/>
      <c r="E48" s="325" t="str">
        <f>IF(OR(H12="",H13="",H14="",H17=""),"", IFERROR(AE110,"NA"))</f>
        <v/>
      </c>
      <c r="F48" s="326"/>
      <c r="G48" s="338" t="s">
        <v>18</v>
      </c>
      <c r="H48" s="339"/>
      <c r="I48" s="337"/>
      <c r="J48" s="43"/>
    </row>
    <row r="49" spans="2:34" s="8" customFormat="1" ht="16.5" customHeight="1">
      <c r="B49" s="293"/>
      <c r="C49" s="336" t="s">
        <v>19</v>
      </c>
      <c r="D49" s="337"/>
      <c r="E49" s="325"/>
      <c r="F49" s="326"/>
      <c r="G49" s="338"/>
      <c r="H49" s="339"/>
      <c r="I49" s="337"/>
      <c r="J49" s="43"/>
    </row>
    <row r="50" spans="2:34" s="8" customFormat="1" ht="16.5" customHeight="1">
      <c r="B50" s="293"/>
      <c r="C50" s="246"/>
      <c r="D50" s="90"/>
      <c r="E50" s="325" t="str">
        <f>IF(OR($E$48="NA",$E$48="",E48="ERROR: Please enter valid hours"), "ERROR: Please provide inputs","")</f>
        <v>ERROR: Please provide inputs</v>
      </c>
      <c r="F50" s="326"/>
      <c r="G50" s="259"/>
      <c r="H50" s="260"/>
      <c r="I50" s="92"/>
      <c r="J50" s="43"/>
    </row>
    <row r="51" spans="2:34" s="8" customFormat="1" ht="16.5" customHeight="1" thickBot="1">
      <c r="B51" s="294"/>
      <c r="C51" s="247"/>
      <c r="D51" s="256"/>
      <c r="E51" s="311" t="e">
        <f>IF((AE109&gt;6),6,(IFERROR(AE109,0)))</f>
        <v>#N/A</v>
      </c>
      <c r="F51" s="312"/>
      <c r="G51" s="340" t="s">
        <v>260</v>
      </c>
      <c r="H51" s="341"/>
      <c r="I51" s="253" t="e">
        <f>ROUNDDOWN(E51,1)</f>
        <v>#N/A</v>
      </c>
      <c r="J51" s="43"/>
    </row>
    <row r="52" spans="2:34" s="261" customFormat="1" ht="16.5" customHeight="1" thickBot="1">
      <c r="B52" s="264"/>
      <c r="D52" s="262"/>
      <c r="E52" s="275"/>
      <c r="F52" s="275"/>
      <c r="G52" s="263"/>
      <c r="H52" s="263"/>
      <c r="I52" s="265"/>
      <c r="J52" s="266"/>
    </row>
    <row r="53" spans="2:34" s="8" customFormat="1" ht="16.5" customHeight="1">
      <c r="B53" s="346" t="s">
        <v>263</v>
      </c>
      <c r="C53" s="222"/>
      <c r="D53" s="222"/>
      <c r="E53" s="313"/>
      <c r="F53" s="314"/>
      <c r="G53" s="223"/>
      <c r="H53" s="223"/>
      <c r="I53" s="224"/>
      <c r="J53" s="43"/>
    </row>
    <row r="54" spans="2:34" s="8" customFormat="1" ht="16.5" customHeight="1">
      <c r="B54" s="347"/>
      <c r="C54" s="225"/>
      <c r="D54" s="225"/>
      <c r="E54" s="315" t="str">
        <f>IF(OR(H12="",H13="",H14="",H17=""),"", IFERROR(M110,"NA"))</f>
        <v/>
      </c>
      <c r="F54" s="316"/>
      <c r="G54" s="342" t="s">
        <v>18</v>
      </c>
      <c r="H54" s="343"/>
      <c r="I54" s="318"/>
      <c r="J54" s="43"/>
    </row>
    <row r="55" spans="2:34" s="8" customFormat="1" ht="16.5" customHeight="1">
      <c r="B55" s="347"/>
      <c r="C55" s="317" t="s">
        <v>19</v>
      </c>
      <c r="D55" s="318"/>
      <c r="E55" s="315"/>
      <c r="F55" s="316"/>
      <c r="G55" s="342"/>
      <c r="H55" s="343"/>
      <c r="I55" s="318"/>
      <c r="J55" s="43"/>
    </row>
    <row r="56" spans="2:34" s="8" customFormat="1" ht="16.5" customHeight="1">
      <c r="B56" s="347"/>
      <c r="C56" s="225"/>
      <c r="D56" s="227"/>
      <c r="E56" s="349" t="str">
        <f>IF(OR($E$54="NA",$E$54="",E54="ERROR: Please enter valid hours"), "ERROR: Please provide inputs","")</f>
        <v>ERROR: Please provide inputs</v>
      </c>
      <c r="F56" s="350"/>
      <c r="G56" s="226"/>
      <c r="H56" s="226"/>
      <c r="I56" s="228"/>
      <c r="J56" s="43"/>
    </row>
    <row r="57" spans="2:34" s="8" customFormat="1" ht="16.5" customHeight="1" thickBot="1">
      <c r="B57" s="348"/>
      <c r="C57" s="229"/>
      <c r="D57" s="230"/>
      <c r="E57" s="321" t="e">
        <f>IF((M109&gt;6),6,(IFERROR(M109,0)))</f>
        <v>#N/A</v>
      </c>
      <c r="F57" s="322"/>
      <c r="G57" s="344" t="s">
        <v>260</v>
      </c>
      <c r="H57" s="345"/>
      <c r="I57" s="254" t="e">
        <f>ROUNDDOWN(E57,1)</f>
        <v>#N/A</v>
      </c>
      <c r="J57" s="43"/>
    </row>
    <row r="58" spans="2:34" s="8" customFormat="1" ht="16.5" customHeight="1">
      <c r="B58" s="346" t="s">
        <v>264</v>
      </c>
      <c r="C58" s="222"/>
      <c r="D58" s="222"/>
      <c r="E58" s="313"/>
      <c r="F58" s="314"/>
      <c r="G58" s="223"/>
      <c r="H58" s="223"/>
      <c r="I58" s="224"/>
      <c r="J58" s="43"/>
    </row>
    <row r="59" spans="2:34" s="8" customFormat="1" ht="16.5" customHeight="1">
      <c r="B59" s="347"/>
      <c r="C59" s="225"/>
      <c r="D59" s="225"/>
      <c r="E59" s="315" t="str">
        <f>IF(OR(H12="",H13="",H14="",H17=""),"", IFERROR(F110,"NA"))</f>
        <v/>
      </c>
      <c r="F59" s="316"/>
      <c r="G59" s="342" t="s">
        <v>18</v>
      </c>
      <c r="H59" s="343"/>
      <c r="I59" s="318"/>
      <c r="J59" s="43"/>
    </row>
    <row r="60" spans="2:34" s="8" customFormat="1" ht="16.5" customHeight="1">
      <c r="B60" s="347"/>
      <c r="C60" s="317" t="s">
        <v>19</v>
      </c>
      <c r="D60" s="318"/>
      <c r="E60" s="315"/>
      <c r="F60" s="316"/>
      <c r="G60" s="342"/>
      <c r="H60" s="343"/>
      <c r="I60" s="318"/>
      <c r="J60" s="43"/>
    </row>
    <row r="61" spans="2:34" s="8" customFormat="1" ht="16.5" customHeight="1">
      <c r="B61" s="347"/>
      <c r="C61" s="225"/>
      <c r="D61" s="227"/>
      <c r="E61" s="319" t="str">
        <f>IF(OR($E$59="NA",$E$59="",E59="ERROR: Please enter valid hours"), "ERROR: Please provide inputs","")</f>
        <v>ERROR: Please provide inputs</v>
      </c>
      <c r="F61" s="320"/>
      <c r="G61" s="226"/>
      <c r="H61" s="226"/>
      <c r="I61" s="228"/>
      <c r="J61" s="43"/>
    </row>
    <row r="62" spans="2:34" s="8" customFormat="1" ht="16.5" customHeight="1" thickBot="1">
      <c r="B62" s="348"/>
      <c r="C62" s="229"/>
      <c r="D62" s="230"/>
      <c r="E62" s="321" t="e">
        <f>IF((F109&gt;6),6,(IFERROR(F109,0)))</f>
        <v>#N/A</v>
      </c>
      <c r="F62" s="322"/>
      <c r="G62" s="344" t="s">
        <v>260</v>
      </c>
      <c r="H62" s="345"/>
      <c r="I62" s="254" t="e">
        <f>ROUNDDOWN(E62,1)</f>
        <v>#N/A</v>
      </c>
      <c r="J62" s="43"/>
    </row>
    <row r="63" spans="2:34" s="15" customFormat="1" ht="19.5" customHeight="1">
      <c r="B63" s="29"/>
      <c r="C63" s="30"/>
      <c r="D63" s="30"/>
      <c r="E63" s="30"/>
      <c r="F63" s="30"/>
      <c r="G63" s="30"/>
      <c r="H63" s="31"/>
      <c r="I63" s="2"/>
      <c r="Z63" s="73"/>
      <c r="AA63" s="74" t="s">
        <v>21</v>
      </c>
      <c r="AB63" s="75">
        <f>$F$65</f>
        <v>0</v>
      </c>
      <c r="AC63" s="76">
        <v>1</v>
      </c>
      <c r="AD63" s="76">
        <v>2</v>
      </c>
      <c r="AE63" s="76">
        <v>3</v>
      </c>
      <c r="AF63" s="76">
        <v>4</v>
      </c>
      <c r="AG63" s="76">
        <v>5</v>
      </c>
      <c r="AH63" s="76">
        <v>6</v>
      </c>
    </row>
    <row r="64" spans="2:34" s="15" customFormat="1" ht="1.2" customHeight="1">
      <c r="B64" s="32"/>
      <c r="C64" s="33"/>
      <c r="D64" s="33"/>
      <c r="E64" s="33"/>
      <c r="F64" s="33"/>
      <c r="G64" s="33"/>
      <c r="H64" s="34"/>
      <c r="I64" s="35"/>
      <c r="Z64" s="73"/>
      <c r="AA64" s="73"/>
      <c r="AB64" s="73"/>
      <c r="AC64" s="73"/>
      <c r="AD64" s="73"/>
      <c r="AE64" s="73"/>
      <c r="AF64" s="73"/>
      <c r="AG64" s="73"/>
      <c r="AH64" s="73"/>
    </row>
    <row r="65" spans="1:34" s="15" customFormat="1" ht="17.25" customHeight="1">
      <c r="B65" s="109" t="s">
        <v>22</v>
      </c>
      <c r="C65" s="110"/>
      <c r="D65" s="110"/>
      <c r="E65" s="110"/>
      <c r="F65" s="110"/>
      <c r="G65" s="110"/>
      <c r="H65" s="4"/>
      <c r="I65" s="4"/>
      <c r="Z65" s="73"/>
      <c r="AA65" s="73"/>
      <c r="AB65" s="73"/>
      <c r="AC65" s="73"/>
      <c r="AD65" s="73"/>
      <c r="AE65" s="73"/>
      <c r="AF65" s="73"/>
      <c r="AG65" s="73"/>
      <c r="AH65" s="73"/>
    </row>
    <row r="66" spans="1:34" s="15" customFormat="1" ht="1.5" customHeight="1">
      <c r="B66" s="36"/>
      <c r="C66" s="36"/>
      <c r="D66" s="36"/>
      <c r="E66" s="36"/>
      <c r="F66" s="36"/>
      <c r="G66" s="36"/>
      <c r="H66" s="37"/>
      <c r="I66" s="37"/>
      <c r="J66" s="19"/>
      <c r="Z66" s="73"/>
      <c r="AA66" s="73"/>
      <c r="AB66" s="73"/>
      <c r="AC66" s="73"/>
      <c r="AD66" s="73"/>
      <c r="AE66" s="73"/>
      <c r="AF66" s="73"/>
      <c r="AG66" s="73"/>
      <c r="AH66" s="73"/>
    </row>
    <row r="67" spans="1:34" ht="13.2">
      <c r="A67" s="45"/>
      <c r="B67" s="2"/>
      <c r="C67" s="2"/>
      <c r="D67" s="2"/>
      <c r="E67" s="48"/>
      <c r="F67" s="2"/>
      <c r="G67" s="2"/>
      <c r="H67" s="2"/>
      <c r="I67" s="2"/>
      <c r="M67" s="43"/>
      <c r="N67" s="8"/>
      <c r="O67" s="8"/>
      <c r="P67" s="8"/>
      <c r="Q67" s="8"/>
      <c r="R67" s="8"/>
      <c r="S67" s="15"/>
      <c r="T67" s="15"/>
      <c r="U67" s="15"/>
      <c r="V67" s="15"/>
      <c r="W67" s="8"/>
      <c r="X67" s="8"/>
      <c r="Y67" s="8"/>
      <c r="Z67" s="8"/>
      <c r="AA67" s="8"/>
    </row>
    <row r="68" spans="1:34" s="8" customFormat="1" ht="16.5" customHeight="1">
      <c r="B68" s="2"/>
      <c r="C68" s="70"/>
      <c r="D68" s="71"/>
      <c r="E68" s="71"/>
      <c r="F68" s="44"/>
      <c r="G68" s="115"/>
      <c r="H68" s="116"/>
      <c r="I68" s="20"/>
      <c r="J68" s="43"/>
    </row>
    <row r="69" spans="1:34" s="8" customFormat="1" ht="16.5" customHeight="1">
      <c r="B69" s="2"/>
      <c r="C69" s="70"/>
      <c r="D69" s="71"/>
      <c r="E69" s="71"/>
      <c r="F69" s="44"/>
      <c r="G69" s="115"/>
      <c r="H69" s="116"/>
      <c r="I69" s="20"/>
      <c r="J69" s="43"/>
    </row>
    <row r="70" spans="1:34" s="8" customFormat="1" ht="16.5" customHeight="1">
      <c r="B70" s="2"/>
      <c r="C70" s="70"/>
      <c r="D70" s="71"/>
      <c r="E70" s="71"/>
      <c r="F70" s="44"/>
      <c r="G70" s="115"/>
      <c r="H70" s="116"/>
      <c r="I70" s="20"/>
      <c r="J70" s="43"/>
    </row>
    <row r="71" spans="1:34" s="8" customFormat="1" ht="16.5" customHeight="1">
      <c r="B71" s="2"/>
      <c r="C71" s="70"/>
      <c r="D71" s="71"/>
      <c r="E71" s="71"/>
      <c r="F71" s="44"/>
      <c r="G71" s="115"/>
      <c r="H71" s="116"/>
      <c r="I71" s="20"/>
      <c r="J71" s="43"/>
    </row>
    <row r="72" spans="1:34" s="8" customFormat="1" ht="16.2" customHeight="1">
      <c r="B72" s="2"/>
      <c r="C72" s="70"/>
      <c r="D72" s="71"/>
      <c r="E72" s="71"/>
      <c r="F72" s="44"/>
      <c r="G72" s="115"/>
      <c r="H72" s="116"/>
      <c r="I72" s="20"/>
      <c r="J72" s="43"/>
    </row>
    <row r="73" spans="1:34" s="8" customFormat="1" ht="45" customHeight="1">
      <c r="B73" s="2"/>
      <c r="C73" s="70"/>
      <c r="D73" s="71"/>
      <c r="E73" s="71"/>
      <c r="F73" s="44"/>
      <c r="G73" s="115"/>
      <c r="H73" s="116"/>
      <c r="I73" s="20"/>
      <c r="J73" s="43"/>
    </row>
    <row r="74" spans="1:34" s="8" customFormat="1" ht="16.5" customHeight="1">
      <c r="B74" s="2"/>
      <c r="C74" s="70"/>
      <c r="D74" s="71"/>
      <c r="E74" s="71"/>
      <c r="F74" s="44"/>
      <c r="G74" s="115"/>
      <c r="H74" s="116"/>
      <c r="I74" s="20"/>
      <c r="J74" s="43"/>
    </row>
    <row r="75" spans="1:34" s="8" customFormat="1" ht="16.5" customHeight="1">
      <c r="B75" s="2"/>
      <c r="C75" s="70"/>
      <c r="D75" s="71"/>
      <c r="E75" s="71"/>
      <c r="F75" s="44"/>
      <c r="G75" s="115"/>
      <c r="H75" s="116"/>
      <c r="I75" s="20"/>
      <c r="J75" s="43"/>
    </row>
    <row r="76" spans="1:34" s="8" customFormat="1" ht="16.5" customHeight="1">
      <c r="B76" s="2"/>
      <c r="C76" s="70"/>
      <c r="D76" s="71"/>
      <c r="E76" s="71"/>
      <c r="F76" s="44"/>
      <c r="G76" s="115"/>
      <c r="H76" s="116"/>
      <c r="I76" s="20"/>
      <c r="J76" s="43"/>
    </row>
    <row r="77" spans="1:34" s="8" customFormat="1" ht="16.5" customHeight="1">
      <c r="B77" s="2"/>
      <c r="C77" s="70"/>
      <c r="D77" s="71"/>
      <c r="E77" s="71"/>
      <c r="F77" s="44"/>
      <c r="G77" s="115"/>
      <c r="H77" s="116"/>
      <c r="I77" s="20"/>
      <c r="J77" s="43"/>
    </row>
    <row r="78" spans="1:34" s="8" customFormat="1" ht="16.5" customHeight="1">
      <c r="B78" s="2"/>
      <c r="C78" s="70"/>
      <c r="D78" s="71"/>
      <c r="E78" s="71"/>
      <c r="F78" s="44"/>
      <c r="G78" s="115"/>
      <c r="H78" s="116"/>
      <c r="I78" s="20"/>
      <c r="J78" s="43"/>
    </row>
    <row r="79" spans="1:34" s="8" customFormat="1" ht="16.5" customHeight="1">
      <c r="B79" s="2"/>
      <c r="C79" s="70"/>
      <c r="D79" s="71"/>
      <c r="E79" s="71"/>
      <c r="F79" s="44"/>
      <c r="G79" s="115"/>
      <c r="H79" s="116"/>
      <c r="I79" s="20"/>
      <c r="J79" s="43"/>
    </row>
    <row r="80" spans="1:34" s="8" customFormat="1" ht="16.5" customHeight="1">
      <c r="B80" s="2"/>
      <c r="C80" s="70"/>
      <c r="D80" s="71"/>
      <c r="E80" s="71"/>
      <c r="F80" s="44"/>
      <c r="G80" s="115"/>
      <c r="H80" s="116"/>
      <c r="I80" s="20"/>
      <c r="J80" s="43"/>
    </row>
    <row r="81" spans="1:31" s="8" customFormat="1" ht="16.5" customHeight="1">
      <c r="B81" s="2"/>
      <c r="C81" s="70"/>
      <c r="D81" s="71"/>
      <c r="E81" s="71"/>
      <c r="F81" s="44"/>
      <c r="G81" s="115"/>
      <c r="H81" s="116"/>
      <c r="I81" s="20"/>
      <c r="J81" s="43"/>
    </row>
    <row r="82" spans="1:31" s="8" customFormat="1" ht="16.5" customHeight="1">
      <c r="B82" s="2"/>
      <c r="C82" s="70"/>
      <c r="D82" s="71"/>
      <c r="E82" s="71"/>
      <c r="F82" s="44"/>
      <c r="G82" s="115"/>
      <c r="H82" s="116"/>
      <c r="I82" s="20"/>
      <c r="J82" s="43"/>
    </row>
    <row r="83" spans="1:31" s="8" customFormat="1" ht="16.5" customHeight="1">
      <c r="B83" s="2"/>
      <c r="C83" s="70"/>
      <c r="D83" s="71"/>
      <c r="E83" s="71"/>
      <c r="F83" s="44"/>
      <c r="G83" s="115"/>
      <c r="H83" s="116"/>
      <c r="I83" s="20"/>
      <c r="J83" s="43"/>
    </row>
    <row r="84" spans="1:31" s="8" customFormat="1" ht="16.5" customHeight="1">
      <c r="B84" s="2"/>
      <c r="C84" s="70"/>
      <c r="D84" s="71"/>
      <c r="E84" s="71"/>
      <c r="F84" s="44"/>
      <c r="G84" s="115"/>
      <c r="H84" s="116"/>
      <c r="I84" s="20"/>
      <c r="J84" s="43"/>
    </row>
    <row r="85" spans="1:31" s="8" customFormat="1" ht="16.5" customHeight="1">
      <c r="B85" s="2"/>
      <c r="C85" s="70"/>
      <c r="D85" s="71"/>
      <c r="E85" s="71"/>
      <c r="F85" s="44"/>
      <c r="G85" s="115"/>
      <c r="H85" s="116"/>
      <c r="I85" s="20"/>
      <c r="J85" s="43"/>
    </row>
    <row r="86" spans="1:31" s="8" customFormat="1" ht="16.5" hidden="1" customHeight="1">
      <c r="B86" s="2"/>
      <c r="C86" s="70"/>
      <c r="D86" s="71"/>
      <c r="E86" s="71"/>
      <c r="F86" s="44"/>
      <c r="G86" s="115"/>
      <c r="H86" s="116"/>
      <c r="I86" s="20"/>
      <c r="J86" s="43"/>
    </row>
    <row r="87" spans="1:31" ht="13.2" hidden="1">
      <c r="A87" s="45"/>
      <c r="B87" s="2"/>
      <c r="C87" s="2"/>
      <c r="D87" s="2"/>
      <c r="E87" s="48"/>
      <c r="F87" s="2"/>
      <c r="G87" s="2"/>
      <c r="H87" s="2"/>
      <c r="I87" s="2"/>
    </row>
    <row r="88" spans="1:31" ht="22.2" hidden="1" customHeight="1">
      <c r="A88" s="69"/>
      <c r="B88" s="117" t="s">
        <v>23</v>
      </c>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row>
    <row r="89" spans="1:31" ht="17.399999999999999" hidden="1">
      <c r="B89" s="129" t="s">
        <v>24</v>
      </c>
      <c r="C89" s="2"/>
      <c r="D89" s="2"/>
      <c r="E89" s="2"/>
      <c r="F89" s="2"/>
      <c r="G89" s="2"/>
      <c r="H89" s="2"/>
      <c r="I89" s="2"/>
    </row>
    <row r="90" spans="1:31" ht="13.8" hidden="1">
      <c r="B90" s="130" t="s">
        <v>25</v>
      </c>
      <c r="C90" s="2"/>
      <c r="D90" s="2"/>
      <c r="E90" s="2"/>
      <c r="F90" s="2"/>
      <c r="G90" s="2"/>
      <c r="H90" s="2"/>
      <c r="I90" s="2"/>
    </row>
    <row r="91" spans="1:31" ht="14.4" hidden="1">
      <c r="A91" s="47"/>
      <c r="B91" s="50" t="s">
        <v>26</v>
      </c>
      <c r="C91" s="131"/>
      <c r="D91" s="51"/>
      <c r="E91" s="51"/>
      <c r="F91" s="132" t="e">
        <f>VLOOKUP($H$12,Climate_pcode_xref!$A$2:$C$3727,3,0)</f>
        <v>#N/A</v>
      </c>
      <c r="G91" s="49"/>
      <c r="H91" s="49"/>
      <c r="I91" s="49"/>
      <c r="J91" s="47"/>
      <c r="K91" s="47"/>
      <c r="L91" s="47"/>
      <c r="M91" s="47"/>
    </row>
    <row r="92" spans="1:31" ht="14.4" hidden="1">
      <c r="B92" s="50" t="s">
        <v>27</v>
      </c>
      <c r="C92" s="131"/>
      <c r="D92" s="51"/>
      <c r="E92" s="51"/>
      <c r="F92" s="132" t="e">
        <f>VLOOKUP($H$12,Climate_pcode_xref!$A$2:$C$3727,2,0)</f>
        <v>#N/A</v>
      </c>
      <c r="G92" s="49"/>
      <c r="H92" s="49"/>
      <c r="I92" s="49"/>
      <c r="J92" s="47"/>
      <c r="K92" s="47"/>
      <c r="L92" s="47"/>
      <c r="M92" s="47"/>
    </row>
    <row r="93" spans="1:31" ht="14.4" hidden="1">
      <c r="B93" s="50" t="s">
        <v>28</v>
      </c>
      <c r="C93" s="131"/>
      <c r="D93" s="51"/>
      <c r="E93" s="51"/>
      <c r="F93" s="132" t="e">
        <f>VLOOKUP($F$92,Climate_zones!$A$2:$E$71,5,0)</f>
        <v>#N/A</v>
      </c>
      <c r="G93" s="49"/>
      <c r="H93" s="49"/>
      <c r="I93" s="49"/>
      <c r="J93" s="47"/>
      <c r="K93" s="47"/>
      <c r="L93" s="47"/>
      <c r="M93" s="47"/>
    </row>
    <row r="94" spans="1:31" ht="14.4" hidden="1">
      <c r="A94" s="47"/>
      <c r="B94" s="55"/>
      <c r="C94" s="56"/>
      <c r="D94" s="57"/>
      <c r="E94" s="57"/>
      <c r="F94" s="132"/>
      <c r="G94" s="49"/>
      <c r="H94" s="49"/>
    </row>
    <row r="95" spans="1:31" ht="14.4" hidden="1">
      <c r="A95" s="47"/>
      <c r="B95" s="130" t="s">
        <v>29</v>
      </c>
      <c r="C95" s="56"/>
      <c r="D95" s="57"/>
      <c r="E95" s="57"/>
      <c r="F95" s="143"/>
      <c r="G95" s="49"/>
      <c r="H95" s="49"/>
      <c r="I95" s="130" t="s">
        <v>30</v>
      </c>
      <c r="J95" s="56"/>
      <c r="K95" s="57"/>
      <c r="L95" s="57"/>
      <c r="M95" s="132"/>
      <c r="O95" s="130" t="s">
        <v>255</v>
      </c>
      <c r="P95" s="56"/>
      <c r="Q95" s="57"/>
      <c r="R95" s="57"/>
      <c r="S95" s="137" t="s">
        <v>20</v>
      </c>
      <c r="T95" s="242"/>
      <c r="U95" s="130" t="s">
        <v>256</v>
      </c>
      <c r="V95" s="56"/>
      <c r="W95" s="57"/>
      <c r="X95" s="57"/>
      <c r="Y95" s="137" t="s">
        <v>20</v>
      </c>
      <c r="Z95" s="242"/>
      <c r="AA95" s="130" t="s">
        <v>257</v>
      </c>
      <c r="AB95" s="56"/>
      <c r="AC95" s="57"/>
      <c r="AD95" s="57"/>
      <c r="AE95" s="137" t="s">
        <v>20</v>
      </c>
    </row>
    <row r="96" spans="1:31" ht="14.4" hidden="1">
      <c r="A96" s="47"/>
      <c r="B96" s="66" t="s">
        <v>31</v>
      </c>
      <c r="C96" s="67"/>
      <c r="D96" s="68"/>
      <c r="E96" s="68"/>
      <c r="F96" s="139" t="e">
        <f>VLOOKUP($F$91,SGEx!$A$7:$D$14,2,FALSE)</f>
        <v>#N/A</v>
      </c>
      <c r="G96" s="49"/>
      <c r="H96" s="49"/>
      <c r="I96" s="66" t="s">
        <v>32</v>
      </c>
      <c r="J96" s="67"/>
      <c r="K96" s="68"/>
      <c r="L96" s="68"/>
      <c r="M96" s="139" t="e">
        <f>VLOOKUP($F$91,SGEx!$A$19:$D$26,2,FALSE)</f>
        <v>#N/A</v>
      </c>
      <c r="O96" s="66" t="s">
        <v>33</v>
      </c>
      <c r="P96" s="67"/>
      <c r="Q96" s="68"/>
      <c r="R96" s="68"/>
      <c r="S96" s="139" t="e">
        <f>VLOOKUP($F$91,SGEx!$A$31:$D$38,2,FALSE)</f>
        <v>#N/A</v>
      </c>
      <c r="T96" s="139"/>
      <c r="U96" s="66" t="s">
        <v>34</v>
      </c>
      <c r="V96" s="67"/>
      <c r="W96" s="68"/>
      <c r="X96" s="68"/>
      <c r="Y96" s="139" t="e">
        <f>VLOOKUP($F$91,SGEx!$A$43:$D$50,2,FALSE)</f>
        <v>#N/A</v>
      </c>
      <c r="Z96" s="139"/>
      <c r="AA96" s="66" t="s">
        <v>34</v>
      </c>
      <c r="AB96" s="67"/>
      <c r="AC96" s="68"/>
      <c r="AD96" s="68"/>
      <c r="AE96" s="139" t="e">
        <f>VLOOKUP($F$91,SGEx!A55:D62,2,FALSE)</f>
        <v>#N/A</v>
      </c>
    </row>
    <row r="97" spans="1:31" ht="14.4" hidden="1">
      <c r="A97" s="47"/>
      <c r="B97" s="66" t="s">
        <v>35</v>
      </c>
      <c r="C97" s="67"/>
      <c r="D97" s="68"/>
      <c r="E97" s="68"/>
      <c r="F97" s="132" t="e">
        <f>VLOOKUP($F$91,SGEx!$A$7:$D$14,3,FALSE)</f>
        <v>#N/A</v>
      </c>
      <c r="G97" s="49"/>
      <c r="H97" s="49"/>
      <c r="I97" s="66" t="s">
        <v>36</v>
      </c>
      <c r="J97" s="67"/>
      <c r="K97" s="68"/>
      <c r="L97" s="68"/>
      <c r="M97" s="132" t="e">
        <f>VLOOKUP($F$91,SGEx!$A$19:$D$26,3,FALSE)</f>
        <v>#N/A</v>
      </c>
      <c r="O97" s="66" t="s">
        <v>37</v>
      </c>
      <c r="P97" s="67"/>
      <c r="Q97" s="68"/>
      <c r="R97" s="68"/>
      <c r="S97" s="132" t="e">
        <f>VLOOKUP($F$91,SGEx!$A$31:$D$38,3,FALSE)</f>
        <v>#N/A</v>
      </c>
      <c r="T97" s="132"/>
      <c r="U97" s="66" t="s">
        <v>38</v>
      </c>
      <c r="V97" s="67"/>
      <c r="W97" s="68"/>
      <c r="X97" s="68"/>
      <c r="Y97" s="132" t="e">
        <f>VLOOKUP($F$91,SGEx!$A$43:$D$50,3,FALSE)</f>
        <v>#N/A</v>
      </c>
      <c r="Z97" s="132"/>
      <c r="AA97" s="66" t="s">
        <v>38</v>
      </c>
      <c r="AB97" s="67"/>
      <c r="AC97" s="68"/>
      <c r="AD97" s="68"/>
      <c r="AE97" s="132" t="e">
        <f>VLOOKUP($F$91,SGEx!A55:D62,3,FALSE)</f>
        <v>#N/A</v>
      </c>
    </row>
    <row r="98" spans="1:31" ht="14.4" hidden="1">
      <c r="A98" s="47"/>
      <c r="B98" s="66" t="s">
        <v>39</v>
      </c>
      <c r="C98" s="67"/>
      <c r="D98" s="68"/>
      <c r="E98" s="68"/>
      <c r="F98" s="132" t="e">
        <f>VLOOKUP($F$91,SGEx!$A$7:$D$14,4,FALSE)</f>
        <v>#N/A</v>
      </c>
      <c r="G98" s="49"/>
      <c r="H98" s="49"/>
      <c r="I98" s="66" t="s">
        <v>40</v>
      </c>
      <c r="J98" s="67"/>
      <c r="K98" s="68"/>
      <c r="L98" s="68"/>
      <c r="M98" s="132" t="e">
        <f>VLOOKUP($F$91,SGEx!$A$19:$D$26,4,FALSE)</f>
        <v>#N/A</v>
      </c>
      <c r="O98" s="66" t="s">
        <v>41</v>
      </c>
      <c r="P98" s="67"/>
      <c r="Q98" s="68"/>
      <c r="R98" s="68"/>
      <c r="S98" s="132" t="e">
        <f>VLOOKUP($F$91,SGEx!$A$31:$D$38,4,FALSE)</f>
        <v>#N/A</v>
      </c>
      <c r="T98" s="132"/>
      <c r="U98" s="66" t="s">
        <v>42</v>
      </c>
      <c r="V98" s="67"/>
      <c r="W98" s="68"/>
      <c r="X98" s="68"/>
      <c r="Y98" s="132" t="e">
        <f>VLOOKUP($F$91,SGEx!$A$43:$D$50,4,FALSE)</f>
        <v>#N/A</v>
      </c>
      <c r="Z98" s="132"/>
      <c r="AA98" s="66" t="s">
        <v>42</v>
      </c>
      <c r="AB98" s="67"/>
      <c r="AC98" s="68"/>
      <c r="AD98" s="68"/>
      <c r="AE98" s="132" t="e">
        <f>VLOOKUP($F$91,SGEx!A55:D62,4,FALSE)</f>
        <v>#N/A</v>
      </c>
    </row>
    <row r="99" spans="1:31" ht="14.4" hidden="1">
      <c r="A99" s="47"/>
      <c r="B99" s="52" t="s">
        <v>62</v>
      </c>
      <c r="C99" s="53"/>
      <c r="D99" s="54"/>
      <c r="E99" s="54"/>
      <c r="F99" s="144" t="e">
        <f>$H$17*F96+$H$18*F97+$H$19*F98</f>
        <v>#N/A</v>
      </c>
      <c r="G99" s="47"/>
      <c r="H99" s="47"/>
      <c r="I99" s="52" t="s">
        <v>62</v>
      </c>
      <c r="J99" s="53"/>
      <c r="K99" s="54"/>
      <c r="L99" s="54"/>
      <c r="M99" s="144" t="e">
        <f>$H$17*M96+$H$18*M97+$H$19*M98</f>
        <v>#N/A</v>
      </c>
      <c r="O99" s="52" t="s">
        <v>62</v>
      </c>
      <c r="P99" s="53"/>
      <c r="Q99" s="54"/>
      <c r="R99" s="54"/>
      <c r="S99" s="144" t="e">
        <f>$H$17*S96+$H$18*S97+$H$19*S98</f>
        <v>#N/A</v>
      </c>
      <c r="T99" s="144"/>
      <c r="U99" s="52" t="s">
        <v>62</v>
      </c>
      <c r="V99" s="53"/>
      <c r="W99" s="54"/>
      <c r="X99" s="54"/>
      <c r="Y99" s="144" t="e">
        <f>$H$17*Y96+$H$18*Y97+$H$19*Y98</f>
        <v>#N/A</v>
      </c>
      <c r="Z99" s="144"/>
      <c r="AA99" s="52" t="s">
        <v>62</v>
      </c>
      <c r="AB99" s="53"/>
      <c r="AC99" s="54"/>
      <c r="AD99" s="54"/>
      <c r="AE99" s="144" t="e">
        <f>$H$17*AE96+$H$18*AE97+$H$19*AE98</f>
        <v>#N/A</v>
      </c>
    </row>
    <row r="100" spans="1:31" ht="14.4" hidden="1">
      <c r="A100" s="47"/>
      <c r="B100" s="53" t="s">
        <v>63</v>
      </c>
      <c r="C100" s="53"/>
      <c r="D100" s="54"/>
      <c r="E100" s="54"/>
      <c r="F100" s="144" t="e">
        <f>(370*$H$13+440*$H$14)*F96*0.956</f>
        <v>#N/A</v>
      </c>
      <c r="G100" s="47"/>
      <c r="H100" s="47"/>
      <c r="I100" s="53" t="s">
        <v>63</v>
      </c>
      <c r="J100" s="53"/>
      <c r="K100" s="54"/>
      <c r="L100" s="54"/>
      <c r="M100" s="144" t="e">
        <f>(370*$H$13+440*$H$14)*M96*0.956</f>
        <v>#N/A</v>
      </c>
      <c r="O100" s="53" t="s">
        <v>63</v>
      </c>
      <c r="P100" s="53"/>
      <c r="Q100" s="54"/>
      <c r="R100" s="54"/>
      <c r="S100" s="144" t="e">
        <f>(370*$H$13+440*$H$14)*S96*0.956</f>
        <v>#N/A</v>
      </c>
      <c r="T100" s="144"/>
      <c r="U100" s="53" t="s">
        <v>63</v>
      </c>
      <c r="V100" s="53"/>
      <c r="W100" s="54"/>
      <c r="X100" s="54"/>
      <c r="Y100" s="144" t="e">
        <f>(370*$H$13+440*$H$14)*Y96*0.956</f>
        <v>#N/A</v>
      </c>
      <c r="Z100" s="144"/>
      <c r="AA100" s="53" t="s">
        <v>63</v>
      </c>
      <c r="AB100" s="53"/>
      <c r="AC100" s="54"/>
      <c r="AD100" s="54"/>
      <c r="AE100" s="144" t="e">
        <f>(370*$H$13+440*$H$14)*AE96*0.956</f>
        <v>#N/A</v>
      </c>
    </row>
    <row r="101" spans="1:31" ht="14.4" hidden="1">
      <c r="A101" s="47"/>
      <c r="B101" s="53" t="s">
        <v>64</v>
      </c>
      <c r="C101" s="53"/>
      <c r="D101" s="54"/>
      <c r="E101" s="54"/>
      <c r="F101" s="144" t="e">
        <f>1.81*F100</f>
        <v>#N/A</v>
      </c>
      <c r="G101" s="47"/>
      <c r="H101" s="47"/>
      <c r="I101" s="53" t="s">
        <v>64</v>
      </c>
      <c r="J101" s="53"/>
      <c r="K101" s="54"/>
      <c r="L101" s="54"/>
      <c r="M101" s="144" t="e">
        <f>1.81*M100</f>
        <v>#N/A</v>
      </c>
      <c r="O101" s="53" t="s">
        <v>64</v>
      </c>
      <c r="P101" s="53"/>
      <c r="Q101" s="54"/>
      <c r="R101" s="54"/>
      <c r="S101" s="144" t="e">
        <f>1.81*S100</f>
        <v>#N/A</v>
      </c>
      <c r="T101" s="144"/>
      <c r="U101" s="53" t="s">
        <v>64</v>
      </c>
      <c r="V101" s="53"/>
      <c r="W101" s="54"/>
      <c r="X101" s="54"/>
      <c r="Y101" s="144" t="e">
        <f>1.81*Y100</f>
        <v>#N/A</v>
      </c>
      <c r="Z101" s="144"/>
      <c r="AA101" s="53" t="s">
        <v>64</v>
      </c>
      <c r="AB101" s="53"/>
      <c r="AC101" s="54"/>
      <c r="AD101" s="54"/>
      <c r="AE101" s="144" t="e">
        <f>1.81*AE100</f>
        <v>#N/A</v>
      </c>
    </row>
    <row r="102" spans="1:31" ht="14.4" hidden="1">
      <c r="A102" s="47"/>
      <c r="B102" s="53" t="s">
        <v>65</v>
      </c>
      <c r="C102" s="53"/>
      <c r="D102" s="54"/>
      <c r="E102" s="54"/>
      <c r="F102" s="144" t="e">
        <f>(1.81*F100*$H$15)/3*(0.02*($F$93-430)/365)</f>
        <v>#N/A</v>
      </c>
      <c r="G102" s="47"/>
      <c r="H102" s="47"/>
      <c r="I102" s="53" t="s">
        <v>65</v>
      </c>
      <c r="J102" s="53"/>
      <c r="K102" s="54"/>
      <c r="L102" s="54"/>
      <c r="M102" s="144" t="e">
        <f>(1.81*M100*$H$15)/3*(0.02*($F$93-430)/365)</f>
        <v>#N/A</v>
      </c>
      <c r="O102" s="53" t="s">
        <v>65</v>
      </c>
      <c r="P102" s="53"/>
      <c r="Q102" s="54"/>
      <c r="R102" s="54"/>
      <c r="S102" s="144" t="e">
        <f>(1.81*S100*$H$15)/3*(0.02*($F$93-430)/365)</f>
        <v>#N/A</v>
      </c>
      <c r="T102" s="144"/>
      <c r="U102" s="53" t="s">
        <v>65</v>
      </c>
      <c r="V102" s="53"/>
      <c r="W102" s="54"/>
      <c r="X102" s="54"/>
      <c r="Y102" s="144" t="e">
        <f>(1.81*Y100*$H$15)/3*(0.02*($F$93-430)/365)</f>
        <v>#N/A</v>
      </c>
      <c r="Z102" s="144"/>
      <c r="AA102" s="53" t="s">
        <v>65</v>
      </c>
      <c r="AB102" s="53"/>
      <c r="AC102" s="54"/>
      <c r="AD102" s="54"/>
      <c r="AE102" s="144" t="e">
        <f>(1.81*AE100*$H$15)/3*(0.02*($F$93-430)/365)</f>
        <v>#N/A</v>
      </c>
    </row>
    <row r="103" spans="1:31" ht="14.4" hidden="1">
      <c r="A103" s="47"/>
      <c r="B103" s="153" t="s">
        <v>66</v>
      </c>
      <c r="C103" s="53"/>
      <c r="D103" s="54"/>
      <c r="E103" s="54"/>
      <c r="F103" s="144" t="e">
        <f>-0.04*(1.81*F100*(1-$H$15))</f>
        <v>#N/A</v>
      </c>
      <c r="G103" s="47"/>
      <c r="H103" s="47"/>
      <c r="I103" s="153" t="s">
        <v>66</v>
      </c>
      <c r="J103" s="53"/>
      <c r="K103" s="54"/>
      <c r="L103" s="54"/>
      <c r="M103" s="144" t="e">
        <f>-0.04*(1.81*M100*(1-$H$15))</f>
        <v>#N/A</v>
      </c>
      <c r="O103" s="153" t="s">
        <v>66</v>
      </c>
      <c r="P103" s="53"/>
      <c r="Q103" s="54"/>
      <c r="R103" s="54"/>
      <c r="S103" s="144" t="e">
        <f>-0.04*(1.81*S100*(1-$H$15))</f>
        <v>#N/A</v>
      </c>
      <c r="T103" s="144"/>
      <c r="U103" s="153" t="s">
        <v>66</v>
      </c>
      <c r="V103" s="53"/>
      <c r="W103" s="54"/>
      <c r="X103" s="54"/>
      <c r="Y103" s="144" t="e">
        <f>-0.04*(1.81*Y100*(1-$H$15))</f>
        <v>#N/A</v>
      </c>
      <c r="Z103" s="144"/>
      <c r="AA103" s="153" t="s">
        <v>66</v>
      </c>
      <c r="AB103" s="53"/>
      <c r="AC103" s="54"/>
      <c r="AD103" s="54"/>
      <c r="AE103" s="144" t="e">
        <f>-0.04*(1.81*AE100*(1-$H$15))</f>
        <v>#N/A</v>
      </c>
    </row>
    <row r="104" spans="1:31" ht="14.4" hidden="1">
      <c r="A104" s="47"/>
      <c r="B104" s="53" t="s">
        <v>67</v>
      </c>
      <c r="C104" s="53"/>
      <c r="D104" s="54"/>
      <c r="E104" s="54"/>
      <c r="F104" s="144" t="e">
        <f>F101+F102+F103</f>
        <v>#N/A</v>
      </c>
      <c r="G104" s="47"/>
      <c r="H104" s="47"/>
      <c r="I104" s="53" t="s">
        <v>67</v>
      </c>
      <c r="J104" s="53"/>
      <c r="K104" s="54"/>
      <c r="L104" s="54"/>
      <c r="M104" s="144" t="e">
        <f>M101+M102+M103</f>
        <v>#N/A</v>
      </c>
      <c r="O104" s="53" t="s">
        <v>67</v>
      </c>
      <c r="P104" s="53"/>
      <c r="Q104" s="54"/>
      <c r="R104" s="54"/>
      <c r="S104" s="144" t="e">
        <f>S101+S102+S103</f>
        <v>#N/A</v>
      </c>
      <c r="T104" s="144"/>
      <c r="U104" s="53" t="s">
        <v>67</v>
      </c>
      <c r="V104" s="53"/>
      <c r="W104" s="54"/>
      <c r="X104" s="54"/>
      <c r="Y104" s="144" t="e">
        <f>Y101+Y102+Y103</f>
        <v>#N/A</v>
      </c>
      <c r="Z104" s="144"/>
      <c r="AA104" s="53" t="s">
        <v>67</v>
      </c>
      <c r="AB104" s="53"/>
      <c r="AC104" s="54"/>
      <c r="AD104" s="54"/>
      <c r="AE104" s="144" t="e">
        <f>AE101+AE102+AE103</f>
        <v>#N/A</v>
      </c>
    </row>
    <row r="105" spans="1:31" ht="14.4" hidden="1">
      <c r="A105" s="47"/>
      <c r="B105" s="53" t="s">
        <v>68</v>
      </c>
      <c r="C105" s="53"/>
      <c r="D105" s="54"/>
      <c r="E105" s="54"/>
      <c r="F105" s="152" t="e">
        <f>(F99-F104)/F104</f>
        <v>#N/A</v>
      </c>
      <c r="G105" s="47"/>
      <c r="H105" s="47"/>
      <c r="I105" s="53" t="s">
        <v>68</v>
      </c>
      <c r="J105" s="53"/>
      <c r="K105" s="54"/>
      <c r="L105" s="54"/>
      <c r="M105" s="152" t="e">
        <f>(M99-M104)/M104</f>
        <v>#N/A</v>
      </c>
      <c r="O105" s="53" t="s">
        <v>68</v>
      </c>
      <c r="P105" s="53"/>
      <c r="Q105" s="54"/>
      <c r="R105" s="54"/>
      <c r="S105" s="152" t="e">
        <f>(S99-S104)/S104</f>
        <v>#N/A</v>
      </c>
      <c r="T105" s="152"/>
      <c r="U105" s="53" t="s">
        <v>68</v>
      </c>
      <c r="V105" s="53"/>
      <c r="W105" s="54"/>
      <c r="X105" s="54"/>
      <c r="Y105" s="152" t="e">
        <f>(Y99-Y104)/Y104</f>
        <v>#N/A</v>
      </c>
      <c r="Z105" s="152"/>
      <c r="AA105" s="53" t="s">
        <v>68</v>
      </c>
      <c r="AB105" s="53"/>
      <c r="AC105" s="54"/>
      <c r="AD105" s="54"/>
      <c r="AE105" s="152" t="e">
        <f>(AE99-AE104)/AE104</f>
        <v>#N/A</v>
      </c>
    </row>
    <row r="106" spans="1:31" ht="14.4" hidden="1">
      <c r="A106" s="47"/>
      <c r="B106" s="53" t="s">
        <v>69</v>
      </c>
      <c r="C106" s="53"/>
      <c r="D106" s="54"/>
      <c r="E106" s="54"/>
      <c r="F106" s="145" t="e">
        <f>2.75-3.45*F105</f>
        <v>#N/A</v>
      </c>
      <c r="G106" s="47"/>
      <c r="H106" s="47"/>
      <c r="I106" s="53" t="s">
        <v>69</v>
      </c>
      <c r="J106" s="53"/>
      <c r="K106" s="54"/>
      <c r="L106" s="54"/>
      <c r="M106" s="145" t="e">
        <f>2.75-3.45*M105</f>
        <v>#N/A</v>
      </c>
      <c r="O106" s="53" t="s">
        <v>69</v>
      </c>
      <c r="P106" s="53"/>
      <c r="Q106" s="54"/>
      <c r="R106" s="54"/>
      <c r="S106" s="145" t="e">
        <f>2.75-3.45*S105</f>
        <v>#N/A</v>
      </c>
      <c r="T106" s="145"/>
      <c r="U106" s="53" t="s">
        <v>69</v>
      </c>
      <c r="V106" s="53"/>
      <c r="W106" s="54"/>
      <c r="X106" s="54"/>
      <c r="Y106" s="145" t="e">
        <f>2.75-3.45*Y105</f>
        <v>#N/A</v>
      </c>
      <c r="Z106" s="145"/>
      <c r="AA106" s="53" t="s">
        <v>69</v>
      </c>
      <c r="AB106" s="53"/>
      <c r="AC106" s="54"/>
      <c r="AD106" s="54"/>
      <c r="AE106" s="145" t="e">
        <f>2.75-3.45*AE105</f>
        <v>#N/A</v>
      </c>
    </row>
    <row r="107" spans="1:31" ht="13.2" hidden="1">
      <c r="A107" s="47"/>
      <c r="F107" s="2"/>
      <c r="G107" s="47"/>
      <c r="H107" s="47"/>
      <c r="M107" s="2"/>
      <c r="S107" s="2"/>
      <c r="T107" s="2"/>
      <c r="Y107" s="2"/>
      <c r="Z107" s="2"/>
      <c r="AE107" s="2"/>
    </row>
    <row r="108" spans="1:31" ht="15.6" hidden="1">
      <c r="A108" s="47"/>
      <c r="B108" s="58" t="s">
        <v>47</v>
      </c>
      <c r="F108" s="2"/>
      <c r="G108" s="47"/>
      <c r="H108" s="47"/>
      <c r="I108" s="58" t="s">
        <v>47</v>
      </c>
      <c r="M108" s="2"/>
      <c r="O108" s="58" t="s">
        <v>47</v>
      </c>
      <c r="S108" s="2"/>
      <c r="T108" s="2"/>
      <c r="U108" s="58" t="s">
        <v>47</v>
      </c>
      <c r="Y108" s="2"/>
      <c r="Z108" s="2"/>
      <c r="AA108" s="58" t="s">
        <v>47</v>
      </c>
      <c r="AE108" s="2"/>
    </row>
    <row r="109" spans="1:31" ht="14.4" hidden="1">
      <c r="A109" s="47"/>
      <c r="B109" s="59" t="s">
        <v>48</v>
      </c>
      <c r="C109" s="60"/>
      <c r="D109" s="61"/>
      <c r="E109" s="61"/>
      <c r="F109" s="139" t="e">
        <f>ROUND(F106+0.5,2)</f>
        <v>#N/A</v>
      </c>
      <c r="G109" s="47"/>
      <c r="H109" s="47"/>
      <c r="I109" s="59" t="s">
        <v>48</v>
      </c>
      <c r="J109" s="60"/>
      <c r="K109" s="61"/>
      <c r="L109" s="61"/>
      <c r="M109" s="139" t="e">
        <f>ROUND(M106+0.5,2)</f>
        <v>#N/A</v>
      </c>
      <c r="O109" s="59" t="s">
        <v>48</v>
      </c>
      <c r="P109" s="60"/>
      <c r="Q109" s="61"/>
      <c r="R109" s="61"/>
      <c r="S109" s="139" t="e">
        <f>ROUND(S106+0.5,2)</f>
        <v>#N/A</v>
      </c>
      <c r="T109" s="139"/>
      <c r="U109" s="59" t="s">
        <v>48</v>
      </c>
      <c r="V109" s="60"/>
      <c r="W109" s="61"/>
      <c r="X109" s="61"/>
      <c r="Y109" s="139" t="e">
        <f>ROUND(Y106+0.5,2)</f>
        <v>#N/A</v>
      </c>
      <c r="Z109" s="139"/>
      <c r="AA109" s="59" t="s">
        <v>48</v>
      </c>
      <c r="AB109" s="60"/>
      <c r="AC109" s="61"/>
      <c r="AD109" s="61"/>
      <c r="AE109" s="139" t="e">
        <f>ROUND(AE106+0.5,2)</f>
        <v>#N/A</v>
      </c>
    </row>
    <row r="110" spans="1:31" ht="14.4" hidden="1" customHeight="1">
      <c r="A110" s="47"/>
      <c r="B110" s="59" t="s">
        <v>49</v>
      </c>
      <c r="C110" s="60"/>
      <c r="D110" s="61"/>
      <c r="E110" s="61"/>
      <c r="F110" s="132" t="e">
        <f>IF((ROUNDDOWN(F109*2,0)/2)&gt;6,6,IF((ROUNDDOWN(F109*2,0)/2)&lt;1,0,(ROUNDDOWN(F109*2,0)/2)))</f>
        <v>#N/A</v>
      </c>
      <c r="G110" s="47"/>
      <c r="H110" s="47"/>
      <c r="I110" s="59" t="s">
        <v>49</v>
      </c>
      <c r="J110" s="60"/>
      <c r="K110" s="61"/>
      <c r="L110" s="61"/>
      <c r="M110" s="132" t="e">
        <f>IF((ROUNDDOWN(M109*2,0)/2)&gt;6,6,IF((ROUNDDOWN(M109*2,0)/2)&lt;1,0,(ROUNDDOWN(M109*2,0)/2)))</f>
        <v>#N/A</v>
      </c>
      <c r="O110" s="59" t="s">
        <v>49</v>
      </c>
      <c r="P110" s="60"/>
      <c r="Q110" s="61"/>
      <c r="R110" s="61"/>
      <c r="S110" s="132" t="e">
        <f>IF((ROUNDDOWN(S109*2,0)/2)&gt;6,6,IF((ROUNDDOWN(S109*2,0)/2)&lt;1,0,(ROUNDDOWN(S109*2,0)/2)))</f>
        <v>#N/A</v>
      </c>
      <c r="T110" s="132"/>
      <c r="U110" s="59" t="s">
        <v>49</v>
      </c>
      <c r="V110" s="60"/>
      <c r="W110" s="61"/>
      <c r="X110" s="61"/>
      <c r="Y110" s="132" t="e">
        <f>IF((ROUNDDOWN(Y109*2,0)/2)&gt;6,6,IF((ROUNDDOWN(Y109*2,0)/2)&lt;1,0,(ROUNDDOWN(Y109*2,0)/2)))</f>
        <v>#N/A</v>
      </c>
      <c r="Z110" s="132"/>
      <c r="AA110" s="59" t="s">
        <v>49</v>
      </c>
      <c r="AB110" s="60"/>
      <c r="AC110" s="61"/>
      <c r="AD110" s="61"/>
      <c r="AE110" s="132" t="e">
        <f>IF((ROUNDDOWN(AE109*2,0)/2)&gt;6,6,IF((ROUNDDOWN(AE109*2,0)/2)&lt;1,0,(ROUNDDOWN(AE109*2,0)/2)))</f>
        <v>#N/A</v>
      </c>
    </row>
    <row r="111" spans="1:31" ht="13.2" hidden="1">
      <c r="A111" s="47"/>
      <c r="B111" s="47"/>
      <c r="C111" s="47"/>
      <c r="D111" s="47"/>
      <c r="E111" s="47"/>
      <c r="F111" s="49"/>
      <c r="G111" s="47"/>
      <c r="H111" s="47"/>
      <c r="I111" s="47"/>
      <c r="J111" s="47"/>
      <c r="K111" s="47"/>
      <c r="L111" s="47"/>
      <c r="M111" s="49"/>
      <c r="O111" s="47"/>
      <c r="P111" s="47"/>
      <c r="Q111" s="47"/>
      <c r="R111" s="47"/>
      <c r="S111" s="49"/>
      <c r="Y111" s="2"/>
    </row>
    <row r="112" spans="1:31">
      <c r="A112" s="47"/>
      <c r="B112" s="47"/>
      <c r="C112" s="47"/>
      <c r="D112" s="47"/>
      <c r="E112" s="47"/>
      <c r="F112" s="47"/>
      <c r="G112" s="47"/>
      <c r="H112" s="47"/>
      <c r="I112" s="47"/>
      <c r="J112" s="47"/>
      <c r="K112" s="47"/>
      <c r="L112" s="47"/>
      <c r="M112" s="47"/>
      <c r="O112" s="47"/>
      <c r="P112" s="47"/>
      <c r="Q112" s="47"/>
      <c r="R112" s="47"/>
      <c r="S112" s="47"/>
    </row>
    <row r="113" spans="1:19">
      <c r="A113" s="47"/>
      <c r="B113" s="47"/>
      <c r="C113" s="47"/>
      <c r="D113" s="47"/>
      <c r="E113" s="47"/>
      <c r="F113" s="47"/>
      <c r="G113" s="47"/>
      <c r="H113" s="47"/>
      <c r="I113" s="47"/>
      <c r="J113" s="47"/>
      <c r="K113" s="47"/>
      <c r="L113" s="47"/>
      <c r="M113" s="47"/>
      <c r="O113" s="47"/>
      <c r="P113" s="47"/>
      <c r="Q113" s="47"/>
      <c r="R113" s="47"/>
      <c r="S113" s="47"/>
    </row>
    <row r="114" spans="1:19">
      <c r="A114" s="47"/>
      <c r="B114" s="47"/>
      <c r="C114" s="47"/>
      <c r="D114" s="47"/>
      <c r="E114" s="47"/>
      <c r="F114" s="47"/>
      <c r="G114" s="47"/>
      <c r="H114" s="47"/>
      <c r="I114" s="47"/>
      <c r="J114" s="47"/>
      <c r="K114" s="47"/>
      <c r="L114" s="47"/>
      <c r="M114" s="47"/>
      <c r="O114" s="47"/>
      <c r="P114" s="47"/>
      <c r="Q114" s="47"/>
      <c r="R114" s="47"/>
      <c r="S114" s="47"/>
    </row>
    <row r="115" spans="1:19">
      <c r="A115" s="47"/>
      <c r="B115" s="47"/>
      <c r="C115" s="47"/>
      <c r="D115" s="47"/>
      <c r="E115" s="47"/>
      <c r="F115" s="47"/>
      <c r="G115" s="47"/>
      <c r="H115" s="47"/>
      <c r="I115" s="47"/>
      <c r="J115" s="47"/>
      <c r="K115" s="47"/>
      <c r="L115" s="47"/>
      <c r="M115" s="47"/>
      <c r="O115" s="47"/>
      <c r="P115" s="47"/>
      <c r="Q115" s="47"/>
      <c r="R115" s="47"/>
      <c r="S115" s="47"/>
    </row>
    <row r="116" spans="1:19">
      <c r="A116" s="47"/>
      <c r="B116" s="47"/>
      <c r="C116" s="47"/>
      <c r="D116" s="47"/>
      <c r="E116" s="47"/>
      <c r="F116" s="47"/>
      <c r="G116" s="47"/>
      <c r="H116" s="47"/>
      <c r="I116" s="47"/>
      <c r="J116" s="47"/>
      <c r="K116" s="47"/>
      <c r="L116" s="47"/>
      <c r="M116" s="47"/>
      <c r="O116" s="47"/>
      <c r="P116" s="47"/>
      <c r="Q116" s="47"/>
      <c r="R116" s="47"/>
      <c r="S116" s="47"/>
    </row>
    <row r="117" spans="1:19">
      <c r="A117" s="47"/>
      <c r="B117" s="47"/>
      <c r="C117" s="47"/>
      <c r="D117" s="47"/>
      <c r="E117" s="47"/>
      <c r="F117" s="47"/>
      <c r="G117" s="47"/>
      <c r="H117" s="47"/>
      <c r="I117" s="47"/>
      <c r="J117" s="47"/>
      <c r="K117" s="47"/>
      <c r="L117" s="47"/>
      <c r="M117" s="47"/>
    </row>
    <row r="118" spans="1:19">
      <c r="A118" s="47"/>
      <c r="B118" s="47"/>
      <c r="C118" s="47"/>
      <c r="D118" s="47"/>
      <c r="E118" s="47"/>
      <c r="F118" s="47"/>
      <c r="G118" s="47"/>
      <c r="H118" s="47"/>
      <c r="I118" s="47"/>
      <c r="J118" s="47"/>
      <c r="K118" s="47"/>
      <c r="L118" s="47"/>
      <c r="M118" s="47"/>
    </row>
    <row r="119" spans="1:19">
      <c r="A119" s="47"/>
      <c r="B119" s="47"/>
      <c r="C119" s="47"/>
      <c r="D119" s="47"/>
      <c r="E119" s="47"/>
      <c r="F119" s="47"/>
      <c r="G119" s="47"/>
      <c r="H119" s="47"/>
      <c r="I119" s="47"/>
      <c r="J119" s="47"/>
      <c r="K119" s="47"/>
      <c r="L119" s="47"/>
      <c r="M119" s="47"/>
    </row>
    <row r="120" spans="1:19">
      <c r="A120" s="47"/>
      <c r="B120" s="47"/>
      <c r="C120" s="47"/>
      <c r="D120" s="47"/>
      <c r="E120" s="47"/>
      <c r="F120" s="47"/>
      <c r="G120" s="47"/>
      <c r="H120" s="47"/>
      <c r="I120" s="47"/>
      <c r="J120" s="47"/>
      <c r="K120" s="47"/>
      <c r="L120" s="47"/>
      <c r="M120" s="47"/>
    </row>
    <row r="121" spans="1:19">
      <c r="A121" s="47"/>
      <c r="B121" s="47"/>
      <c r="C121" s="47"/>
      <c r="D121" s="47"/>
      <c r="E121" s="47"/>
      <c r="F121" s="47"/>
      <c r="G121" s="47"/>
      <c r="H121" s="47"/>
      <c r="I121" s="47"/>
      <c r="J121" s="47"/>
      <c r="K121" s="47"/>
      <c r="L121" s="47"/>
      <c r="M121" s="47"/>
    </row>
    <row r="122" spans="1:19">
      <c r="A122" s="47"/>
      <c r="B122" s="47"/>
      <c r="C122" s="47"/>
      <c r="D122" s="47"/>
      <c r="E122" s="47"/>
      <c r="F122" s="47"/>
      <c r="G122" s="47"/>
      <c r="H122" s="47"/>
      <c r="I122" s="47"/>
      <c r="J122" s="47"/>
      <c r="K122" s="47"/>
      <c r="L122" s="47"/>
      <c r="M122" s="47"/>
    </row>
    <row r="123" spans="1:19">
      <c r="A123" s="47"/>
      <c r="B123" s="47"/>
      <c r="C123" s="47"/>
      <c r="D123" s="47"/>
      <c r="E123" s="47"/>
      <c r="F123" s="47"/>
      <c r="G123" s="47"/>
      <c r="H123" s="47"/>
      <c r="I123" s="47"/>
      <c r="J123" s="47"/>
      <c r="K123" s="47"/>
      <c r="L123" s="47"/>
      <c r="M123" s="47"/>
    </row>
    <row r="124" spans="1:19">
      <c r="A124" s="47"/>
      <c r="B124" s="47"/>
      <c r="C124" s="47"/>
      <c r="D124" s="47"/>
      <c r="E124" s="47"/>
      <c r="F124" s="47"/>
      <c r="G124" s="47"/>
      <c r="H124" s="47"/>
      <c r="I124" s="47"/>
      <c r="J124" s="47"/>
      <c r="K124" s="47"/>
      <c r="L124" s="47"/>
      <c r="M124" s="47"/>
    </row>
    <row r="125" spans="1:19">
      <c r="A125" s="47"/>
      <c r="B125" s="47"/>
      <c r="C125" s="47"/>
      <c r="D125" s="47"/>
      <c r="E125" s="47"/>
      <c r="F125" s="47"/>
      <c r="G125" s="47"/>
      <c r="H125" s="47"/>
      <c r="I125" s="47"/>
      <c r="J125" s="47"/>
      <c r="K125" s="47"/>
      <c r="L125" s="47"/>
      <c r="M125" s="47"/>
    </row>
    <row r="126" spans="1:19">
      <c r="A126" s="47"/>
      <c r="B126" s="47"/>
      <c r="C126" s="47"/>
      <c r="D126" s="47"/>
      <c r="E126" s="47"/>
      <c r="F126" s="47"/>
      <c r="G126" s="47"/>
      <c r="H126" s="47"/>
      <c r="I126" s="47"/>
      <c r="J126" s="47"/>
      <c r="K126" s="47"/>
      <c r="L126" s="47"/>
      <c r="M126" s="47"/>
    </row>
    <row r="127" spans="1:19">
      <c r="A127" s="47"/>
      <c r="B127" s="47"/>
      <c r="C127" s="47"/>
      <c r="D127" s="47"/>
      <c r="E127" s="47"/>
      <c r="F127" s="47"/>
      <c r="G127" s="47"/>
      <c r="H127" s="47"/>
      <c r="I127" s="47"/>
      <c r="J127" s="47"/>
      <c r="K127" s="47"/>
      <c r="L127" s="47"/>
      <c r="M127" s="47"/>
    </row>
    <row r="128" spans="1:19">
      <c r="A128" s="47"/>
      <c r="B128" s="47"/>
      <c r="C128" s="47"/>
      <c r="D128" s="47"/>
      <c r="E128" s="47"/>
      <c r="F128" s="47"/>
      <c r="G128" s="47"/>
      <c r="H128" s="47"/>
      <c r="I128" s="47"/>
      <c r="J128" s="47"/>
      <c r="K128" s="47"/>
      <c r="L128" s="47"/>
      <c r="M128" s="47"/>
    </row>
    <row r="129" spans="1:13">
      <c r="A129" s="47"/>
      <c r="B129" s="47"/>
      <c r="C129" s="47"/>
      <c r="D129" s="47"/>
      <c r="E129" s="47"/>
      <c r="F129" s="47"/>
      <c r="G129" s="47"/>
      <c r="H129" s="47"/>
      <c r="I129" s="47"/>
      <c r="J129" s="47"/>
      <c r="K129" s="47"/>
      <c r="L129" s="47"/>
      <c r="M129" s="47"/>
    </row>
    <row r="130" spans="1:13">
      <c r="A130" s="47"/>
      <c r="B130" s="47"/>
      <c r="C130" s="47"/>
      <c r="D130" s="47"/>
      <c r="E130" s="47"/>
      <c r="F130" s="47"/>
      <c r="G130" s="47"/>
      <c r="H130" s="47"/>
      <c r="I130" s="47"/>
      <c r="J130" s="47"/>
      <c r="K130" s="47"/>
      <c r="L130" s="47"/>
      <c r="M130" s="47"/>
    </row>
    <row r="131" spans="1:13">
      <c r="A131" s="47"/>
      <c r="B131" s="47"/>
      <c r="C131" s="47"/>
      <c r="D131" s="47"/>
      <c r="E131" s="47"/>
      <c r="F131" s="47"/>
      <c r="G131" s="47"/>
      <c r="H131" s="47"/>
      <c r="I131" s="47"/>
      <c r="J131" s="47"/>
      <c r="K131" s="47"/>
      <c r="L131" s="47"/>
      <c r="M131" s="47"/>
    </row>
    <row r="132" spans="1:13">
      <c r="A132" s="47"/>
      <c r="B132" s="47"/>
      <c r="C132" s="47"/>
      <c r="D132" s="47"/>
      <c r="E132" s="47"/>
      <c r="F132" s="47"/>
      <c r="G132" s="47"/>
      <c r="H132" s="47"/>
      <c r="I132" s="47"/>
      <c r="J132" s="47"/>
      <c r="K132" s="47"/>
      <c r="L132" s="47"/>
      <c r="M132" s="47"/>
    </row>
    <row r="133" spans="1:13">
      <c r="A133" s="47"/>
      <c r="B133" s="47"/>
      <c r="C133" s="47"/>
      <c r="D133" s="47"/>
      <c r="E133" s="47"/>
      <c r="F133" s="47"/>
      <c r="G133" s="47"/>
      <c r="H133" s="47"/>
      <c r="I133" s="47"/>
      <c r="J133" s="47"/>
      <c r="K133" s="47"/>
      <c r="L133" s="47"/>
      <c r="M133" s="47"/>
    </row>
    <row r="134" spans="1:13">
      <c r="A134" s="47"/>
      <c r="B134" s="47"/>
      <c r="C134" s="47"/>
      <c r="D134" s="47"/>
      <c r="E134" s="47"/>
      <c r="F134" s="47"/>
      <c r="G134" s="47"/>
      <c r="H134" s="47"/>
      <c r="I134" s="47"/>
      <c r="J134" s="47"/>
      <c r="K134" s="47"/>
      <c r="L134" s="47"/>
      <c r="M134" s="47"/>
    </row>
    <row r="135" spans="1:13">
      <c r="A135" s="47"/>
      <c r="B135" s="47"/>
      <c r="C135" s="47"/>
      <c r="D135" s="47"/>
      <c r="E135" s="47"/>
      <c r="F135" s="47"/>
      <c r="G135" s="47"/>
      <c r="H135" s="47"/>
      <c r="I135" s="47"/>
      <c r="J135" s="47"/>
      <c r="K135" s="47"/>
      <c r="L135" s="47"/>
      <c r="M135" s="47"/>
    </row>
    <row r="136" spans="1:13">
      <c r="A136" s="47"/>
      <c r="B136" s="47"/>
      <c r="C136" s="47"/>
      <c r="D136" s="47"/>
      <c r="E136" s="47"/>
      <c r="F136" s="47"/>
      <c r="G136" s="47"/>
      <c r="H136" s="47"/>
      <c r="I136" s="47"/>
      <c r="J136" s="47"/>
      <c r="K136" s="47"/>
      <c r="L136" s="47"/>
      <c r="M136" s="47"/>
    </row>
    <row r="137" spans="1:13">
      <c r="A137" s="47"/>
      <c r="B137" s="47"/>
      <c r="C137" s="47"/>
      <c r="D137" s="47"/>
      <c r="E137" s="47"/>
      <c r="F137" s="47"/>
      <c r="G137" s="47"/>
      <c r="H137" s="47"/>
      <c r="I137" s="47"/>
      <c r="J137" s="47"/>
      <c r="K137" s="47"/>
      <c r="L137" s="47"/>
      <c r="M137" s="47"/>
    </row>
    <row r="138" spans="1:13">
      <c r="A138" s="47"/>
      <c r="B138" s="47"/>
      <c r="C138" s="47"/>
      <c r="D138" s="47"/>
      <c r="E138" s="47"/>
      <c r="F138" s="47"/>
      <c r="G138" s="47"/>
      <c r="H138" s="47"/>
      <c r="I138" s="47"/>
      <c r="J138" s="47"/>
      <c r="K138" s="47"/>
      <c r="L138" s="47"/>
      <c r="M138" s="47"/>
    </row>
    <row r="139" spans="1:13">
      <c r="A139" s="47"/>
      <c r="B139" s="47"/>
      <c r="C139" s="47"/>
      <c r="D139" s="47"/>
      <c r="E139" s="47"/>
      <c r="F139" s="47"/>
      <c r="G139" s="47"/>
      <c r="H139" s="47"/>
      <c r="I139" s="47"/>
      <c r="J139" s="47"/>
      <c r="K139" s="47"/>
      <c r="L139" s="47"/>
      <c r="M139" s="47"/>
    </row>
    <row r="140" spans="1:13">
      <c r="A140" s="47"/>
      <c r="B140" s="47"/>
      <c r="C140" s="47"/>
      <c r="D140" s="47"/>
      <c r="E140" s="47"/>
      <c r="F140" s="47"/>
      <c r="G140" s="47"/>
      <c r="H140" s="47"/>
      <c r="I140" s="47"/>
      <c r="J140" s="47"/>
      <c r="K140" s="47"/>
      <c r="L140" s="47"/>
      <c r="M140" s="47"/>
    </row>
    <row r="141" spans="1:13">
      <c r="A141" s="47"/>
      <c r="B141" s="47"/>
      <c r="C141" s="47"/>
      <c r="D141" s="47"/>
      <c r="E141" s="47"/>
      <c r="F141" s="47"/>
      <c r="G141" s="47"/>
      <c r="H141" s="47"/>
      <c r="I141" s="47"/>
      <c r="J141" s="47"/>
      <c r="K141" s="47"/>
      <c r="L141" s="47"/>
      <c r="M141" s="47"/>
    </row>
    <row r="142" spans="1:13">
      <c r="A142" s="47"/>
      <c r="B142" s="47"/>
      <c r="C142" s="47"/>
      <c r="D142" s="47"/>
      <c r="E142" s="47"/>
      <c r="F142" s="47"/>
      <c r="G142" s="47"/>
      <c r="H142" s="47"/>
      <c r="I142" s="47"/>
      <c r="J142" s="47"/>
      <c r="K142" s="47"/>
      <c r="L142" s="47"/>
      <c r="M142" s="47"/>
    </row>
    <row r="143" spans="1:13">
      <c r="A143" s="47"/>
      <c r="B143" s="47"/>
      <c r="C143" s="47"/>
      <c r="D143" s="47"/>
      <c r="E143" s="47"/>
      <c r="F143" s="47"/>
      <c r="G143" s="47"/>
      <c r="H143" s="47"/>
      <c r="I143" s="47"/>
      <c r="J143" s="47"/>
      <c r="K143" s="47"/>
      <c r="L143" s="47"/>
      <c r="M143" s="47"/>
    </row>
    <row r="144" spans="1:13">
      <c r="A144" s="47"/>
      <c r="B144" s="47"/>
      <c r="C144" s="47"/>
      <c r="D144" s="47"/>
      <c r="E144" s="47"/>
      <c r="F144" s="47"/>
      <c r="G144" s="47"/>
      <c r="H144" s="47"/>
      <c r="I144" s="47"/>
      <c r="J144" s="47"/>
      <c r="K144" s="47"/>
      <c r="L144" s="47"/>
      <c r="M144" s="47"/>
    </row>
    <row r="145" spans="1:13">
      <c r="A145" s="47"/>
      <c r="B145" s="47"/>
      <c r="C145" s="47"/>
      <c r="D145" s="47"/>
      <c r="E145" s="47"/>
      <c r="F145" s="47"/>
      <c r="G145" s="47"/>
      <c r="H145" s="47"/>
      <c r="I145" s="47"/>
      <c r="J145" s="47"/>
      <c r="K145" s="47"/>
      <c r="L145" s="47"/>
      <c r="M145" s="47"/>
    </row>
    <row r="146" spans="1:13">
      <c r="A146" s="47"/>
      <c r="B146" s="47"/>
      <c r="C146" s="47"/>
      <c r="D146" s="47"/>
      <c r="E146" s="47"/>
      <c r="F146" s="47"/>
      <c r="G146" s="47"/>
      <c r="H146" s="47"/>
      <c r="I146" s="47"/>
      <c r="J146" s="47"/>
      <c r="K146" s="47"/>
      <c r="L146" s="47"/>
      <c r="M146" s="47"/>
    </row>
    <row r="147" spans="1:13">
      <c r="A147" s="47"/>
      <c r="B147" s="47"/>
      <c r="C147" s="47"/>
      <c r="D147" s="47"/>
      <c r="E147" s="47"/>
      <c r="F147" s="47"/>
      <c r="G147" s="47"/>
      <c r="H147" s="47"/>
      <c r="I147" s="47"/>
      <c r="J147" s="47"/>
      <c r="K147" s="47"/>
      <c r="L147" s="47"/>
      <c r="M147" s="47"/>
    </row>
    <row r="148" spans="1:13">
      <c r="A148" s="47"/>
      <c r="B148" s="47"/>
      <c r="C148" s="47"/>
      <c r="D148" s="47"/>
      <c r="E148" s="47"/>
      <c r="F148" s="47"/>
      <c r="G148" s="47"/>
      <c r="H148" s="47"/>
      <c r="I148" s="47"/>
      <c r="J148" s="47"/>
      <c r="K148" s="47"/>
      <c r="L148" s="47"/>
      <c r="M148" s="47"/>
    </row>
    <row r="149" spans="1:13">
      <c r="A149" s="47"/>
      <c r="B149" s="47"/>
      <c r="C149" s="47"/>
      <c r="D149" s="47"/>
      <c r="E149" s="47"/>
      <c r="F149" s="47"/>
      <c r="G149" s="47"/>
      <c r="H149" s="47"/>
      <c r="I149" s="47"/>
      <c r="J149" s="47"/>
      <c r="K149" s="47"/>
      <c r="L149" s="47"/>
      <c r="M149" s="47"/>
    </row>
    <row r="150" spans="1:13">
      <c r="A150" s="47"/>
      <c r="B150" s="47"/>
      <c r="C150" s="47"/>
      <c r="D150" s="47"/>
      <c r="E150" s="47"/>
      <c r="F150" s="47"/>
      <c r="G150" s="47"/>
      <c r="H150" s="47"/>
      <c r="I150" s="47"/>
      <c r="J150" s="47"/>
      <c r="K150" s="47"/>
      <c r="L150" s="47"/>
      <c r="M150" s="47"/>
    </row>
    <row r="151" spans="1:13">
      <c r="A151" s="47"/>
      <c r="B151" s="47"/>
      <c r="C151" s="47"/>
      <c r="D151" s="47"/>
      <c r="E151" s="47"/>
      <c r="F151" s="47"/>
      <c r="G151" s="47"/>
      <c r="H151" s="47"/>
      <c r="I151" s="47"/>
      <c r="J151" s="47"/>
      <c r="K151" s="47"/>
      <c r="L151" s="47"/>
      <c r="M151" s="47"/>
    </row>
    <row r="152" spans="1:13">
      <c r="A152" s="47"/>
      <c r="B152" s="47"/>
      <c r="C152" s="47"/>
      <c r="D152" s="47"/>
      <c r="E152" s="47"/>
      <c r="F152" s="47"/>
      <c r="G152" s="47"/>
      <c r="H152" s="47"/>
      <c r="I152" s="47"/>
      <c r="J152" s="47"/>
      <c r="K152" s="47"/>
      <c r="L152" s="47"/>
      <c r="M152" s="47"/>
    </row>
    <row r="153" spans="1:13">
      <c r="A153" s="47"/>
      <c r="B153" s="47"/>
      <c r="C153" s="47"/>
      <c r="D153" s="47"/>
      <c r="E153" s="47"/>
      <c r="F153" s="47"/>
      <c r="G153" s="47"/>
      <c r="H153" s="47"/>
      <c r="I153" s="47"/>
      <c r="J153" s="47"/>
      <c r="K153" s="47"/>
      <c r="L153" s="47"/>
      <c r="M153" s="47"/>
    </row>
    <row r="154" spans="1:13">
      <c r="A154" s="47"/>
      <c r="B154" s="47"/>
      <c r="C154" s="47"/>
      <c r="D154" s="47"/>
      <c r="E154" s="47"/>
      <c r="F154" s="47"/>
      <c r="G154" s="47"/>
      <c r="H154" s="47"/>
      <c r="I154" s="47"/>
      <c r="J154" s="47"/>
      <c r="K154" s="47"/>
      <c r="L154" s="47"/>
      <c r="M154" s="47"/>
    </row>
    <row r="155" spans="1:13">
      <c r="A155" s="47"/>
      <c r="B155" s="47"/>
      <c r="C155" s="47"/>
      <c r="D155" s="47"/>
      <c r="E155" s="47"/>
      <c r="F155" s="47"/>
      <c r="G155" s="47"/>
      <c r="H155" s="47"/>
      <c r="I155" s="47"/>
      <c r="J155" s="47"/>
      <c r="K155" s="47"/>
      <c r="L155" s="47"/>
      <c r="M155" s="47"/>
    </row>
    <row r="156" spans="1:13">
      <c r="A156" s="47"/>
      <c r="B156" s="47"/>
      <c r="C156" s="47"/>
      <c r="D156" s="47"/>
      <c r="E156" s="47"/>
      <c r="F156" s="47"/>
      <c r="G156" s="47"/>
      <c r="H156" s="47"/>
      <c r="I156" s="47"/>
      <c r="J156" s="47"/>
      <c r="K156" s="47"/>
      <c r="L156" s="47"/>
      <c r="M156" s="47"/>
    </row>
    <row r="157" spans="1:13">
      <c r="A157" s="47"/>
      <c r="B157" s="47"/>
      <c r="C157" s="47"/>
      <c r="D157" s="47"/>
      <c r="E157" s="47"/>
      <c r="F157" s="47"/>
      <c r="G157" s="47"/>
      <c r="H157" s="47"/>
      <c r="I157" s="47"/>
      <c r="J157" s="47"/>
      <c r="K157" s="47"/>
      <c r="L157" s="47"/>
      <c r="M157" s="47"/>
    </row>
    <row r="158" spans="1:13">
      <c r="A158" s="47"/>
      <c r="B158" s="47"/>
      <c r="C158" s="47"/>
      <c r="D158" s="47"/>
      <c r="E158" s="47"/>
      <c r="F158" s="47"/>
      <c r="G158" s="47"/>
      <c r="H158" s="47"/>
      <c r="I158" s="47"/>
      <c r="J158" s="47"/>
      <c r="K158" s="47"/>
      <c r="L158" s="47"/>
      <c r="M158" s="47"/>
    </row>
    <row r="159" spans="1:13">
      <c r="A159" s="47"/>
      <c r="B159" s="47"/>
      <c r="C159" s="47"/>
      <c r="D159" s="47"/>
      <c r="E159" s="47"/>
      <c r="F159" s="47"/>
      <c r="G159" s="47"/>
      <c r="H159" s="47"/>
      <c r="I159" s="47"/>
      <c r="J159" s="47"/>
      <c r="K159" s="47"/>
      <c r="L159" s="47"/>
      <c r="M159" s="47"/>
    </row>
    <row r="160" spans="1:13">
      <c r="A160" s="47"/>
      <c r="B160" s="47"/>
      <c r="C160" s="47"/>
      <c r="D160" s="47"/>
      <c r="E160" s="47"/>
      <c r="F160" s="47"/>
      <c r="G160" s="47"/>
      <c r="H160" s="47"/>
      <c r="I160" s="47"/>
      <c r="J160" s="47"/>
      <c r="K160" s="47"/>
      <c r="L160" s="47"/>
      <c r="M160" s="47"/>
    </row>
    <row r="161" spans="1:13">
      <c r="A161" s="47"/>
      <c r="B161" s="47"/>
      <c r="C161" s="47"/>
      <c r="D161" s="47"/>
      <c r="E161" s="47"/>
      <c r="F161" s="47"/>
      <c r="G161" s="47"/>
      <c r="H161" s="47"/>
      <c r="I161" s="47"/>
      <c r="J161" s="47"/>
      <c r="K161" s="47"/>
      <c r="L161" s="47"/>
      <c r="M161" s="47"/>
    </row>
    <row r="162" spans="1:13">
      <c r="A162" s="47"/>
      <c r="B162" s="47"/>
      <c r="C162" s="47"/>
      <c r="D162" s="47"/>
      <c r="E162" s="47"/>
      <c r="F162" s="47"/>
      <c r="G162" s="47"/>
      <c r="H162" s="47"/>
      <c r="I162" s="47"/>
      <c r="J162" s="47"/>
      <c r="K162" s="47"/>
      <c r="L162" s="47"/>
      <c r="M162" s="47"/>
    </row>
    <row r="163" spans="1:13">
      <c r="A163" s="47"/>
      <c r="B163" s="47"/>
      <c r="C163" s="47"/>
      <c r="D163" s="47"/>
      <c r="E163" s="47"/>
      <c r="F163" s="47"/>
      <c r="G163" s="47"/>
      <c r="H163" s="47"/>
      <c r="I163" s="47"/>
      <c r="J163" s="47"/>
      <c r="K163" s="47"/>
      <c r="L163" s="47"/>
      <c r="M163" s="47"/>
    </row>
    <row r="164" spans="1:13">
      <c r="A164" s="47"/>
      <c r="B164" s="47"/>
      <c r="C164" s="47"/>
      <c r="D164" s="47"/>
      <c r="E164" s="47"/>
      <c r="F164" s="47"/>
      <c r="G164" s="47"/>
      <c r="H164" s="47"/>
      <c r="I164" s="47"/>
      <c r="J164" s="47"/>
      <c r="K164" s="47"/>
      <c r="L164" s="47"/>
      <c r="M164" s="47"/>
    </row>
    <row r="165" spans="1:13">
      <c r="A165" s="47"/>
      <c r="B165" s="47"/>
      <c r="C165" s="47"/>
      <c r="D165" s="47"/>
      <c r="E165" s="47"/>
      <c r="F165" s="47"/>
      <c r="G165" s="47"/>
      <c r="H165" s="47"/>
      <c r="I165" s="47"/>
      <c r="J165" s="47"/>
      <c r="K165" s="47"/>
      <c r="L165" s="47"/>
      <c r="M165" s="47"/>
    </row>
    <row r="166" spans="1:13">
      <c r="A166" s="47"/>
      <c r="B166" s="47"/>
      <c r="C166" s="47"/>
      <c r="D166" s="47"/>
      <c r="E166" s="47"/>
      <c r="F166" s="47"/>
      <c r="G166" s="47"/>
      <c r="H166" s="47"/>
      <c r="I166" s="47"/>
      <c r="J166" s="47"/>
      <c r="K166" s="47"/>
      <c r="L166" s="47"/>
      <c r="M166" s="47"/>
    </row>
    <row r="167" spans="1:13">
      <c r="A167" s="47"/>
      <c r="B167" s="47"/>
      <c r="C167" s="47"/>
      <c r="D167" s="47"/>
      <c r="E167" s="47"/>
      <c r="F167" s="47"/>
      <c r="G167" s="47"/>
      <c r="H167" s="47"/>
      <c r="I167" s="47"/>
      <c r="J167" s="47"/>
      <c r="K167" s="47"/>
      <c r="L167" s="47"/>
      <c r="M167" s="47"/>
    </row>
    <row r="168" spans="1:13">
      <c r="A168" s="47"/>
      <c r="B168" s="47"/>
      <c r="C168" s="47"/>
      <c r="D168" s="47"/>
      <c r="E168" s="47"/>
      <c r="F168" s="47"/>
      <c r="G168" s="47"/>
      <c r="H168" s="47"/>
      <c r="I168" s="47"/>
      <c r="J168" s="47"/>
      <c r="K168" s="47"/>
      <c r="L168" s="47"/>
      <c r="M168" s="47"/>
    </row>
    <row r="169" spans="1:13">
      <c r="A169" s="47"/>
      <c r="B169" s="47"/>
      <c r="C169" s="47"/>
      <c r="D169" s="47"/>
      <c r="E169" s="47"/>
      <c r="F169" s="47"/>
      <c r="G169" s="47"/>
      <c r="H169" s="47"/>
      <c r="I169" s="47"/>
      <c r="J169" s="47"/>
      <c r="K169" s="47"/>
      <c r="L169" s="47"/>
      <c r="M169" s="47"/>
    </row>
    <row r="170" spans="1:13">
      <c r="A170" s="47"/>
      <c r="B170" s="47"/>
      <c r="C170" s="47"/>
      <c r="D170" s="47"/>
      <c r="E170" s="47"/>
      <c r="F170" s="47"/>
      <c r="G170" s="47"/>
      <c r="H170" s="47"/>
      <c r="I170" s="47"/>
      <c r="J170" s="47"/>
      <c r="K170" s="47"/>
      <c r="L170" s="47"/>
      <c r="M170" s="47"/>
    </row>
    <row r="171" spans="1:13">
      <c r="A171" s="47"/>
      <c r="B171" s="47"/>
      <c r="C171" s="47"/>
      <c r="D171" s="47"/>
      <c r="E171" s="47"/>
      <c r="F171" s="47"/>
      <c r="G171" s="47"/>
      <c r="H171" s="47"/>
      <c r="I171" s="47"/>
      <c r="J171" s="47"/>
      <c r="K171" s="47"/>
      <c r="L171" s="47"/>
      <c r="M171" s="47"/>
    </row>
    <row r="172" spans="1:13">
      <c r="A172" s="47"/>
      <c r="B172" s="47"/>
      <c r="C172" s="47"/>
      <c r="D172" s="47"/>
      <c r="E172" s="47"/>
      <c r="F172" s="47"/>
      <c r="G172" s="47"/>
      <c r="H172" s="47"/>
      <c r="I172" s="47"/>
      <c r="J172" s="47"/>
      <c r="K172" s="47"/>
      <c r="L172" s="47"/>
      <c r="M172" s="47"/>
    </row>
    <row r="173" spans="1:13">
      <c r="A173" s="47"/>
      <c r="B173" s="47"/>
      <c r="C173" s="47"/>
      <c r="D173" s="47"/>
      <c r="E173" s="47"/>
      <c r="F173" s="47"/>
      <c r="G173" s="47"/>
      <c r="H173" s="47"/>
      <c r="I173" s="47"/>
      <c r="J173" s="47"/>
      <c r="K173" s="47"/>
      <c r="L173" s="47"/>
      <c r="M173" s="47"/>
    </row>
    <row r="174" spans="1:13">
      <c r="A174" s="47"/>
      <c r="B174" s="47"/>
      <c r="C174" s="47"/>
      <c r="D174" s="47"/>
      <c r="E174" s="47"/>
      <c r="F174" s="47"/>
      <c r="G174" s="47"/>
      <c r="H174" s="47"/>
      <c r="I174" s="47"/>
      <c r="J174" s="47"/>
      <c r="K174" s="47"/>
      <c r="L174" s="47"/>
      <c r="M174" s="47"/>
    </row>
    <row r="175" spans="1:13">
      <c r="A175" s="47"/>
      <c r="B175" s="47"/>
      <c r="C175" s="47"/>
      <c r="D175" s="47"/>
      <c r="E175" s="47"/>
      <c r="F175" s="47"/>
      <c r="G175" s="47"/>
      <c r="H175" s="47"/>
      <c r="I175" s="47"/>
      <c r="J175" s="47"/>
      <c r="K175" s="47"/>
      <c r="L175" s="47"/>
      <c r="M175" s="47"/>
    </row>
    <row r="176" spans="1:13">
      <c r="A176" s="47"/>
      <c r="B176" s="47"/>
      <c r="C176" s="47"/>
      <c r="D176" s="47"/>
      <c r="E176" s="47"/>
      <c r="F176" s="47"/>
      <c r="G176" s="47"/>
      <c r="H176" s="47"/>
      <c r="I176" s="47"/>
      <c r="J176" s="47"/>
      <c r="K176" s="47"/>
      <c r="L176" s="47"/>
      <c r="M176" s="47"/>
    </row>
    <row r="177" spans="1:13">
      <c r="A177" s="47"/>
      <c r="B177" s="47"/>
      <c r="C177" s="47"/>
      <c r="D177" s="47"/>
      <c r="E177" s="47"/>
      <c r="F177" s="47"/>
      <c r="G177" s="47"/>
      <c r="H177" s="47"/>
      <c r="I177" s="47"/>
      <c r="J177" s="47"/>
      <c r="K177" s="47"/>
      <c r="L177" s="47"/>
      <c r="M177" s="47"/>
    </row>
    <row r="178" spans="1:13">
      <c r="A178" s="47"/>
      <c r="B178" s="47"/>
      <c r="C178" s="47"/>
      <c r="D178" s="47"/>
      <c r="E178" s="47"/>
      <c r="F178" s="47"/>
      <c r="G178" s="47"/>
      <c r="H178" s="47"/>
      <c r="I178" s="47"/>
      <c r="J178" s="47"/>
      <c r="K178" s="47"/>
      <c r="L178" s="47"/>
      <c r="M178" s="47"/>
    </row>
    <row r="179" spans="1:13">
      <c r="A179" s="47"/>
      <c r="B179" s="47"/>
      <c r="C179" s="47"/>
      <c r="D179" s="47"/>
      <c r="E179" s="47"/>
      <c r="F179" s="47"/>
      <c r="G179" s="47"/>
      <c r="H179" s="47"/>
      <c r="I179" s="47"/>
      <c r="J179" s="47"/>
      <c r="K179" s="47"/>
      <c r="L179" s="47"/>
      <c r="M179" s="47"/>
    </row>
    <row r="180" spans="1:13">
      <c r="A180" s="47"/>
      <c r="B180" s="47"/>
      <c r="C180" s="47"/>
      <c r="D180" s="47"/>
      <c r="E180" s="47"/>
      <c r="F180" s="47"/>
      <c r="G180" s="47"/>
      <c r="H180" s="47"/>
      <c r="I180" s="47"/>
      <c r="J180" s="47"/>
      <c r="K180" s="47"/>
      <c r="L180" s="47"/>
      <c r="M180" s="47"/>
    </row>
    <row r="181" spans="1:13">
      <c r="A181" s="47"/>
      <c r="B181" s="47"/>
      <c r="C181" s="47"/>
      <c r="D181" s="47"/>
      <c r="E181" s="47"/>
      <c r="F181" s="47"/>
      <c r="G181" s="47"/>
      <c r="H181" s="47"/>
      <c r="I181" s="47"/>
      <c r="J181" s="47"/>
      <c r="K181" s="47"/>
      <c r="L181" s="47"/>
      <c r="M181" s="47"/>
    </row>
    <row r="182" spans="1:13">
      <c r="A182" s="47"/>
      <c r="B182" s="47"/>
      <c r="C182" s="47"/>
      <c r="D182" s="47"/>
      <c r="E182" s="47"/>
      <c r="F182" s="47"/>
      <c r="G182" s="47"/>
      <c r="H182" s="47"/>
      <c r="I182" s="47"/>
      <c r="J182" s="47"/>
      <c r="K182" s="47"/>
      <c r="L182" s="47"/>
      <c r="M182" s="47"/>
    </row>
    <row r="183" spans="1:13">
      <c r="A183" s="47"/>
      <c r="B183" s="47"/>
      <c r="C183" s="47"/>
      <c r="D183" s="47"/>
      <c r="E183" s="47"/>
      <c r="F183" s="47"/>
      <c r="G183" s="47"/>
      <c r="H183" s="47"/>
      <c r="I183" s="47"/>
      <c r="J183" s="47"/>
      <c r="K183" s="47"/>
      <c r="L183" s="47"/>
      <c r="M183" s="47"/>
    </row>
    <row r="184" spans="1:13">
      <c r="A184" s="47"/>
      <c r="B184" s="47"/>
      <c r="C184" s="47"/>
      <c r="D184" s="47"/>
      <c r="E184" s="47"/>
      <c r="F184" s="47"/>
      <c r="G184" s="47"/>
      <c r="H184" s="47"/>
      <c r="I184" s="47"/>
      <c r="J184" s="47"/>
      <c r="K184" s="47"/>
      <c r="L184" s="47"/>
      <c r="M184" s="47"/>
    </row>
    <row r="185" spans="1:13">
      <c r="A185" s="47"/>
      <c r="B185" s="47"/>
      <c r="C185" s="47"/>
      <c r="D185" s="47"/>
      <c r="E185" s="47"/>
      <c r="F185" s="47"/>
      <c r="G185" s="47"/>
      <c r="H185" s="47"/>
      <c r="I185" s="47"/>
      <c r="J185" s="47"/>
      <c r="K185" s="47"/>
      <c r="L185" s="47"/>
      <c r="M185" s="47"/>
    </row>
    <row r="186" spans="1:13">
      <c r="A186" s="47"/>
      <c r="B186" s="47"/>
      <c r="C186" s="47"/>
      <c r="D186" s="47"/>
      <c r="E186" s="47"/>
      <c r="F186" s="47"/>
      <c r="G186" s="47"/>
      <c r="H186" s="47"/>
      <c r="I186" s="47"/>
      <c r="J186" s="47"/>
      <c r="K186" s="47"/>
      <c r="L186" s="47"/>
      <c r="M186" s="47"/>
    </row>
    <row r="187" spans="1:13">
      <c r="A187" s="47"/>
      <c r="B187" s="47"/>
      <c r="C187" s="47"/>
      <c r="D187" s="47"/>
      <c r="E187" s="47"/>
      <c r="F187" s="47"/>
      <c r="G187" s="47"/>
      <c r="H187" s="47"/>
      <c r="I187" s="47"/>
      <c r="J187" s="47"/>
      <c r="K187" s="47"/>
      <c r="L187" s="47"/>
      <c r="M187" s="47"/>
    </row>
    <row r="188" spans="1:13">
      <c r="A188" s="47"/>
      <c r="B188" s="47"/>
      <c r="C188" s="47"/>
      <c r="D188" s="47"/>
      <c r="E188" s="47"/>
      <c r="F188" s="47"/>
      <c r="G188" s="47"/>
      <c r="H188" s="47"/>
      <c r="I188" s="47"/>
      <c r="J188" s="47"/>
      <c r="K188" s="47"/>
      <c r="L188" s="47"/>
      <c r="M188" s="47"/>
    </row>
    <row r="189" spans="1:13">
      <c r="A189" s="47"/>
      <c r="B189" s="47"/>
      <c r="C189" s="47"/>
      <c r="D189" s="47"/>
      <c r="E189" s="47"/>
      <c r="F189" s="47"/>
      <c r="G189" s="47"/>
      <c r="H189" s="47"/>
      <c r="I189" s="47"/>
      <c r="J189" s="47"/>
      <c r="K189" s="47"/>
      <c r="L189" s="47"/>
      <c r="M189" s="47"/>
    </row>
    <row r="190" spans="1:13">
      <c r="A190" s="47"/>
      <c r="B190" s="47"/>
      <c r="C190" s="47"/>
      <c r="D190" s="47"/>
      <c r="E190" s="47"/>
      <c r="F190" s="47"/>
      <c r="G190" s="47"/>
      <c r="H190" s="47"/>
      <c r="I190" s="47"/>
      <c r="J190" s="47"/>
      <c r="K190" s="47"/>
      <c r="L190" s="47"/>
      <c r="M190" s="47"/>
    </row>
    <row r="191" spans="1:13">
      <c r="A191" s="47"/>
      <c r="B191" s="47"/>
      <c r="C191" s="47"/>
      <c r="D191" s="47"/>
      <c r="E191" s="47"/>
      <c r="F191" s="47"/>
      <c r="G191" s="47"/>
      <c r="H191" s="47"/>
      <c r="I191" s="47"/>
      <c r="J191" s="47"/>
      <c r="K191" s="47"/>
      <c r="L191" s="47"/>
      <c r="M191" s="47"/>
    </row>
    <row r="192" spans="1:13">
      <c r="A192" s="47"/>
      <c r="B192" s="47"/>
      <c r="C192" s="47"/>
      <c r="D192" s="47"/>
      <c r="E192" s="47"/>
      <c r="F192" s="47"/>
      <c r="G192" s="47"/>
      <c r="H192" s="47"/>
      <c r="I192" s="47"/>
      <c r="J192" s="47"/>
      <c r="K192" s="47"/>
      <c r="L192" s="47"/>
      <c r="M192" s="47"/>
    </row>
    <row r="193" spans="1:13">
      <c r="A193" s="47"/>
      <c r="B193" s="47"/>
      <c r="C193" s="47"/>
      <c r="D193" s="47"/>
      <c r="E193" s="47"/>
      <c r="F193" s="47"/>
      <c r="G193" s="47"/>
      <c r="H193" s="47"/>
      <c r="I193" s="47"/>
      <c r="J193" s="47"/>
      <c r="K193" s="47"/>
      <c r="L193" s="47"/>
      <c r="M193" s="47"/>
    </row>
    <row r="194" spans="1:13">
      <c r="A194" s="47"/>
      <c r="B194" s="47"/>
      <c r="C194" s="47"/>
      <c r="D194" s="47"/>
      <c r="E194" s="47"/>
      <c r="F194" s="47"/>
      <c r="G194" s="47"/>
      <c r="H194" s="47"/>
      <c r="I194" s="47"/>
      <c r="J194" s="47"/>
      <c r="K194" s="47"/>
      <c r="L194" s="47"/>
      <c r="M194" s="47"/>
    </row>
    <row r="195" spans="1:13">
      <c r="A195" s="47"/>
      <c r="B195" s="47"/>
      <c r="C195" s="47"/>
      <c r="D195" s="47"/>
      <c r="E195" s="47"/>
      <c r="F195" s="47"/>
      <c r="G195" s="47"/>
      <c r="H195" s="47"/>
      <c r="I195" s="47"/>
      <c r="J195" s="47"/>
      <c r="K195" s="47"/>
      <c r="L195" s="47"/>
      <c r="M195" s="47"/>
    </row>
    <row r="196" spans="1:13">
      <c r="A196" s="47"/>
      <c r="B196" s="47"/>
      <c r="C196" s="47"/>
      <c r="D196" s="47"/>
      <c r="E196" s="47"/>
      <c r="F196" s="47"/>
      <c r="G196" s="47"/>
      <c r="H196" s="47"/>
      <c r="I196" s="47"/>
      <c r="J196" s="47"/>
      <c r="K196" s="47"/>
      <c r="L196" s="47"/>
      <c r="M196" s="47"/>
    </row>
    <row r="197" spans="1:13">
      <c r="A197" s="47"/>
      <c r="B197" s="47"/>
      <c r="C197" s="47"/>
      <c r="D197" s="47"/>
      <c r="E197" s="47"/>
      <c r="F197" s="47"/>
      <c r="G197" s="47"/>
      <c r="H197" s="47"/>
      <c r="I197" s="47"/>
      <c r="J197" s="47"/>
      <c r="K197" s="47"/>
      <c r="L197" s="47"/>
      <c r="M197" s="47"/>
    </row>
    <row r="198" spans="1:13">
      <c r="A198" s="47"/>
      <c r="B198" s="47"/>
      <c r="C198" s="47"/>
      <c r="D198" s="47"/>
      <c r="E198" s="47"/>
      <c r="F198" s="47"/>
      <c r="G198" s="47"/>
      <c r="H198" s="47"/>
      <c r="I198" s="47"/>
      <c r="J198" s="47"/>
      <c r="K198" s="47"/>
      <c r="L198" s="47"/>
      <c r="M198" s="47"/>
    </row>
    <row r="199" spans="1:13">
      <c r="A199" s="47"/>
      <c r="B199" s="47"/>
      <c r="C199" s="47"/>
      <c r="D199" s="47"/>
      <c r="E199" s="47"/>
      <c r="F199" s="47"/>
      <c r="G199" s="47"/>
      <c r="H199" s="47"/>
      <c r="I199" s="47"/>
      <c r="J199" s="47"/>
      <c r="K199" s="47"/>
      <c r="L199" s="47"/>
      <c r="M199" s="47"/>
    </row>
    <row r="200" spans="1:13">
      <c r="A200" s="47"/>
      <c r="B200" s="47"/>
      <c r="C200" s="47"/>
      <c r="D200" s="47"/>
      <c r="E200" s="47"/>
      <c r="F200" s="47"/>
      <c r="G200" s="47"/>
      <c r="H200" s="47"/>
      <c r="I200" s="47"/>
      <c r="J200" s="47"/>
      <c r="K200" s="47"/>
      <c r="L200" s="47"/>
      <c r="M200" s="47"/>
    </row>
    <row r="201" spans="1:13">
      <c r="A201" s="47"/>
      <c r="B201" s="47"/>
      <c r="C201" s="47"/>
      <c r="D201" s="47"/>
      <c r="E201" s="47"/>
      <c r="F201" s="47"/>
      <c r="G201" s="47"/>
      <c r="H201" s="47"/>
      <c r="I201" s="47"/>
      <c r="J201" s="47"/>
      <c r="K201" s="47"/>
      <c r="L201" s="47"/>
      <c r="M201" s="47"/>
    </row>
    <row r="202" spans="1:13">
      <c r="A202" s="47"/>
      <c r="B202" s="47"/>
      <c r="C202" s="47"/>
      <c r="D202" s="47"/>
      <c r="E202" s="47"/>
      <c r="F202" s="47"/>
      <c r="G202" s="47"/>
      <c r="H202" s="47"/>
      <c r="I202" s="47"/>
      <c r="J202" s="47"/>
      <c r="K202" s="47"/>
      <c r="L202" s="47"/>
      <c r="M202" s="47"/>
    </row>
    <row r="203" spans="1:13">
      <c r="A203" s="47"/>
      <c r="B203" s="47"/>
      <c r="C203" s="47"/>
      <c r="D203" s="47"/>
      <c r="E203" s="47"/>
      <c r="F203" s="47"/>
      <c r="G203" s="47"/>
      <c r="H203" s="47"/>
      <c r="I203" s="47"/>
      <c r="J203" s="47"/>
      <c r="K203" s="47"/>
      <c r="L203" s="47"/>
      <c r="M203" s="47"/>
    </row>
    <row r="204" spans="1:13">
      <c r="A204" s="47"/>
      <c r="B204" s="47"/>
      <c r="C204" s="47"/>
      <c r="D204" s="47"/>
      <c r="E204" s="47"/>
      <c r="F204" s="47"/>
      <c r="G204" s="47"/>
      <c r="H204" s="47"/>
      <c r="I204" s="47"/>
      <c r="J204" s="47"/>
      <c r="K204" s="47"/>
      <c r="L204" s="47"/>
      <c r="M204" s="47"/>
    </row>
    <row r="205" spans="1:13">
      <c r="A205" s="47"/>
      <c r="B205" s="47"/>
      <c r="C205" s="47"/>
      <c r="D205" s="47"/>
      <c r="E205" s="47"/>
      <c r="F205" s="47"/>
      <c r="G205" s="47"/>
      <c r="H205" s="47"/>
      <c r="I205" s="47"/>
      <c r="J205" s="47"/>
      <c r="K205" s="47"/>
      <c r="L205" s="47"/>
      <c r="M205" s="47"/>
    </row>
    <row r="206" spans="1:13">
      <c r="A206" s="47"/>
      <c r="B206" s="47"/>
      <c r="C206" s="47"/>
      <c r="D206" s="47"/>
      <c r="E206" s="47"/>
      <c r="F206" s="47"/>
      <c r="G206" s="47"/>
      <c r="H206" s="47"/>
      <c r="I206" s="47"/>
      <c r="J206" s="47"/>
      <c r="K206" s="47"/>
      <c r="L206" s="47"/>
      <c r="M206" s="47"/>
    </row>
    <row r="207" spans="1:13">
      <c r="A207" s="47"/>
      <c r="B207" s="47"/>
      <c r="C207" s="47"/>
      <c r="D207" s="47"/>
      <c r="E207" s="47"/>
      <c r="F207" s="47"/>
      <c r="G207" s="47"/>
      <c r="H207" s="47"/>
      <c r="I207" s="47"/>
      <c r="J207" s="47"/>
      <c r="K207" s="47"/>
      <c r="L207" s="47"/>
      <c r="M207" s="47"/>
    </row>
    <row r="208" spans="1:13">
      <c r="A208" s="47"/>
      <c r="B208" s="47"/>
      <c r="C208" s="47"/>
      <c r="D208" s="47"/>
      <c r="E208" s="47"/>
      <c r="F208" s="47"/>
      <c r="G208" s="47"/>
      <c r="H208" s="47"/>
      <c r="I208" s="47"/>
      <c r="J208" s="47"/>
      <c r="K208" s="47"/>
      <c r="L208" s="47"/>
      <c r="M208" s="47"/>
    </row>
    <row r="209" spans="1:13">
      <c r="A209" s="47"/>
      <c r="B209" s="47"/>
      <c r="C209" s="47"/>
      <c r="D209" s="47"/>
      <c r="E209" s="47"/>
      <c r="F209" s="47"/>
      <c r="G209" s="47"/>
      <c r="H209" s="47"/>
      <c r="I209" s="47"/>
      <c r="J209" s="47"/>
      <c r="K209" s="47"/>
      <c r="L209" s="47"/>
      <c r="M209" s="47"/>
    </row>
    <row r="210" spans="1:13">
      <c r="A210" s="47"/>
      <c r="B210" s="47"/>
      <c r="C210" s="47"/>
      <c r="D210" s="47"/>
      <c r="E210" s="47"/>
      <c r="F210" s="47"/>
      <c r="G210" s="47"/>
      <c r="H210" s="47"/>
      <c r="I210" s="47"/>
      <c r="J210" s="47"/>
      <c r="K210" s="47"/>
      <c r="L210" s="47"/>
      <c r="M210" s="47"/>
    </row>
    <row r="211" spans="1:13">
      <c r="A211" s="47"/>
      <c r="B211" s="47"/>
      <c r="C211" s="47"/>
      <c r="D211" s="47"/>
      <c r="E211" s="47"/>
      <c r="F211" s="47"/>
      <c r="G211" s="47"/>
      <c r="H211" s="47"/>
      <c r="I211" s="47"/>
      <c r="J211" s="47"/>
      <c r="K211" s="47"/>
      <c r="L211" s="47"/>
      <c r="M211" s="47"/>
    </row>
    <row r="212" spans="1:13">
      <c r="A212" s="47"/>
      <c r="B212" s="47"/>
      <c r="C212" s="47"/>
      <c r="D212" s="47"/>
      <c r="E212" s="47"/>
      <c r="F212" s="47"/>
      <c r="G212" s="47"/>
      <c r="H212" s="47"/>
      <c r="I212" s="47"/>
      <c r="J212" s="47"/>
      <c r="K212" s="47"/>
      <c r="L212" s="47"/>
      <c r="M212" s="47"/>
    </row>
    <row r="213" spans="1:13">
      <c r="A213" s="47"/>
      <c r="B213" s="47"/>
      <c r="C213" s="47"/>
      <c r="D213" s="47"/>
      <c r="E213" s="47"/>
      <c r="F213" s="47"/>
      <c r="G213" s="47"/>
      <c r="H213" s="47"/>
      <c r="I213" s="47"/>
      <c r="J213" s="47"/>
      <c r="K213" s="47"/>
      <c r="L213" s="47"/>
      <c r="M213" s="47"/>
    </row>
    <row r="214" spans="1:13">
      <c r="A214" s="47"/>
      <c r="B214" s="47"/>
      <c r="C214" s="47"/>
      <c r="D214" s="47"/>
      <c r="E214" s="47"/>
      <c r="F214" s="47"/>
      <c r="G214" s="47"/>
      <c r="H214" s="47"/>
      <c r="I214" s="47"/>
      <c r="J214" s="47"/>
      <c r="K214" s="47"/>
      <c r="L214" s="47"/>
      <c r="M214" s="47"/>
    </row>
    <row r="215" spans="1:13">
      <c r="A215" s="47"/>
      <c r="B215" s="47"/>
      <c r="C215" s="47"/>
      <c r="D215" s="47"/>
      <c r="E215" s="47"/>
      <c r="F215" s="47"/>
      <c r="G215" s="47"/>
      <c r="H215" s="47"/>
      <c r="I215" s="47"/>
      <c r="J215" s="47"/>
      <c r="K215" s="47"/>
      <c r="L215" s="47"/>
      <c r="M215" s="47"/>
    </row>
    <row r="216" spans="1:13">
      <c r="A216" s="47"/>
      <c r="B216" s="47"/>
      <c r="C216" s="47"/>
      <c r="D216" s="47"/>
      <c r="E216" s="47"/>
      <c r="F216" s="47"/>
      <c r="G216" s="47"/>
      <c r="H216" s="47"/>
      <c r="I216" s="47"/>
      <c r="J216" s="47"/>
      <c r="K216" s="47"/>
      <c r="L216" s="47"/>
      <c r="M216" s="47"/>
    </row>
    <row r="217" spans="1:13">
      <c r="A217" s="47"/>
      <c r="B217" s="47"/>
      <c r="C217" s="47"/>
      <c r="D217" s="47"/>
      <c r="E217" s="47"/>
      <c r="F217" s="47"/>
      <c r="G217" s="47"/>
      <c r="H217" s="47"/>
      <c r="I217" s="47"/>
      <c r="J217" s="47"/>
      <c r="K217" s="47"/>
      <c r="L217" s="47"/>
      <c r="M217" s="47"/>
    </row>
    <row r="218" spans="1:13">
      <c r="A218" s="47"/>
      <c r="B218" s="47"/>
      <c r="C218" s="47"/>
      <c r="D218" s="47"/>
      <c r="E218" s="47"/>
      <c r="F218" s="47"/>
      <c r="G218" s="47"/>
      <c r="H218" s="47"/>
      <c r="I218" s="47"/>
      <c r="J218" s="47"/>
      <c r="K218" s="47"/>
      <c r="L218" s="47"/>
      <c r="M218" s="47"/>
    </row>
    <row r="219" spans="1:13">
      <c r="A219" s="47"/>
      <c r="B219" s="47"/>
      <c r="C219" s="47"/>
      <c r="D219" s="47"/>
      <c r="E219" s="47"/>
      <c r="F219" s="47"/>
      <c r="G219" s="47"/>
      <c r="H219" s="47"/>
      <c r="I219" s="47"/>
      <c r="J219" s="47"/>
      <c r="K219" s="47"/>
      <c r="L219" s="47"/>
      <c r="M219" s="47"/>
    </row>
    <row r="220" spans="1:13">
      <c r="A220" s="47"/>
      <c r="B220" s="47"/>
      <c r="C220" s="47"/>
      <c r="D220" s="47"/>
      <c r="E220" s="47"/>
      <c r="F220" s="47"/>
      <c r="G220" s="47"/>
      <c r="H220" s="47"/>
      <c r="I220" s="47"/>
      <c r="J220" s="47"/>
      <c r="K220" s="47"/>
      <c r="L220" s="47"/>
      <c r="M220" s="47"/>
    </row>
    <row r="221" spans="1:13">
      <c r="A221" s="47"/>
      <c r="B221" s="47"/>
      <c r="C221" s="47"/>
      <c r="D221" s="47"/>
      <c r="E221" s="47"/>
      <c r="F221" s="47"/>
      <c r="G221" s="47"/>
      <c r="H221" s="47"/>
      <c r="I221" s="47"/>
      <c r="J221" s="47"/>
      <c r="K221" s="47"/>
      <c r="L221" s="47"/>
      <c r="M221" s="47"/>
    </row>
    <row r="222" spans="1:13">
      <c r="A222" s="47"/>
      <c r="B222" s="47"/>
      <c r="C222" s="47"/>
      <c r="D222" s="47"/>
      <c r="E222" s="47"/>
      <c r="F222" s="47"/>
      <c r="G222" s="47"/>
      <c r="H222" s="47"/>
      <c r="I222" s="47"/>
      <c r="J222" s="47"/>
      <c r="K222" s="47"/>
      <c r="L222" s="47"/>
      <c r="M222" s="47"/>
    </row>
    <row r="223" spans="1:13">
      <c r="A223" s="47"/>
      <c r="B223" s="47"/>
      <c r="C223" s="47"/>
      <c r="D223" s="47"/>
      <c r="E223" s="47"/>
      <c r="F223" s="47"/>
      <c r="G223" s="47"/>
      <c r="H223" s="47"/>
      <c r="I223" s="47"/>
      <c r="J223" s="47"/>
      <c r="K223" s="47"/>
      <c r="L223" s="47"/>
      <c r="M223" s="47"/>
    </row>
    <row r="224" spans="1:13">
      <c r="A224" s="47"/>
      <c r="B224" s="47"/>
      <c r="C224" s="47"/>
      <c r="D224" s="47"/>
      <c r="E224" s="47"/>
      <c r="F224" s="47"/>
      <c r="G224" s="47"/>
      <c r="H224" s="47"/>
      <c r="I224" s="47"/>
      <c r="J224" s="47"/>
      <c r="K224" s="47"/>
      <c r="L224" s="47"/>
      <c r="M224" s="47"/>
    </row>
    <row r="225" spans="1:13">
      <c r="A225" s="47"/>
      <c r="B225" s="47"/>
      <c r="C225" s="47"/>
      <c r="D225" s="47"/>
      <c r="E225" s="47"/>
      <c r="F225" s="47"/>
      <c r="G225" s="47"/>
      <c r="H225" s="47"/>
      <c r="I225" s="47"/>
      <c r="J225" s="47"/>
      <c r="K225" s="47"/>
      <c r="L225" s="47"/>
      <c r="M225" s="47"/>
    </row>
    <row r="226" spans="1:13">
      <c r="A226" s="47"/>
      <c r="B226" s="47"/>
      <c r="C226" s="47"/>
      <c r="D226" s="47"/>
      <c r="E226" s="47"/>
      <c r="F226" s="47"/>
      <c r="G226" s="47"/>
      <c r="H226" s="47"/>
      <c r="I226" s="47"/>
      <c r="J226" s="47"/>
      <c r="K226" s="47"/>
      <c r="L226" s="47"/>
      <c r="M226" s="47"/>
    </row>
    <row r="227" spans="1:13">
      <c r="A227" s="47"/>
      <c r="B227" s="47"/>
      <c r="C227" s="47"/>
      <c r="D227" s="47"/>
      <c r="E227" s="47"/>
      <c r="F227" s="47"/>
      <c r="G227" s="47"/>
      <c r="H227" s="47"/>
      <c r="I227" s="47"/>
      <c r="J227" s="47"/>
      <c r="K227" s="47"/>
      <c r="L227" s="47"/>
      <c r="M227" s="47"/>
    </row>
    <row r="228" spans="1:13">
      <c r="A228" s="47"/>
      <c r="B228" s="47"/>
      <c r="C228" s="47"/>
      <c r="D228" s="47"/>
      <c r="E228" s="47"/>
      <c r="F228" s="47"/>
      <c r="G228" s="47"/>
      <c r="H228" s="47"/>
      <c r="I228" s="47"/>
      <c r="J228" s="47"/>
      <c r="K228" s="47"/>
      <c r="L228" s="47"/>
      <c r="M228" s="47"/>
    </row>
    <row r="229" spans="1:13">
      <c r="A229" s="47"/>
      <c r="B229" s="47"/>
      <c r="C229" s="47"/>
      <c r="D229" s="47"/>
      <c r="E229" s="47"/>
      <c r="F229" s="47"/>
      <c r="G229" s="47"/>
      <c r="H229" s="47"/>
      <c r="I229" s="47"/>
      <c r="J229" s="47"/>
      <c r="K229" s="47"/>
      <c r="L229" s="47"/>
      <c r="M229" s="47"/>
    </row>
    <row r="230" spans="1:13">
      <c r="A230" s="47"/>
      <c r="B230" s="47"/>
      <c r="C230" s="47"/>
      <c r="D230" s="47"/>
      <c r="E230" s="47"/>
      <c r="F230" s="47"/>
      <c r="G230" s="47"/>
      <c r="H230" s="47"/>
      <c r="I230" s="47"/>
      <c r="J230" s="47"/>
      <c r="K230" s="47"/>
      <c r="L230" s="47"/>
      <c r="M230" s="47"/>
    </row>
    <row r="231" spans="1:13">
      <c r="A231" s="47"/>
      <c r="B231" s="47"/>
      <c r="C231" s="47"/>
      <c r="D231" s="47"/>
      <c r="E231" s="47"/>
      <c r="F231" s="47"/>
      <c r="G231" s="47"/>
      <c r="H231" s="47"/>
      <c r="I231" s="47"/>
      <c r="J231" s="47"/>
      <c r="K231" s="47"/>
      <c r="L231" s="47"/>
      <c r="M231" s="47"/>
    </row>
    <row r="232" spans="1:13">
      <c r="A232" s="47"/>
      <c r="B232" s="47"/>
      <c r="C232" s="47"/>
      <c r="D232" s="47"/>
      <c r="E232" s="47"/>
      <c r="F232" s="47"/>
      <c r="G232" s="47"/>
      <c r="H232" s="47"/>
      <c r="I232" s="47"/>
      <c r="J232" s="47"/>
      <c r="K232" s="47"/>
      <c r="L232" s="47"/>
      <c r="M232" s="47"/>
    </row>
    <row r="233" spans="1:13">
      <c r="A233" s="47"/>
      <c r="B233" s="47"/>
      <c r="C233" s="47"/>
      <c r="D233" s="47"/>
      <c r="E233" s="47"/>
      <c r="F233" s="47"/>
      <c r="G233" s="47"/>
      <c r="H233" s="47"/>
      <c r="I233" s="47"/>
      <c r="J233" s="47"/>
      <c r="K233" s="47"/>
      <c r="L233" s="47"/>
      <c r="M233" s="47"/>
    </row>
    <row r="234" spans="1:13">
      <c r="A234" s="47"/>
      <c r="B234" s="47"/>
      <c r="C234" s="47"/>
      <c r="D234" s="47"/>
      <c r="E234" s="47"/>
      <c r="F234" s="47"/>
      <c r="G234" s="47"/>
      <c r="H234" s="47"/>
      <c r="I234" s="47"/>
      <c r="J234" s="47"/>
      <c r="K234" s="47"/>
      <c r="L234" s="47"/>
      <c r="M234" s="47"/>
    </row>
    <row r="235" spans="1:13">
      <c r="A235" s="47"/>
      <c r="B235" s="47"/>
      <c r="C235" s="47"/>
      <c r="D235" s="47"/>
      <c r="E235" s="47"/>
      <c r="F235" s="47"/>
      <c r="G235" s="47"/>
      <c r="H235" s="47"/>
      <c r="I235" s="47"/>
      <c r="J235" s="47"/>
      <c r="K235" s="47"/>
      <c r="L235" s="47"/>
      <c r="M235" s="47"/>
    </row>
    <row r="236" spans="1:13">
      <c r="A236" s="47"/>
      <c r="B236" s="47"/>
      <c r="C236" s="47"/>
      <c r="D236" s="47"/>
      <c r="E236" s="47"/>
      <c r="F236" s="47"/>
      <c r="G236" s="47"/>
      <c r="H236" s="47"/>
      <c r="I236" s="47"/>
      <c r="J236" s="47"/>
      <c r="K236" s="47"/>
      <c r="L236" s="47"/>
      <c r="M236" s="47"/>
    </row>
    <row r="237" spans="1:13">
      <c r="A237" s="47"/>
      <c r="B237" s="47"/>
      <c r="C237" s="47"/>
      <c r="D237" s="47"/>
      <c r="E237" s="47"/>
      <c r="F237" s="47"/>
      <c r="G237" s="47"/>
      <c r="H237" s="47"/>
      <c r="I237" s="47"/>
      <c r="J237" s="47"/>
      <c r="K237" s="47"/>
      <c r="L237" s="47"/>
      <c r="M237" s="47"/>
    </row>
    <row r="238" spans="1:13">
      <c r="A238" s="47"/>
      <c r="B238" s="47"/>
      <c r="C238" s="47"/>
      <c r="D238" s="47"/>
      <c r="E238" s="47"/>
      <c r="F238" s="47"/>
      <c r="G238" s="47"/>
      <c r="H238" s="47"/>
      <c r="I238" s="47"/>
      <c r="J238" s="47"/>
      <c r="K238" s="47"/>
      <c r="L238" s="47"/>
      <c r="M238" s="47"/>
    </row>
    <row r="239" spans="1:13">
      <c r="A239" s="47"/>
      <c r="B239" s="47"/>
      <c r="C239" s="47"/>
      <c r="D239" s="47"/>
      <c r="E239" s="47"/>
      <c r="F239" s="47"/>
      <c r="G239" s="47"/>
      <c r="H239" s="47"/>
      <c r="I239" s="47"/>
      <c r="J239" s="47"/>
      <c r="K239" s="47"/>
      <c r="L239" s="47"/>
      <c r="M239" s="47"/>
    </row>
    <row r="240" spans="1:13">
      <c r="A240" s="47"/>
      <c r="B240" s="47"/>
      <c r="C240" s="47"/>
      <c r="D240" s="47"/>
      <c r="E240" s="47"/>
      <c r="F240" s="47"/>
      <c r="G240" s="47"/>
      <c r="H240" s="47"/>
      <c r="I240" s="47"/>
      <c r="J240" s="47"/>
      <c r="K240" s="47"/>
      <c r="L240" s="47"/>
      <c r="M240" s="47"/>
    </row>
    <row r="241" spans="1:13">
      <c r="A241" s="47"/>
      <c r="B241" s="47"/>
      <c r="C241" s="47"/>
      <c r="D241" s="47"/>
      <c r="E241" s="47"/>
      <c r="F241" s="47"/>
      <c r="G241" s="47"/>
      <c r="H241" s="47"/>
      <c r="I241" s="47"/>
      <c r="J241" s="47"/>
      <c r="K241" s="47"/>
      <c r="L241" s="47"/>
      <c r="M241" s="47"/>
    </row>
    <row r="242" spans="1:13">
      <c r="A242" s="47"/>
      <c r="B242" s="47"/>
      <c r="C242" s="47"/>
      <c r="D242" s="47"/>
      <c r="E242" s="47"/>
      <c r="F242" s="47"/>
      <c r="G242" s="47"/>
      <c r="H242" s="47"/>
      <c r="I242" s="47"/>
      <c r="J242" s="47"/>
      <c r="K242" s="47"/>
      <c r="L242" s="47"/>
      <c r="M242" s="47"/>
    </row>
    <row r="243" spans="1:13">
      <c r="A243" s="47"/>
      <c r="B243" s="47"/>
      <c r="C243" s="47"/>
      <c r="D243" s="47"/>
      <c r="E243" s="47"/>
      <c r="F243" s="47"/>
      <c r="G243" s="47"/>
      <c r="H243" s="47"/>
      <c r="I243" s="47"/>
      <c r="J243" s="47"/>
      <c r="K243" s="47"/>
      <c r="L243" s="47"/>
      <c r="M243" s="47"/>
    </row>
    <row r="244" spans="1:13">
      <c r="A244" s="47"/>
      <c r="B244" s="47"/>
      <c r="C244" s="47"/>
      <c r="D244" s="47"/>
      <c r="E244" s="47"/>
      <c r="F244" s="47"/>
      <c r="G244" s="47"/>
      <c r="H244" s="47"/>
      <c r="I244" s="47"/>
      <c r="J244" s="47"/>
      <c r="K244" s="47"/>
      <c r="L244" s="47"/>
      <c r="M244" s="47"/>
    </row>
    <row r="245" spans="1:13">
      <c r="A245" s="47"/>
      <c r="B245" s="47"/>
      <c r="C245" s="47"/>
      <c r="D245" s="47"/>
      <c r="E245" s="47"/>
      <c r="F245" s="47"/>
      <c r="G245" s="47"/>
      <c r="H245" s="47"/>
      <c r="I245" s="47"/>
      <c r="J245" s="47"/>
      <c r="K245" s="47"/>
      <c r="L245" s="47"/>
      <c r="M245" s="47"/>
    </row>
    <row r="246" spans="1:13">
      <c r="A246" s="47"/>
      <c r="B246" s="47"/>
      <c r="C246" s="47"/>
      <c r="D246" s="47"/>
      <c r="E246" s="47"/>
      <c r="F246" s="47"/>
      <c r="G246" s="47"/>
      <c r="H246" s="47"/>
      <c r="I246" s="47"/>
      <c r="J246" s="47"/>
      <c r="K246" s="47"/>
      <c r="L246" s="47"/>
      <c r="M246" s="47"/>
    </row>
    <row r="247" spans="1:13">
      <c r="A247" s="47"/>
      <c r="B247" s="47"/>
      <c r="C247" s="47"/>
      <c r="D247" s="47"/>
      <c r="E247" s="47"/>
      <c r="F247" s="47"/>
      <c r="G247" s="47"/>
      <c r="H247" s="47"/>
      <c r="I247" s="47"/>
      <c r="J247" s="47"/>
      <c r="K247" s="47"/>
      <c r="L247" s="47"/>
      <c r="M247" s="47"/>
    </row>
    <row r="248" spans="1:13">
      <c r="A248" s="47"/>
      <c r="B248" s="47"/>
      <c r="C248" s="47"/>
      <c r="D248" s="47"/>
      <c r="E248" s="47"/>
      <c r="F248" s="47"/>
      <c r="G248" s="47"/>
      <c r="H248" s="47"/>
      <c r="I248" s="47"/>
      <c r="J248" s="47"/>
      <c r="K248" s="47"/>
      <c r="L248" s="47"/>
      <c r="M248" s="47"/>
    </row>
    <row r="249" spans="1:13">
      <c r="A249" s="47"/>
      <c r="B249" s="47"/>
      <c r="C249" s="47"/>
      <c r="D249" s="47"/>
      <c r="E249" s="47"/>
      <c r="F249" s="47"/>
      <c r="G249" s="47"/>
      <c r="H249" s="47"/>
      <c r="I249" s="47"/>
      <c r="J249" s="47"/>
      <c r="K249" s="47"/>
      <c r="L249" s="47"/>
      <c r="M249" s="47"/>
    </row>
    <row r="250" spans="1:13">
      <c r="A250" s="47"/>
      <c r="B250" s="47"/>
      <c r="C250" s="47"/>
      <c r="D250" s="47"/>
      <c r="E250" s="47"/>
      <c r="F250" s="47"/>
      <c r="G250" s="47"/>
      <c r="H250" s="47"/>
      <c r="I250" s="47"/>
      <c r="J250" s="47"/>
      <c r="K250" s="47"/>
      <c r="L250" s="47"/>
      <c r="M250" s="47"/>
    </row>
    <row r="251" spans="1:13">
      <c r="A251" s="47"/>
      <c r="B251" s="47"/>
      <c r="C251" s="47"/>
      <c r="D251" s="47"/>
      <c r="E251" s="47"/>
      <c r="F251" s="47"/>
      <c r="G251" s="47"/>
      <c r="H251" s="47"/>
      <c r="I251" s="47"/>
      <c r="J251" s="47"/>
      <c r="K251" s="47"/>
      <c r="L251" s="47"/>
      <c r="M251" s="47"/>
    </row>
    <row r="252" spans="1:13">
      <c r="A252" s="47"/>
      <c r="B252" s="47"/>
      <c r="C252" s="47"/>
      <c r="D252" s="47"/>
      <c r="E252" s="47"/>
      <c r="F252" s="47"/>
      <c r="G252" s="47"/>
      <c r="H252" s="47"/>
      <c r="I252" s="47"/>
      <c r="J252" s="47"/>
      <c r="K252" s="47"/>
      <c r="L252" s="47"/>
      <c r="M252" s="47"/>
    </row>
    <row r="253" spans="1:13">
      <c r="A253" s="47"/>
      <c r="B253" s="47"/>
      <c r="C253" s="47"/>
      <c r="D253" s="47"/>
      <c r="E253" s="47"/>
      <c r="F253" s="47"/>
      <c r="G253" s="47"/>
      <c r="H253" s="47"/>
      <c r="I253" s="47"/>
      <c r="J253" s="47"/>
      <c r="K253" s="47"/>
      <c r="L253" s="47"/>
      <c r="M253" s="47"/>
    </row>
    <row r="254" spans="1:13">
      <c r="A254" s="47"/>
      <c r="B254" s="47"/>
      <c r="C254" s="47"/>
      <c r="D254" s="47"/>
      <c r="E254" s="47"/>
      <c r="F254" s="47"/>
      <c r="G254" s="47"/>
      <c r="H254" s="47"/>
      <c r="I254" s="47"/>
      <c r="J254" s="47"/>
      <c r="K254" s="47"/>
      <c r="L254" s="47"/>
      <c r="M254" s="47"/>
    </row>
    <row r="255" spans="1:13">
      <c r="A255" s="47"/>
      <c r="B255" s="47"/>
      <c r="C255" s="47"/>
      <c r="D255" s="47"/>
      <c r="E255" s="47"/>
      <c r="F255" s="47"/>
      <c r="G255" s="47"/>
      <c r="H255" s="47"/>
      <c r="I255" s="47"/>
      <c r="J255" s="47"/>
      <c r="K255" s="47"/>
      <c r="L255" s="47"/>
      <c r="M255" s="47"/>
    </row>
    <row r="256" spans="1:13">
      <c r="A256" s="47"/>
      <c r="B256" s="47"/>
      <c r="C256" s="47"/>
      <c r="D256" s="47"/>
      <c r="E256" s="47"/>
      <c r="F256" s="47"/>
      <c r="G256" s="47"/>
      <c r="H256" s="47"/>
      <c r="I256" s="47"/>
      <c r="J256" s="47"/>
      <c r="K256" s="47"/>
      <c r="L256" s="47"/>
      <c r="M256" s="47"/>
    </row>
    <row r="257" spans="1:13">
      <c r="A257" s="47"/>
      <c r="B257" s="47"/>
      <c r="C257" s="47"/>
      <c r="D257" s="47"/>
      <c r="E257" s="47"/>
      <c r="F257" s="47"/>
      <c r="G257" s="47"/>
      <c r="H257" s="47"/>
      <c r="I257" s="47"/>
      <c r="J257" s="47"/>
      <c r="K257" s="47"/>
      <c r="L257" s="47"/>
      <c r="M257" s="47"/>
    </row>
    <row r="258" spans="1:13">
      <c r="A258" s="47"/>
      <c r="B258" s="47"/>
      <c r="C258" s="47"/>
      <c r="D258" s="47"/>
      <c r="E258" s="47"/>
      <c r="F258" s="47"/>
      <c r="G258" s="47"/>
      <c r="H258" s="47"/>
      <c r="I258" s="47"/>
      <c r="J258" s="47"/>
      <c r="K258" s="47"/>
      <c r="L258" s="47"/>
      <c r="M258" s="47"/>
    </row>
    <row r="259" spans="1:13">
      <c r="A259" s="47"/>
      <c r="B259" s="47"/>
      <c r="C259" s="47"/>
      <c r="D259" s="47"/>
      <c r="E259" s="47"/>
      <c r="F259" s="47"/>
      <c r="G259" s="47"/>
      <c r="H259" s="47"/>
      <c r="I259" s="47"/>
      <c r="J259" s="47"/>
      <c r="K259" s="47"/>
      <c r="L259" s="47"/>
      <c r="M259" s="47"/>
    </row>
    <row r="260" spans="1:13">
      <c r="A260" s="47"/>
      <c r="B260" s="47"/>
      <c r="C260" s="47"/>
      <c r="D260" s="47"/>
      <c r="E260" s="47"/>
      <c r="F260" s="47"/>
      <c r="G260" s="47"/>
      <c r="H260" s="47"/>
      <c r="I260" s="47"/>
      <c r="J260" s="47"/>
      <c r="K260" s="47"/>
      <c r="L260" s="47"/>
      <c r="M260" s="47"/>
    </row>
    <row r="261" spans="1:13">
      <c r="A261" s="47"/>
      <c r="B261" s="47"/>
      <c r="C261" s="47"/>
      <c r="D261" s="47"/>
      <c r="E261" s="47"/>
      <c r="F261" s="47"/>
      <c r="G261" s="47"/>
      <c r="H261" s="47"/>
      <c r="I261" s="47"/>
      <c r="J261" s="47"/>
      <c r="K261" s="47"/>
      <c r="L261" s="47"/>
      <c r="M261" s="47"/>
    </row>
    <row r="262" spans="1:13">
      <c r="A262" s="47"/>
      <c r="B262" s="47"/>
      <c r="C262" s="47"/>
      <c r="D262" s="47"/>
      <c r="E262" s="47"/>
      <c r="F262" s="47"/>
      <c r="G262" s="47"/>
      <c r="H262" s="47"/>
      <c r="I262" s="47"/>
      <c r="J262" s="47"/>
      <c r="K262" s="47"/>
      <c r="L262" s="47"/>
      <c r="M262" s="47"/>
    </row>
    <row r="263" spans="1:13">
      <c r="A263" s="47"/>
      <c r="B263" s="47"/>
      <c r="C263" s="47"/>
      <c r="D263" s="47"/>
      <c r="E263" s="47"/>
      <c r="F263" s="47"/>
      <c r="G263" s="47"/>
      <c r="H263" s="47"/>
      <c r="I263" s="47"/>
      <c r="J263" s="47"/>
      <c r="K263" s="47"/>
      <c r="L263" s="47"/>
      <c r="M263" s="47"/>
    </row>
    <row r="264" spans="1:13">
      <c r="A264" s="47"/>
      <c r="B264" s="47"/>
      <c r="C264" s="47"/>
      <c r="D264" s="47"/>
      <c r="E264" s="47"/>
      <c r="F264" s="47"/>
      <c r="G264" s="47"/>
      <c r="H264" s="47"/>
      <c r="I264" s="47"/>
      <c r="J264" s="47"/>
      <c r="K264" s="47"/>
      <c r="L264" s="47"/>
      <c r="M264" s="47"/>
    </row>
    <row r="265" spans="1:13">
      <c r="A265" s="47"/>
      <c r="B265" s="47"/>
      <c r="C265" s="47"/>
      <c r="D265" s="47"/>
      <c r="E265" s="47"/>
      <c r="F265" s="47"/>
      <c r="G265" s="47"/>
      <c r="H265" s="47"/>
      <c r="I265" s="47"/>
      <c r="J265" s="47"/>
      <c r="K265" s="47"/>
      <c r="L265" s="47"/>
      <c r="M265" s="47"/>
    </row>
    <row r="266" spans="1:13">
      <c r="A266" s="47"/>
      <c r="B266" s="47"/>
      <c r="C266" s="47"/>
      <c r="D266" s="47"/>
      <c r="E266" s="47"/>
      <c r="F266" s="47"/>
      <c r="G266" s="47"/>
      <c r="H266" s="47"/>
      <c r="I266" s="47"/>
      <c r="J266" s="47"/>
      <c r="K266" s="47"/>
      <c r="L266" s="47"/>
      <c r="M266" s="47"/>
    </row>
    <row r="267" spans="1:13">
      <c r="A267" s="47"/>
      <c r="B267" s="47"/>
      <c r="C267" s="47"/>
      <c r="D267" s="47"/>
      <c r="E267" s="47"/>
      <c r="F267" s="47"/>
      <c r="G267" s="47"/>
      <c r="H267" s="47"/>
      <c r="I267" s="47"/>
      <c r="J267" s="47"/>
      <c r="K267" s="47"/>
      <c r="L267" s="47"/>
      <c r="M267" s="47"/>
    </row>
    <row r="268" spans="1:13">
      <c r="A268" s="47"/>
      <c r="B268" s="47"/>
      <c r="C268" s="47"/>
      <c r="D268" s="47"/>
      <c r="E268" s="47"/>
      <c r="F268" s="47"/>
      <c r="G268" s="47"/>
      <c r="H268" s="47"/>
      <c r="I268" s="47"/>
      <c r="J268" s="47"/>
      <c r="K268" s="47"/>
      <c r="L268" s="47"/>
      <c r="M268" s="47"/>
    </row>
    <row r="269" spans="1:13">
      <c r="A269" s="47"/>
      <c r="B269" s="47"/>
      <c r="C269" s="47"/>
      <c r="D269" s="47"/>
      <c r="E269" s="47"/>
      <c r="F269" s="47"/>
      <c r="G269" s="47"/>
      <c r="H269" s="47"/>
      <c r="I269" s="47"/>
      <c r="J269" s="47"/>
      <c r="K269" s="47"/>
      <c r="L269" s="47"/>
      <c r="M269" s="47"/>
    </row>
    <row r="270" spans="1:13">
      <c r="A270" s="47"/>
      <c r="B270" s="47"/>
      <c r="C270" s="47"/>
      <c r="D270" s="47"/>
      <c r="E270" s="47"/>
      <c r="F270" s="47"/>
      <c r="G270" s="47"/>
      <c r="H270" s="47"/>
      <c r="I270" s="47"/>
      <c r="J270" s="47"/>
      <c r="K270" s="47"/>
      <c r="L270" s="47"/>
      <c r="M270" s="47"/>
    </row>
    <row r="271" spans="1:13">
      <c r="A271" s="47"/>
      <c r="B271" s="47"/>
      <c r="C271" s="47"/>
      <c r="D271" s="47"/>
      <c r="E271" s="47"/>
      <c r="F271" s="47"/>
      <c r="G271" s="47"/>
      <c r="H271" s="47"/>
      <c r="I271" s="47"/>
      <c r="J271" s="47"/>
      <c r="K271" s="47"/>
      <c r="L271" s="47"/>
      <c r="M271" s="47"/>
    </row>
    <row r="272" spans="1:13">
      <c r="A272" s="47"/>
      <c r="B272" s="47"/>
      <c r="C272" s="47"/>
      <c r="D272" s="47"/>
      <c r="E272" s="47"/>
      <c r="F272" s="47"/>
      <c r="G272" s="47"/>
      <c r="H272" s="47"/>
      <c r="I272" s="47"/>
      <c r="J272" s="47"/>
      <c r="K272" s="47"/>
      <c r="L272" s="47"/>
      <c r="M272" s="47"/>
    </row>
    <row r="273" spans="1:13">
      <c r="A273" s="47"/>
      <c r="B273" s="47"/>
      <c r="C273" s="47"/>
      <c r="D273" s="47"/>
      <c r="E273" s="47"/>
      <c r="F273" s="47"/>
      <c r="G273" s="47"/>
      <c r="H273" s="47"/>
      <c r="I273" s="47"/>
      <c r="J273" s="47"/>
      <c r="K273" s="47"/>
      <c r="L273" s="47"/>
      <c r="M273" s="47"/>
    </row>
    <row r="274" spans="1:13">
      <c r="A274" s="47"/>
      <c r="B274" s="47"/>
      <c r="C274" s="47"/>
      <c r="D274" s="47"/>
      <c r="E274" s="47"/>
      <c r="F274" s="47"/>
      <c r="G274" s="47"/>
      <c r="H274" s="47"/>
      <c r="I274" s="47"/>
      <c r="J274" s="47"/>
      <c r="K274" s="47"/>
      <c r="L274" s="47"/>
      <c r="M274" s="47"/>
    </row>
    <row r="275" spans="1:13">
      <c r="A275" s="47"/>
      <c r="B275" s="47"/>
      <c r="C275" s="47"/>
      <c r="D275" s="47"/>
      <c r="E275" s="47"/>
      <c r="F275" s="47"/>
      <c r="G275" s="47"/>
      <c r="H275" s="47"/>
      <c r="I275" s="47"/>
      <c r="J275" s="47"/>
      <c r="K275" s="47"/>
      <c r="L275" s="47"/>
      <c r="M275" s="47"/>
    </row>
    <row r="276" spans="1:13">
      <c r="A276" s="47"/>
      <c r="B276" s="47"/>
      <c r="C276" s="47"/>
      <c r="D276" s="47"/>
      <c r="E276" s="47"/>
      <c r="F276" s="47"/>
      <c r="G276" s="47"/>
      <c r="H276" s="47"/>
      <c r="I276" s="47"/>
      <c r="J276" s="47"/>
      <c r="K276" s="47"/>
      <c r="L276" s="47"/>
      <c r="M276" s="47"/>
    </row>
  </sheetData>
  <sheetProtection algorithmName="SHA-512" hashValue="lerYKWndMGQ5rsyRPkv+3DH6R0W9Ud2/nBDkv9ihWbGDhbv9mKDkh1DBY61owrENueNg2eLLTcApV7wKmlApSg==" saltValue="Ht8F5HRSgyVSlTX8YJaFAw==" spinCount="100000" sheet="1" selectLockedCells="1"/>
  <mergeCells count="51">
    <mergeCell ref="G62:H62"/>
    <mergeCell ref="G48:I49"/>
    <mergeCell ref="G41:I42"/>
    <mergeCell ref="G34:I35"/>
    <mergeCell ref="G59:I60"/>
    <mergeCell ref="G54:I55"/>
    <mergeCell ref="G57:H57"/>
    <mergeCell ref="G37:H37"/>
    <mergeCell ref="G51:H51"/>
    <mergeCell ref="G44:H44"/>
    <mergeCell ref="E51:F51"/>
    <mergeCell ref="B33:B37"/>
    <mergeCell ref="E33:F33"/>
    <mergeCell ref="E34:F35"/>
    <mergeCell ref="B40:B44"/>
    <mergeCell ref="C42:D42"/>
    <mergeCell ref="E40:F40"/>
    <mergeCell ref="E41:F42"/>
    <mergeCell ref="E43:F43"/>
    <mergeCell ref="E44:F44"/>
    <mergeCell ref="B58:B62"/>
    <mergeCell ref="B47:B51"/>
    <mergeCell ref="E58:F58"/>
    <mergeCell ref="E59:F60"/>
    <mergeCell ref="C49:D49"/>
    <mergeCell ref="B53:B57"/>
    <mergeCell ref="E53:F53"/>
    <mergeCell ref="E54:F55"/>
    <mergeCell ref="C60:D60"/>
    <mergeCell ref="E61:F61"/>
    <mergeCell ref="E62:F62"/>
    <mergeCell ref="C55:D55"/>
    <mergeCell ref="E56:F56"/>
    <mergeCell ref="E57:F57"/>
    <mergeCell ref="E48:F49"/>
    <mergeCell ref="E50:F50"/>
    <mergeCell ref="H14:I14"/>
    <mergeCell ref="C35:D35"/>
    <mergeCell ref="E36:F36"/>
    <mergeCell ref="E37:F37"/>
    <mergeCell ref="H15:I15"/>
    <mergeCell ref="H17:I17"/>
    <mergeCell ref="H18:I18"/>
    <mergeCell ref="H19:I19"/>
    <mergeCell ref="H20:I20"/>
    <mergeCell ref="H13:I13"/>
    <mergeCell ref="D3:E3"/>
    <mergeCell ref="F3:I3"/>
    <mergeCell ref="B4:H4"/>
    <mergeCell ref="B7:I7"/>
    <mergeCell ref="H12:I12"/>
  </mergeCells>
  <phoneticPr fontId="8" type="noConversion"/>
  <conditionalFormatting sqref="E31:E32 E58:F61">
    <cfRule type="expression" dxfId="40" priority="31" stopIfTrue="1">
      <formula>(#REF!="")</formula>
    </cfRule>
    <cfRule type="expression" dxfId="39" priority="32" stopIfTrue="1">
      <formula>OR(#REF!="ERROR: Rating must be in 0.5 star increment")</formula>
    </cfRule>
  </conditionalFormatting>
  <conditionalFormatting sqref="E37">
    <cfRule type="expression" dxfId="38" priority="9" stopIfTrue="1">
      <formula>(#REF!="")</formula>
    </cfRule>
    <cfRule type="expression" dxfId="37" priority="10" stopIfTrue="1">
      <formula>OR(#REF!="ERROR: Rating must be in 0.5 star increment")</formula>
    </cfRule>
  </conditionalFormatting>
  <conditionalFormatting sqref="E44:E46">
    <cfRule type="expression" dxfId="36" priority="7" stopIfTrue="1">
      <formula>(#REF!="")</formula>
    </cfRule>
    <cfRule type="expression" dxfId="35" priority="8" stopIfTrue="1">
      <formula>OR(#REF!="ERROR: Rating must be in 0.5 star increment")</formula>
    </cfRule>
  </conditionalFormatting>
  <conditionalFormatting sqref="E51:E52">
    <cfRule type="expression" dxfId="34" priority="5" stopIfTrue="1">
      <formula>(#REF!="")</formula>
    </cfRule>
    <cfRule type="expression" dxfId="33" priority="6" stopIfTrue="1">
      <formula>OR(#REF!="ERROR: Rating must be in 0.5 star increment")</formula>
    </cfRule>
  </conditionalFormatting>
  <conditionalFormatting sqref="E57">
    <cfRule type="expression" dxfId="32" priority="3" stopIfTrue="1">
      <formula>(#REF!="")</formula>
    </cfRule>
    <cfRule type="expression" dxfId="31" priority="4" stopIfTrue="1">
      <formula>OR(#REF!="ERROR: Rating must be in 0.5 star increment")</formula>
    </cfRule>
  </conditionalFormatting>
  <conditionalFormatting sqref="E62">
    <cfRule type="expression" dxfId="30" priority="1" stopIfTrue="1">
      <formula>(#REF!="")</formula>
    </cfRule>
    <cfRule type="expression" dxfId="29" priority="2" stopIfTrue="1">
      <formula>OR(#REF!="ERROR: Rating must be in 0.5 star increment")</formula>
    </cfRule>
  </conditionalFormatting>
  <conditionalFormatting sqref="F29">
    <cfRule type="expression" dxfId="28" priority="37" stopIfTrue="1">
      <formula>OR(#REF!="ERROR: Rating must be in 0.5 star increment")</formula>
    </cfRule>
  </conditionalFormatting>
  <conditionalFormatting sqref="F67:F87">
    <cfRule type="expression" dxfId="27" priority="23" stopIfTrue="1">
      <formula>(#REF!="")</formula>
    </cfRule>
    <cfRule type="expression" dxfId="26" priority="24" stopIfTrue="1">
      <formula>OR(#REF!="ERROR: Rating must be in 0.5 star increment")</formula>
    </cfRule>
  </conditionalFormatting>
  <conditionalFormatting sqref="H20 H24">
    <cfRule type="expression" dxfId="25" priority="36" stopIfTrue="1">
      <formula>($B$18="ERROR: Percentage breakdown must total 100%")</formula>
    </cfRule>
  </conditionalFormatting>
  <conditionalFormatting sqref="H17:I19">
    <cfRule type="expression" dxfId="24" priority="17" stopIfTrue="1">
      <formula>($B$18="ERROR: Percentage breakdown must total 100%")</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54:D65555 JF65554:JF65555 TB65554:TB65555 ACX65554:ACX65555 AMT65554:AMT65555 AWP65554:AWP65555 BGL65554:BGL65555 BQH65554:BQH65555 CAD65554:CAD65555 CJZ65554:CJZ65555 CTV65554:CTV65555 DDR65554:DDR65555 DNN65554:DNN65555 DXJ65554:DXJ65555 EHF65554:EHF65555 ERB65554:ERB65555 FAX65554:FAX65555 FKT65554:FKT65555 FUP65554:FUP65555 GEL65554:GEL65555 GOH65554:GOH65555 GYD65554:GYD65555 HHZ65554:HHZ65555 HRV65554:HRV65555 IBR65554:IBR65555 ILN65554:ILN65555 IVJ65554:IVJ65555 JFF65554:JFF65555 JPB65554:JPB65555 JYX65554:JYX65555 KIT65554:KIT65555 KSP65554:KSP65555 LCL65554:LCL65555 LMH65554:LMH65555 LWD65554:LWD65555 MFZ65554:MFZ65555 MPV65554:MPV65555 MZR65554:MZR65555 NJN65554:NJN65555 NTJ65554:NTJ65555 ODF65554:ODF65555 ONB65554:ONB65555 OWX65554:OWX65555 PGT65554:PGT65555 PQP65554:PQP65555 QAL65554:QAL65555 QKH65554:QKH65555 QUD65554:QUD65555 RDZ65554:RDZ65555 RNV65554:RNV65555 RXR65554:RXR65555 SHN65554:SHN65555 SRJ65554:SRJ65555 TBF65554:TBF65555 TLB65554:TLB65555 TUX65554:TUX65555 UET65554:UET65555 UOP65554:UOP65555 UYL65554:UYL65555 VIH65554:VIH65555 VSD65554:VSD65555 WBZ65554:WBZ65555 WLV65554:WLV65555 WVR65554:WVR65555 D131090:D131091 JF131090:JF131091 TB131090:TB131091 ACX131090:ACX131091 AMT131090:AMT131091 AWP131090:AWP131091 BGL131090:BGL131091 BQH131090:BQH131091 CAD131090:CAD131091 CJZ131090:CJZ131091 CTV131090:CTV131091 DDR131090:DDR131091 DNN131090:DNN131091 DXJ131090:DXJ131091 EHF131090:EHF131091 ERB131090:ERB131091 FAX131090:FAX131091 FKT131090:FKT131091 FUP131090:FUP131091 GEL131090:GEL131091 GOH131090:GOH131091 GYD131090:GYD131091 HHZ131090:HHZ131091 HRV131090:HRV131091 IBR131090:IBR131091 ILN131090:ILN131091 IVJ131090:IVJ131091 JFF131090:JFF131091 JPB131090:JPB131091 JYX131090:JYX131091 KIT131090:KIT131091 KSP131090:KSP131091 LCL131090:LCL131091 LMH131090:LMH131091 LWD131090:LWD131091 MFZ131090:MFZ131091 MPV131090:MPV131091 MZR131090:MZR131091 NJN131090:NJN131091 NTJ131090:NTJ131091 ODF131090:ODF131091 ONB131090:ONB131091 OWX131090:OWX131091 PGT131090:PGT131091 PQP131090:PQP131091 QAL131090:QAL131091 QKH131090:QKH131091 QUD131090:QUD131091 RDZ131090:RDZ131091 RNV131090:RNV131091 RXR131090:RXR131091 SHN131090:SHN131091 SRJ131090:SRJ131091 TBF131090:TBF131091 TLB131090:TLB131091 TUX131090:TUX131091 UET131090:UET131091 UOP131090:UOP131091 UYL131090:UYL131091 VIH131090:VIH131091 VSD131090:VSD131091 WBZ131090:WBZ131091 WLV131090:WLV131091 WVR131090:WVR131091 D196626:D196627 JF196626:JF196627 TB196626:TB196627 ACX196626:ACX196627 AMT196626:AMT196627 AWP196626:AWP196627 BGL196626:BGL196627 BQH196626:BQH196627 CAD196626:CAD196627 CJZ196626:CJZ196627 CTV196626:CTV196627 DDR196626:DDR196627 DNN196626:DNN196627 DXJ196626:DXJ196627 EHF196626:EHF196627 ERB196626:ERB196627 FAX196626:FAX196627 FKT196626:FKT196627 FUP196626:FUP196627 GEL196626:GEL196627 GOH196626:GOH196627 GYD196626:GYD196627 HHZ196626:HHZ196627 HRV196626:HRV196627 IBR196626:IBR196627 ILN196626:ILN196627 IVJ196626:IVJ196627 JFF196626:JFF196627 JPB196626:JPB196627 JYX196626:JYX196627 KIT196626:KIT196627 KSP196626:KSP196627 LCL196626:LCL196627 LMH196626:LMH196627 LWD196626:LWD196627 MFZ196626:MFZ196627 MPV196626:MPV196627 MZR196626:MZR196627 NJN196626:NJN196627 NTJ196626:NTJ196627 ODF196626:ODF196627 ONB196626:ONB196627 OWX196626:OWX196627 PGT196626:PGT196627 PQP196626:PQP196627 QAL196626:QAL196627 QKH196626:QKH196627 QUD196626:QUD196627 RDZ196626:RDZ196627 RNV196626:RNV196627 RXR196626:RXR196627 SHN196626:SHN196627 SRJ196626:SRJ196627 TBF196626:TBF196627 TLB196626:TLB196627 TUX196626:TUX196627 UET196626:UET196627 UOP196626:UOP196627 UYL196626:UYL196627 VIH196626:VIH196627 VSD196626:VSD196627 WBZ196626:WBZ196627 WLV196626:WLV196627 WVR196626:WVR196627 D262162:D262163 JF262162:JF262163 TB262162:TB262163 ACX262162:ACX262163 AMT262162:AMT262163 AWP262162:AWP262163 BGL262162:BGL262163 BQH262162:BQH262163 CAD262162:CAD262163 CJZ262162:CJZ262163 CTV262162:CTV262163 DDR262162:DDR262163 DNN262162:DNN262163 DXJ262162:DXJ262163 EHF262162:EHF262163 ERB262162:ERB262163 FAX262162:FAX262163 FKT262162:FKT262163 FUP262162:FUP262163 GEL262162:GEL262163 GOH262162:GOH262163 GYD262162:GYD262163 HHZ262162:HHZ262163 HRV262162:HRV262163 IBR262162:IBR262163 ILN262162:ILN262163 IVJ262162:IVJ262163 JFF262162:JFF262163 JPB262162:JPB262163 JYX262162:JYX262163 KIT262162:KIT262163 KSP262162:KSP262163 LCL262162:LCL262163 LMH262162:LMH262163 LWD262162:LWD262163 MFZ262162:MFZ262163 MPV262162:MPV262163 MZR262162:MZR262163 NJN262162:NJN262163 NTJ262162:NTJ262163 ODF262162:ODF262163 ONB262162:ONB262163 OWX262162:OWX262163 PGT262162:PGT262163 PQP262162:PQP262163 QAL262162:QAL262163 QKH262162:QKH262163 QUD262162:QUD262163 RDZ262162:RDZ262163 RNV262162:RNV262163 RXR262162:RXR262163 SHN262162:SHN262163 SRJ262162:SRJ262163 TBF262162:TBF262163 TLB262162:TLB262163 TUX262162:TUX262163 UET262162:UET262163 UOP262162:UOP262163 UYL262162:UYL262163 VIH262162:VIH262163 VSD262162:VSD262163 WBZ262162:WBZ262163 WLV262162:WLV262163 WVR262162:WVR262163 D327698:D327699 JF327698:JF327699 TB327698:TB327699 ACX327698:ACX327699 AMT327698:AMT327699 AWP327698:AWP327699 BGL327698:BGL327699 BQH327698:BQH327699 CAD327698:CAD327699 CJZ327698:CJZ327699 CTV327698:CTV327699 DDR327698:DDR327699 DNN327698:DNN327699 DXJ327698:DXJ327699 EHF327698:EHF327699 ERB327698:ERB327699 FAX327698:FAX327699 FKT327698:FKT327699 FUP327698:FUP327699 GEL327698:GEL327699 GOH327698:GOH327699 GYD327698:GYD327699 HHZ327698:HHZ327699 HRV327698:HRV327699 IBR327698:IBR327699 ILN327698:ILN327699 IVJ327698:IVJ327699 JFF327698:JFF327699 JPB327698:JPB327699 JYX327698:JYX327699 KIT327698:KIT327699 KSP327698:KSP327699 LCL327698:LCL327699 LMH327698:LMH327699 LWD327698:LWD327699 MFZ327698:MFZ327699 MPV327698:MPV327699 MZR327698:MZR327699 NJN327698:NJN327699 NTJ327698:NTJ327699 ODF327698:ODF327699 ONB327698:ONB327699 OWX327698:OWX327699 PGT327698:PGT327699 PQP327698:PQP327699 QAL327698:QAL327699 QKH327698:QKH327699 QUD327698:QUD327699 RDZ327698:RDZ327699 RNV327698:RNV327699 RXR327698:RXR327699 SHN327698:SHN327699 SRJ327698:SRJ327699 TBF327698:TBF327699 TLB327698:TLB327699 TUX327698:TUX327699 UET327698:UET327699 UOP327698:UOP327699 UYL327698:UYL327699 VIH327698:VIH327699 VSD327698:VSD327699 WBZ327698:WBZ327699 WLV327698:WLV327699 WVR327698:WVR327699 D393234:D393235 JF393234:JF393235 TB393234:TB393235 ACX393234:ACX393235 AMT393234:AMT393235 AWP393234:AWP393235 BGL393234:BGL393235 BQH393234:BQH393235 CAD393234:CAD393235 CJZ393234:CJZ393235 CTV393234:CTV393235 DDR393234:DDR393235 DNN393234:DNN393235 DXJ393234:DXJ393235 EHF393234:EHF393235 ERB393234:ERB393235 FAX393234:FAX393235 FKT393234:FKT393235 FUP393234:FUP393235 GEL393234:GEL393235 GOH393234:GOH393235 GYD393234:GYD393235 HHZ393234:HHZ393235 HRV393234:HRV393235 IBR393234:IBR393235 ILN393234:ILN393235 IVJ393234:IVJ393235 JFF393234:JFF393235 JPB393234:JPB393235 JYX393234:JYX393235 KIT393234:KIT393235 KSP393234:KSP393235 LCL393234:LCL393235 LMH393234:LMH393235 LWD393234:LWD393235 MFZ393234:MFZ393235 MPV393234:MPV393235 MZR393234:MZR393235 NJN393234:NJN393235 NTJ393234:NTJ393235 ODF393234:ODF393235 ONB393234:ONB393235 OWX393234:OWX393235 PGT393234:PGT393235 PQP393234:PQP393235 QAL393234:QAL393235 QKH393234:QKH393235 QUD393234:QUD393235 RDZ393234:RDZ393235 RNV393234:RNV393235 RXR393234:RXR393235 SHN393234:SHN393235 SRJ393234:SRJ393235 TBF393234:TBF393235 TLB393234:TLB393235 TUX393234:TUX393235 UET393234:UET393235 UOP393234:UOP393235 UYL393234:UYL393235 VIH393234:VIH393235 VSD393234:VSD393235 WBZ393234:WBZ393235 WLV393234:WLV393235 WVR393234:WVR393235 D458770:D458771 JF458770:JF458771 TB458770:TB458771 ACX458770:ACX458771 AMT458770:AMT458771 AWP458770:AWP458771 BGL458770:BGL458771 BQH458770:BQH458771 CAD458770:CAD458771 CJZ458770:CJZ458771 CTV458770:CTV458771 DDR458770:DDR458771 DNN458770:DNN458771 DXJ458770:DXJ458771 EHF458770:EHF458771 ERB458770:ERB458771 FAX458770:FAX458771 FKT458770:FKT458771 FUP458770:FUP458771 GEL458770:GEL458771 GOH458770:GOH458771 GYD458770:GYD458771 HHZ458770:HHZ458771 HRV458770:HRV458771 IBR458770:IBR458771 ILN458770:ILN458771 IVJ458770:IVJ458771 JFF458770:JFF458771 JPB458770:JPB458771 JYX458770:JYX458771 KIT458770:KIT458771 KSP458770:KSP458771 LCL458770:LCL458771 LMH458770:LMH458771 LWD458770:LWD458771 MFZ458770:MFZ458771 MPV458770:MPV458771 MZR458770:MZR458771 NJN458770:NJN458771 NTJ458770:NTJ458771 ODF458770:ODF458771 ONB458770:ONB458771 OWX458770:OWX458771 PGT458770:PGT458771 PQP458770:PQP458771 QAL458770:QAL458771 QKH458770:QKH458771 QUD458770:QUD458771 RDZ458770:RDZ458771 RNV458770:RNV458771 RXR458770:RXR458771 SHN458770:SHN458771 SRJ458770:SRJ458771 TBF458770:TBF458771 TLB458770:TLB458771 TUX458770:TUX458771 UET458770:UET458771 UOP458770:UOP458771 UYL458770:UYL458771 VIH458770:VIH458771 VSD458770:VSD458771 WBZ458770:WBZ458771 WLV458770:WLV458771 WVR458770:WVR458771 D524306:D524307 JF524306:JF524307 TB524306:TB524307 ACX524306:ACX524307 AMT524306:AMT524307 AWP524306:AWP524307 BGL524306:BGL524307 BQH524306:BQH524307 CAD524306:CAD524307 CJZ524306:CJZ524307 CTV524306:CTV524307 DDR524306:DDR524307 DNN524306:DNN524307 DXJ524306:DXJ524307 EHF524306:EHF524307 ERB524306:ERB524307 FAX524306:FAX524307 FKT524306:FKT524307 FUP524306:FUP524307 GEL524306:GEL524307 GOH524306:GOH524307 GYD524306:GYD524307 HHZ524306:HHZ524307 HRV524306:HRV524307 IBR524306:IBR524307 ILN524306:ILN524307 IVJ524306:IVJ524307 JFF524306:JFF524307 JPB524306:JPB524307 JYX524306:JYX524307 KIT524306:KIT524307 KSP524306:KSP524307 LCL524306:LCL524307 LMH524306:LMH524307 LWD524306:LWD524307 MFZ524306:MFZ524307 MPV524306:MPV524307 MZR524306:MZR524307 NJN524306:NJN524307 NTJ524306:NTJ524307 ODF524306:ODF524307 ONB524306:ONB524307 OWX524306:OWX524307 PGT524306:PGT524307 PQP524306:PQP524307 QAL524306:QAL524307 QKH524306:QKH524307 QUD524306:QUD524307 RDZ524306:RDZ524307 RNV524306:RNV524307 RXR524306:RXR524307 SHN524306:SHN524307 SRJ524306:SRJ524307 TBF524306:TBF524307 TLB524306:TLB524307 TUX524306:TUX524307 UET524306:UET524307 UOP524306:UOP524307 UYL524306:UYL524307 VIH524306:VIH524307 VSD524306:VSD524307 WBZ524306:WBZ524307 WLV524306:WLV524307 WVR524306:WVR524307 D589842:D589843 JF589842:JF589843 TB589842:TB589843 ACX589842:ACX589843 AMT589842:AMT589843 AWP589842:AWP589843 BGL589842:BGL589843 BQH589842:BQH589843 CAD589842:CAD589843 CJZ589842:CJZ589843 CTV589842:CTV589843 DDR589842:DDR589843 DNN589842:DNN589843 DXJ589842:DXJ589843 EHF589842:EHF589843 ERB589842:ERB589843 FAX589842:FAX589843 FKT589842:FKT589843 FUP589842:FUP589843 GEL589842:GEL589843 GOH589842:GOH589843 GYD589842:GYD589843 HHZ589842:HHZ589843 HRV589842:HRV589843 IBR589842:IBR589843 ILN589842:ILN589843 IVJ589842:IVJ589843 JFF589842:JFF589843 JPB589842:JPB589843 JYX589842:JYX589843 KIT589842:KIT589843 KSP589842:KSP589843 LCL589842:LCL589843 LMH589842:LMH589843 LWD589842:LWD589843 MFZ589842:MFZ589843 MPV589842:MPV589843 MZR589842:MZR589843 NJN589842:NJN589843 NTJ589842:NTJ589843 ODF589842:ODF589843 ONB589842:ONB589843 OWX589842:OWX589843 PGT589842:PGT589843 PQP589842:PQP589843 QAL589842:QAL589843 QKH589842:QKH589843 QUD589842:QUD589843 RDZ589842:RDZ589843 RNV589842:RNV589843 RXR589842:RXR589843 SHN589842:SHN589843 SRJ589842:SRJ589843 TBF589842:TBF589843 TLB589842:TLB589843 TUX589842:TUX589843 UET589842:UET589843 UOP589842:UOP589843 UYL589842:UYL589843 VIH589842:VIH589843 VSD589842:VSD589843 WBZ589842:WBZ589843 WLV589842:WLV589843 WVR589842:WVR589843 D655378:D655379 JF655378:JF655379 TB655378:TB655379 ACX655378:ACX655379 AMT655378:AMT655379 AWP655378:AWP655379 BGL655378:BGL655379 BQH655378:BQH655379 CAD655378:CAD655379 CJZ655378:CJZ655379 CTV655378:CTV655379 DDR655378:DDR655379 DNN655378:DNN655379 DXJ655378:DXJ655379 EHF655378:EHF655379 ERB655378:ERB655379 FAX655378:FAX655379 FKT655378:FKT655379 FUP655378:FUP655379 GEL655378:GEL655379 GOH655378:GOH655379 GYD655378:GYD655379 HHZ655378:HHZ655379 HRV655378:HRV655379 IBR655378:IBR655379 ILN655378:ILN655379 IVJ655378:IVJ655379 JFF655378:JFF655379 JPB655378:JPB655379 JYX655378:JYX655379 KIT655378:KIT655379 KSP655378:KSP655379 LCL655378:LCL655379 LMH655378:LMH655379 LWD655378:LWD655379 MFZ655378:MFZ655379 MPV655378:MPV655379 MZR655378:MZR655379 NJN655378:NJN655379 NTJ655378:NTJ655379 ODF655378:ODF655379 ONB655378:ONB655379 OWX655378:OWX655379 PGT655378:PGT655379 PQP655378:PQP655379 QAL655378:QAL655379 QKH655378:QKH655379 QUD655378:QUD655379 RDZ655378:RDZ655379 RNV655378:RNV655379 RXR655378:RXR655379 SHN655378:SHN655379 SRJ655378:SRJ655379 TBF655378:TBF655379 TLB655378:TLB655379 TUX655378:TUX655379 UET655378:UET655379 UOP655378:UOP655379 UYL655378:UYL655379 VIH655378:VIH655379 VSD655378:VSD655379 WBZ655378:WBZ655379 WLV655378:WLV655379 WVR655378:WVR655379 D720914:D720915 JF720914:JF720915 TB720914:TB720915 ACX720914:ACX720915 AMT720914:AMT720915 AWP720914:AWP720915 BGL720914:BGL720915 BQH720914:BQH720915 CAD720914:CAD720915 CJZ720914:CJZ720915 CTV720914:CTV720915 DDR720914:DDR720915 DNN720914:DNN720915 DXJ720914:DXJ720915 EHF720914:EHF720915 ERB720914:ERB720915 FAX720914:FAX720915 FKT720914:FKT720915 FUP720914:FUP720915 GEL720914:GEL720915 GOH720914:GOH720915 GYD720914:GYD720915 HHZ720914:HHZ720915 HRV720914:HRV720915 IBR720914:IBR720915 ILN720914:ILN720915 IVJ720914:IVJ720915 JFF720914:JFF720915 JPB720914:JPB720915 JYX720914:JYX720915 KIT720914:KIT720915 KSP720914:KSP720915 LCL720914:LCL720915 LMH720914:LMH720915 LWD720914:LWD720915 MFZ720914:MFZ720915 MPV720914:MPV720915 MZR720914:MZR720915 NJN720914:NJN720915 NTJ720914:NTJ720915 ODF720914:ODF720915 ONB720914:ONB720915 OWX720914:OWX720915 PGT720914:PGT720915 PQP720914:PQP720915 QAL720914:QAL720915 QKH720914:QKH720915 QUD720914:QUD720915 RDZ720914:RDZ720915 RNV720914:RNV720915 RXR720914:RXR720915 SHN720914:SHN720915 SRJ720914:SRJ720915 TBF720914:TBF720915 TLB720914:TLB720915 TUX720914:TUX720915 UET720914:UET720915 UOP720914:UOP720915 UYL720914:UYL720915 VIH720914:VIH720915 VSD720914:VSD720915 WBZ720914:WBZ720915 WLV720914:WLV720915 WVR720914:WVR720915 D786450:D786451 JF786450:JF786451 TB786450:TB786451 ACX786450:ACX786451 AMT786450:AMT786451 AWP786450:AWP786451 BGL786450:BGL786451 BQH786450:BQH786451 CAD786450:CAD786451 CJZ786450:CJZ786451 CTV786450:CTV786451 DDR786450:DDR786451 DNN786450:DNN786451 DXJ786450:DXJ786451 EHF786450:EHF786451 ERB786450:ERB786451 FAX786450:FAX786451 FKT786450:FKT786451 FUP786450:FUP786451 GEL786450:GEL786451 GOH786450:GOH786451 GYD786450:GYD786451 HHZ786450:HHZ786451 HRV786450:HRV786451 IBR786450:IBR786451 ILN786450:ILN786451 IVJ786450:IVJ786451 JFF786450:JFF786451 JPB786450:JPB786451 JYX786450:JYX786451 KIT786450:KIT786451 KSP786450:KSP786451 LCL786450:LCL786451 LMH786450:LMH786451 LWD786450:LWD786451 MFZ786450:MFZ786451 MPV786450:MPV786451 MZR786450:MZR786451 NJN786450:NJN786451 NTJ786450:NTJ786451 ODF786450:ODF786451 ONB786450:ONB786451 OWX786450:OWX786451 PGT786450:PGT786451 PQP786450:PQP786451 QAL786450:QAL786451 QKH786450:QKH786451 QUD786450:QUD786451 RDZ786450:RDZ786451 RNV786450:RNV786451 RXR786450:RXR786451 SHN786450:SHN786451 SRJ786450:SRJ786451 TBF786450:TBF786451 TLB786450:TLB786451 TUX786450:TUX786451 UET786450:UET786451 UOP786450:UOP786451 UYL786450:UYL786451 VIH786450:VIH786451 VSD786450:VSD786451 WBZ786450:WBZ786451 WLV786450:WLV786451 WVR786450:WVR786451 D851986:D851987 JF851986:JF851987 TB851986:TB851987 ACX851986:ACX851987 AMT851986:AMT851987 AWP851986:AWP851987 BGL851986:BGL851987 BQH851986:BQH851987 CAD851986:CAD851987 CJZ851986:CJZ851987 CTV851986:CTV851987 DDR851986:DDR851987 DNN851986:DNN851987 DXJ851986:DXJ851987 EHF851986:EHF851987 ERB851986:ERB851987 FAX851986:FAX851987 FKT851986:FKT851987 FUP851986:FUP851987 GEL851986:GEL851987 GOH851986:GOH851987 GYD851986:GYD851987 HHZ851986:HHZ851987 HRV851986:HRV851987 IBR851986:IBR851987 ILN851986:ILN851987 IVJ851986:IVJ851987 JFF851986:JFF851987 JPB851986:JPB851987 JYX851986:JYX851987 KIT851986:KIT851987 KSP851986:KSP851987 LCL851986:LCL851987 LMH851986:LMH851987 LWD851986:LWD851987 MFZ851986:MFZ851987 MPV851986:MPV851987 MZR851986:MZR851987 NJN851986:NJN851987 NTJ851986:NTJ851987 ODF851986:ODF851987 ONB851986:ONB851987 OWX851986:OWX851987 PGT851986:PGT851987 PQP851986:PQP851987 QAL851986:QAL851987 QKH851986:QKH851987 QUD851986:QUD851987 RDZ851986:RDZ851987 RNV851986:RNV851987 RXR851986:RXR851987 SHN851986:SHN851987 SRJ851986:SRJ851987 TBF851986:TBF851987 TLB851986:TLB851987 TUX851986:TUX851987 UET851986:UET851987 UOP851986:UOP851987 UYL851986:UYL851987 VIH851986:VIH851987 VSD851986:VSD851987 WBZ851986:WBZ851987 WLV851986:WLV851987 WVR851986:WVR851987 D917522:D917523 JF917522:JF917523 TB917522:TB917523 ACX917522:ACX917523 AMT917522:AMT917523 AWP917522:AWP917523 BGL917522:BGL917523 BQH917522:BQH917523 CAD917522:CAD917523 CJZ917522:CJZ917523 CTV917522:CTV917523 DDR917522:DDR917523 DNN917522:DNN917523 DXJ917522:DXJ917523 EHF917522:EHF917523 ERB917522:ERB917523 FAX917522:FAX917523 FKT917522:FKT917523 FUP917522:FUP917523 GEL917522:GEL917523 GOH917522:GOH917523 GYD917522:GYD917523 HHZ917522:HHZ917523 HRV917522:HRV917523 IBR917522:IBR917523 ILN917522:ILN917523 IVJ917522:IVJ917523 JFF917522:JFF917523 JPB917522:JPB917523 JYX917522:JYX917523 KIT917522:KIT917523 KSP917522:KSP917523 LCL917522:LCL917523 LMH917522:LMH917523 LWD917522:LWD917523 MFZ917522:MFZ917523 MPV917522:MPV917523 MZR917522:MZR917523 NJN917522:NJN917523 NTJ917522:NTJ917523 ODF917522:ODF917523 ONB917522:ONB917523 OWX917522:OWX917523 PGT917522:PGT917523 PQP917522:PQP917523 QAL917522:QAL917523 QKH917522:QKH917523 QUD917522:QUD917523 RDZ917522:RDZ917523 RNV917522:RNV917523 RXR917522:RXR917523 SHN917522:SHN917523 SRJ917522:SRJ917523 TBF917522:TBF917523 TLB917522:TLB917523 TUX917522:TUX917523 UET917522:UET917523 UOP917522:UOP917523 UYL917522:UYL917523 VIH917522:VIH917523 VSD917522:VSD917523 WBZ917522:WBZ917523 WLV917522:WLV917523 WVR917522:WVR917523 D983058:D983059 JF983058:JF983059 TB983058:TB983059 ACX983058:ACX983059 AMT983058:AMT983059 AWP983058:AWP983059 BGL983058:BGL983059 BQH983058:BQH983059 CAD983058:CAD983059 CJZ983058:CJZ983059 CTV983058:CTV983059 DDR983058:DDR983059 DNN983058:DNN983059 DXJ983058:DXJ983059 EHF983058:EHF983059 ERB983058:ERB983059 FAX983058:FAX983059 FKT983058:FKT983059 FUP983058:FUP983059 GEL983058:GEL983059 GOH983058:GOH983059 GYD983058:GYD983059 HHZ983058:HHZ983059 HRV983058:HRV983059 IBR983058:IBR983059 ILN983058:ILN983059 IVJ983058:IVJ983059 JFF983058:JFF983059 JPB983058:JPB983059 JYX983058:JYX983059 KIT983058:KIT983059 KSP983058:KSP983059 LCL983058:LCL983059 LMH983058:LMH983059 LWD983058:LWD983059 MFZ983058:MFZ983059 MPV983058:MPV983059 MZR983058:MZR983059 NJN983058:NJN983059 NTJ983058:NTJ983059 ODF983058:ODF983059 ONB983058:ONB983059 OWX983058:OWX983059 PGT983058:PGT983059 PQP983058:PQP983059 QAL983058:QAL983059 QKH983058:QKH983059 QUD983058:QUD983059 RDZ983058:RDZ983059 RNV983058:RNV983059 RXR983058:RXR983059 SHN983058:SHN983059 SRJ983058:SRJ983059 TBF983058:TBF983059 TLB983058:TLB983059 TUX983058:TUX983059 UET983058:UET983059 UOP983058:UOP983059 UYL983058:UYL983059 VIH983058:VIH983059 VSD983058:VSD983059 WBZ983058:WBZ983059 WLV983058:WLV983059 WVR983058:WVR983059" xr:uid="{9FE5DB0A-5730-4FCA-8DF2-052A5FEE041F}">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ignoredErrors>
    <ignoredError sqref="F29" evalError="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4DC38-CE41-4A40-A613-9239EB9C7777}">
  <sheetPr>
    <pageSetUpPr fitToPage="1"/>
  </sheetPr>
  <dimension ref="A1:O118"/>
  <sheetViews>
    <sheetView topLeftCell="A4" zoomScale="85" zoomScaleNormal="85" zoomScaleSheetLayoutView="100" workbookViewId="0">
      <selection activeCell="I21" sqref="I21"/>
    </sheetView>
  </sheetViews>
  <sheetFormatPr defaultColWidth="9.33203125" defaultRowHeight="13.2"/>
  <cols>
    <col min="1" max="1" width="3.44140625" style="2" customWidth="1"/>
    <col min="2" max="2" width="19" style="2" customWidth="1"/>
    <col min="3" max="3" width="14.6640625" style="2" customWidth="1"/>
    <col min="4" max="4" width="18.6640625" style="2" customWidth="1"/>
    <col min="5" max="5" width="17" style="2" customWidth="1"/>
    <col min="6" max="6" width="0.5546875" style="2" customWidth="1"/>
    <col min="7" max="7" width="14.44140625" style="2" customWidth="1"/>
    <col min="8" max="8" width="10.44140625" style="2" customWidth="1"/>
    <col min="9" max="9" width="10.5546875" style="2" customWidth="1"/>
    <col min="10" max="10" width="32.5546875" style="2" customWidth="1"/>
    <col min="11" max="256" width="9.33203125" style="2"/>
    <col min="257" max="257" width="3.44140625" style="2" customWidth="1"/>
    <col min="258" max="258" width="19" style="2" customWidth="1"/>
    <col min="259" max="259" width="14.6640625" style="2" customWidth="1"/>
    <col min="260" max="260" width="18.6640625" style="2" customWidth="1"/>
    <col min="261" max="261" width="17" style="2" customWidth="1"/>
    <col min="262" max="262" width="0.5546875" style="2" customWidth="1"/>
    <col min="263" max="263" width="14.44140625" style="2" customWidth="1"/>
    <col min="264" max="264" width="10.44140625" style="2" customWidth="1"/>
    <col min="265" max="265" width="10.5546875" style="2" customWidth="1"/>
    <col min="266" max="266" width="32.5546875" style="2" customWidth="1"/>
    <col min="267" max="512" width="9.33203125" style="2"/>
    <col min="513" max="513" width="3.44140625" style="2" customWidth="1"/>
    <col min="514" max="514" width="19" style="2" customWidth="1"/>
    <col min="515" max="515" width="14.6640625" style="2" customWidth="1"/>
    <col min="516" max="516" width="18.6640625" style="2" customWidth="1"/>
    <col min="517" max="517" width="17" style="2" customWidth="1"/>
    <col min="518" max="518" width="0.5546875" style="2" customWidth="1"/>
    <col min="519" max="519" width="14.44140625" style="2" customWidth="1"/>
    <col min="520" max="520" width="10.44140625" style="2" customWidth="1"/>
    <col min="521" max="521" width="10.5546875" style="2" customWidth="1"/>
    <col min="522" max="522" width="32.5546875" style="2" customWidth="1"/>
    <col min="523" max="768" width="9.33203125" style="2"/>
    <col min="769" max="769" width="3.44140625" style="2" customWidth="1"/>
    <col min="770" max="770" width="19" style="2" customWidth="1"/>
    <col min="771" max="771" width="14.6640625" style="2" customWidth="1"/>
    <col min="772" max="772" width="18.6640625" style="2" customWidth="1"/>
    <col min="773" max="773" width="17" style="2" customWidth="1"/>
    <col min="774" max="774" width="0.5546875" style="2" customWidth="1"/>
    <col min="775" max="775" width="14.44140625" style="2" customWidth="1"/>
    <col min="776" max="776" width="10.44140625" style="2" customWidth="1"/>
    <col min="777" max="777" width="10.5546875" style="2" customWidth="1"/>
    <col min="778" max="778" width="32.5546875" style="2" customWidth="1"/>
    <col min="779" max="1024" width="9.33203125" style="2"/>
    <col min="1025" max="1025" width="3.44140625" style="2" customWidth="1"/>
    <col min="1026" max="1026" width="19" style="2" customWidth="1"/>
    <col min="1027" max="1027" width="14.6640625" style="2" customWidth="1"/>
    <col min="1028" max="1028" width="18.6640625" style="2" customWidth="1"/>
    <col min="1029" max="1029" width="17" style="2" customWidth="1"/>
    <col min="1030" max="1030" width="0.5546875" style="2" customWidth="1"/>
    <col min="1031" max="1031" width="14.44140625" style="2" customWidth="1"/>
    <col min="1032" max="1032" width="10.44140625" style="2" customWidth="1"/>
    <col min="1033" max="1033" width="10.5546875" style="2" customWidth="1"/>
    <col min="1034" max="1034" width="32.5546875" style="2" customWidth="1"/>
    <col min="1035" max="1280" width="9.33203125" style="2"/>
    <col min="1281" max="1281" width="3.44140625" style="2" customWidth="1"/>
    <col min="1282" max="1282" width="19" style="2" customWidth="1"/>
    <col min="1283" max="1283" width="14.6640625" style="2" customWidth="1"/>
    <col min="1284" max="1284" width="18.6640625" style="2" customWidth="1"/>
    <col min="1285" max="1285" width="17" style="2" customWidth="1"/>
    <col min="1286" max="1286" width="0.5546875" style="2" customWidth="1"/>
    <col min="1287" max="1287" width="14.44140625" style="2" customWidth="1"/>
    <col min="1288" max="1288" width="10.44140625" style="2" customWidth="1"/>
    <col min="1289" max="1289" width="10.5546875" style="2" customWidth="1"/>
    <col min="1290" max="1290" width="32.5546875" style="2" customWidth="1"/>
    <col min="1291" max="1536" width="9.33203125" style="2"/>
    <col min="1537" max="1537" width="3.44140625" style="2" customWidth="1"/>
    <col min="1538" max="1538" width="19" style="2" customWidth="1"/>
    <col min="1539" max="1539" width="14.6640625" style="2" customWidth="1"/>
    <col min="1540" max="1540" width="18.6640625" style="2" customWidth="1"/>
    <col min="1541" max="1541" width="17" style="2" customWidth="1"/>
    <col min="1542" max="1542" width="0.5546875" style="2" customWidth="1"/>
    <col min="1543" max="1543" width="14.44140625" style="2" customWidth="1"/>
    <col min="1544" max="1544" width="10.44140625" style="2" customWidth="1"/>
    <col min="1545" max="1545" width="10.5546875" style="2" customWidth="1"/>
    <col min="1546" max="1546" width="32.5546875" style="2" customWidth="1"/>
    <col min="1547" max="1792" width="9.33203125" style="2"/>
    <col min="1793" max="1793" width="3.44140625" style="2" customWidth="1"/>
    <col min="1794" max="1794" width="19" style="2" customWidth="1"/>
    <col min="1795" max="1795" width="14.6640625" style="2" customWidth="1"/>
    <col min="1796" max="1796" width="18.6640625" style="2" customWidth="1"/>
    <col min="1797" max="1797" width="17" style="2" customWidth="1"/>
    <col min="1798" max="1798" width="0.5546875" style="2" customWidth="1"/>
    <col min="1799" max="1799" width="14.44140625" style="2" customWidth="1"/>
    <col min="1800" max="1800" width="10.44140625" style="2" customWidth="1"/>
    <col min="1801" max="1801" width="10.5546875" style="2" customWidth="1"/>
    <col min="1802" max="1802" width="32.5546875" style="2" customWidth="1"/>
    <col min="1803" max="2048" width="9.33203125" style="2"/>
    <col min="2049" max="2049" width="3.44140625" style="2" customWidth="1"/>
    <col min="2050" max="2050" width="19" style="2" customWidth="1"/>
    <col min="2051" max="2051" width="14.6640625" style="2" customWidth="1"/>
    <col min="2052" max="2052" width="18.6640625" style="2" customWidth="1"/>
    <col min="2053" max="2053" width="17" style="2" customWidth="1"/>
    <col min="2054" max="2054" width="0.5546875" style="2" customWidth="1"/>
    <col min="2055" max="2055" width="14.44140625" style="2" customWidth="1"/>
    <col min="2056" max="2056" width="10.44140625" style="2" customWidth="1"/>
    <col min="2057" max="2057" width="10.5546875" style="2" customWidth="1"/>
    <col min="2058" max="2058" width="32.5546875" style="2" customWidth="1"/>
    <col min="2059" max="2304" width="9.33203125" style="2"/>
    <col min="2305" max="2305" width="3.44140625" style="2" customWidth="1"/>
    <col min="2306" max="2306" width="19" style="2" customWidth="1"/>
    <col min="2307" max="2307" width="14.6640625" style="2" customWidth="1"/>
    <col min="2308" max="2308" width="18.6640625" style="2" customWidth="1"/>
    <col min="2309" max="2309" width="17" style="2" customWidth="1"/>
    <col min="2310" max="2310" width="0.5546875" style="2" customWidth="1"/>
    <col min="2311" max="2311" width="14.44140625" style="2" customWidth="1"/>
    <col min="2312" max="2312" width="10.44140625" style="2" customWidth="1"/>
    <col min="2313" max="2313" width="10.5546875" style="2" customWidth="1"/>
    <col min="2314" max="2314" width="32.5546875" style="2" customWidth="1"/>
    <col min="2315" max="2560" width="9.33203125" style="2"/>
    <col min="2561" max="2561" width="3.44140625" style="2" customWidth="1"/>
    <col min="2562" max="2562" width="19" style="2" customWidth="1"/>
    <col min="2563" max="2563" width="14.6640625" style="2" customWidth="1"/>
    <col min="2564" max="2564" width="18.6640625" style="2" customWidth="1"/>
    <col min="2565" max="2565" width="17" style="2" customWidth="1"/>
    <col min="2566" max="2566" width="0.5546875" style="2" customWidth="1"/>
    <col min="2567" max="2567" width="14.44140625" style="2" customWidth="1"/>
    <col min="2568" max="2568" width="10.44140625" style="2" customWidth="1"/>
    <col min="2569" max="2569" width="10.5546875" style="2" customWidth="1"/>
    <col min="2570" max="2570" width="32.5546875" style="2" customWidth="1"/>
    <col min="2571" max="2816" width="9.33203125" style="2"/>
    <col min="2817" max="2817" width="3.44140625" style="2" customWidth="1"/>
    <col min="2818" max="2818" width="19" style="2" customWidth="1"/>
    <col min="2819" max="2819" width="14.6640625" style="2" customWidth="1"/>
    <col min="2820" max="2820" width="18.6640625" style="2" customWidth="1"/>
    <col min="2821" max="2821" width="17" style="2" customWidth="1"/>
    <col min="2822" max="2822" width="0.5546875" style="2" customWidth="1"/>
    <col min="2823" max="2823" width="14.44140625" style="2" customWidth="1"/>
    <col min="2824" max="2824" width="10.44140625" style="2" customWidth="1"/>
    <col min="2825" max="2825" width="10.5546875" style="2" customWidth="1"/>
    <col min="2826" max="2826" width="32.5546875" style="2" customWidth="1"/>
    <col min="2827" max="3072" width="9.33203125" style="2"/>
    <col min="3073" max="3073" width="3.44140625" style="2" customWidth="1"/>
    <col min="3074" max="3074" width="19" style="2" customWidth="1"/>
    <col min="3075" max="3075" width="14.6640625" style="2" customWidth="1"/>
    <col min="3076" max="3076" width="18.6640625" style="2" customWidth="1"/>
    <col min="3077" max="3077" width="17" style="2" customWidth="1"/>
    <col min="3078" max="3078" width="0.5546875" style="2" customWidth="1"/>
    <col min="3079" max="3079" width="14.44140625" style="2" customWidth="1"/>
    <col min="3080" max="3080" width="10.44140625" style="2" customWidth="1"/>
    <col min="3081" max="3081" width="10.5546875" style="2" customWidth="1"/>
    <col min="3082" max="3082" width="32.5546875" style="2" customWidth="1"/>
    <col min="3083" max="3328" width="9.33203125" style="2"/>
    <col min="3329" max="3329" width="3.44140625" style="2" customWidth="1"/>
    <col min="3330" max="3330" width="19" style="2" customWidth="1"/>
    <col min="3331" max="3331" width="14.6640625" style="2" customWidth="1"/>
    <col min="3332" max="3332" width="18.6640625" style="2" customWidth="1"/>
    <col min="3333" max="3333" width="17" style="2" customWidth="1"/>
    <col min="3334" max="3334" width="0.5546875" style="2" customWidth="1"/>
    <col min="3335" max="3335" width="14.44140625" style="2" customWidth="1"/>
    <col min="3336" max="3336" width="10.44140625" style="2" customWidth="1"/>
    <col min="3337" max="3337" width="10.5546875" style="2" customWidth="1"/>
    <col min="3338" max="3338" width="32.5546875" style="2" customWidth="1"/>
    <col min="3339" max="3584" width="9.33203125" style="2"/>
    <col min="3585" max="3585" width="3.44140625" style="2" customWidth="1"/>
    <col min="3586" max="3586" width="19" style="2" customWidth="1"/>
    <col min="3587" max="3587" width="14.6640625" style="2" customWidth="1"/>
    <col min="3588" max="3588" width="18.6640625" style="2" customWidth="1"/>
    <col min="3589" max="3589" width="17" style="2" customWidth="1"/>
    <col min="3590" max="3590" width="0.5546875" style="2" customWidth="1"/>
    <col min="3591" max="3591" width="14.44140625" style="2" customWidth="1"/>
    <col min="3592" max="3592" width="10.44140625" style="2" customWidth="1"/>
    <col min="3593" max="3593" width="10.5546875" style="2" customWidth="1"/>
    <col min="3594" max="3594" width="32.5546875" style="2" customWidth="1"/>
    <col min="3595" max="3840" width="9.33203125" style="2"/>
    <col min="3841" max="3841" width="3.44140625" style="2" customWidth="1"/>
    <col min="3842" max="3842" width="19" style="2" customWidth="1"/>
    <col min="3843" max="3843" width="14.6640625" style="2" customWidth="1"/>
    <col min="3844" max="3844" width="18.6640625" style="2" customWidth="1"/>
    <col min="3845" max="3845" width="17" style="2" customWidth="1"/>
    <col min="3846" max="3846" width="0.5546875" style="2" customWidth="1"/>
    <col min="3847" max="3847" width="14.44140625" style="2" customWidth="1"/>
    <col min="3848" max="3848" width="10.44140625" style="2" customWidth="1"/>
    <col min="3849" max="3849" width="10.5546875" style="2" customWidth="1"/>
    <col min="3850" max="3850" width="32.5546875" style="2" customWidth="1"/>
    <col min="3851" max="4096" width="9.33203125" style="2"/>
    <col min="4097" max="4097" width="3.44140625" style="2" customWidth="1"/>
    <col min="4098" max="4098" width="19" style="2" customWidth="1"/>
    <col min="4099" max="4099" width="14.6640625" style="2" customWidth="1"/>
    <col min="4100" max="4100" width="18.6640625" style="2" customWidth="1"/>
    <col min="4101" max="4101" width="17" style="2" customWidth="1"/>
    <col min="4102" max="4102" width="0.5546875" style="2" customWidth="1"/>
    <col min="4103" max="4103" width="14.44140625" style="2" customWidth="1"/>
    <col min="4104" max="4104" width="10.44140625" style="2" customWidth="1"/>
    <col min="4105" max="4105" width="10.5546875" style="2" customWidth="1"/>
    <col min="4106" max="4106" width="32.5546875" style="2" customWidth="1"/>
    <col min="4107" max="4352" width="9.33203125" style="2"/>
    <col min="4353" max="4353" width="3.44140625" style="2" customWidth="1"/>
    <col min="4354" max="4354" width="19" style="2" customWidth="1"/>
    <col min="4355" max="4355" width="14.6640625" style="2" customWidth="1"/>
    <col min="4356" max="4356" width="18.6640625" style="2" customWidth="1"/>
    <col min="4357" max="4357" width="17" style="2" customWidth="1"/>
    <col min="4358" max="4358" width="0.5546875" style="2" customWidth="1"/>
    <col min="4359" max="4359" width="14.44140625" style="2" customWidth="1"/>
    <col min="4360" max="4360" width="10.44140625" style="2" customWidth="1"/>
    <col min="4361" max="4361" width="10.5546875" style="2" customWidth="1"/>
    <col min="4362" max="4362" width="32.5546875" style="2" customWidth="1"/>
    <col min="4363" max="4608" width="9.33203125" style="2"/>
    <col min="4609" max="4609" width="3.44140625" style="2" customWidth="1"/>
    <col min="4610" max="4610" width="19" style="2" customWidth="1"/>
    <col min="4611" max="4611" width="14.6640625" style="2" customWidth="1"/>
    <col min="4612" max="4612" width="18.6640625" style="2" customWidth="1"/>
    <col min="4613" max="4613" width="17" style="2" customWidth="1"/>
    <col min="4614" max="4614" width="0.5546875" style="2" customWidth="1"/>
    <col min="4615" max="4615" width="14.44140625" style="2" customWidth="1"/>
    <col min="4616" max="4616" width="10.44140625" style="2" customWidth="1"/>
    <col min="4617" max="4617" width="10.5546875" style="2" customWidth="1"/>
    <col min="4618" max="4618" width="32.5546875" style="2" customWidth="1"/>
    <col min="4619" max="4864" width="9.33203125" style="2"/>
    <col min="4865" max="4865" width="3.44140625" style="2" customWidth="1"/>
    <col min="4866" max="4866" width="19" style="2" customWidth="1"/>
    <col min="4867" max="4867" width="14.6640625" style="2" customWidth="1"/>
    <col min="4868" max="4868" width="18.6640625" style="2" customWidth="1"/>
    <col min="4869" max="4869" width="17" style="2" customWidth="1"/>
    <col min="4870" max="4870" width="0.5546875" style="2" customWidth="1"/>
    <col min="4871" max="4871" width="14.44140625" style="2" customWidth="1"/>
    <col min="4872" max="4872" width="10.44140625" style="2" customWidth="1"/>
    <col min="4873" max="4873" width="10.5546875" style="2" customWidth="1"/>
    <col min="4874" max="4874" width="32.5546875" style="2" customWidth="1"/>
    <col min="4875" max="5120" width="9.33203125" style="2"/>
    <col min="5121" max="5121" width="3.44140625" style="2" customWidth="1"/>
    <col min="5122" max="5122" width="19" style="2" customWidth="1"/>
    <col min="5123" max="5123" width="14.6640625" style="2" customWidth="1"/>
    <col min="5124" max="5124" width="18.6640625" style="2" customWidth="1"/>
    <col min="5125" max="5125" width="17" style="2" customWidth="1"/>
    <col min="5126" max="5126" width="0.5546875" style="2" customWidth="1"/>
    <col min="5127" max="5127" width="14.44140625" style="2" customWidth="1"/>
    <col min="5128" max="5128" width="10.44140625" style="2" customWidth="1"/>
    <col min="5129" max="5129" width="10.5546875" style="2" customWidth="1"/>
    <col min="5130" max="5130" width="32.5546875" style="2" customWidth="1"/>
    <col min="5131" max="5376" width="9.33203125" style="2"/>
    <col min="5377" max="5377" width="3.44140625" style="2" customWidth="1"/>
    <col min="5378" max="5378" width="19" style="2" customWidth="1"/>
    <col min="5379" max="5379" width="14.6640625" style="2" customWidth="1"/>
    <col min="5380" max="5380" width="18.6640625" style="2" customWidth="1"/>
    <col min="5381" max="5381" width="17" style="2" customWidth="1"/>
    <col min="5382" max="5382" width="0.5546875" style="2" customWidth="1"/>
    <col min="5383" max="5383" width="14.44140625" style="2" customWidth="1"/>
    <col min="5384" max="5384" width="10.44140625" style="2" customWidth="1"/>
    <col min="5385" max="5385" width="10.5546875" style="2" customWidth="1"/>
    <col min="5386" max="5386" width="32.5546875" style="2" customWidth="1"/>
    <col min="5387" max="5632" width="9.33203125" style="2"/>
    <col min="5633" max="5633" width="3.44140625" style="2" customWidth="1"/>
    <col min="5634" max="5634" width="19" style="2" customWidth="1"/>
    <col min="5635" max="5635" width="14.6640625" style="2" customWidth="1"/>
    <col min="5636" max="5636" width="18.6640625" style="2" customWidth="1"/>
    <col min="5637" max="5637" width="17" style="2" customWidth="1"/>
    <col min="5638" max="5638" width="0.5546875" style="2" customWidth="1"/>
    <col min="5639" max="5639" width="14.44140625" style="2" customWidth="1"/>
    <col min="5640" max="5640" width="10.44140625" style="2" customWidth="1"/>
    <col min="5641" max="5641" width="10.5546875" style="2" customWidth="1"/>
    <col min="5642" max="5642" width="32.5546875" style="2" customWidth="1"/>
    <col min="5643" max="5888" width="9.33203125" style="2"/>
    <col min="5889" max="5889" width="3.44140625" style="2" customWidth="1"/>
    <col min="5890" max="5890" width="19" style="2" customWidth="1"/>
    <col min="5891" max="5891" width="14.6640625" style="2" customWidth="1"/>
    <col min="5892" max="5892" width="18.6640625" style="2" customWidth="1"/>
    <col min="5893" max="5893" width="17" style="2" customWidth="1"/>
    <col min="5894" max="5894" width="0.5546875" style="2" customWidth="1"/>
    <col min="5895" max="5895" width="14.44140625" style="2" customWidth="1"/>
    <col min="5896" max="5896" width="10.44140625" style="2" customWidth="1"/>
    <col min="5897" max="5897" width="10.5546875" style="2" customWidth="1"/>
    <col min="5898" max="5898" width="32.5546875" style="2" customWidth="1"/>
    <col min="5899" max="6144" width="9.33203125" style="2"/>
    <col min="6145" max="6145" width="3.44140625" style="2" customWidth="1"/>
    <col min="6146" max="6146" width="19" style="2" customWidth="1"/>
    <col min="6147" max="6147" width="14.6640625" style="2" customWidth="1"/>
    <col min="6148" max="6148" width="18.6640625" style="2" customWidth="1"/>
    <col min="6149" max="6149" width="17" style="2" customWidth="1"/>
    <col min="6150" max="6150" width="0.5546875" style="2" customWidth="1"/>
    <col min="6151" max="6151" width="14.44140625" style="2" customWidth="1"/>
    <col min="6152" max="6152" width="10.44140625" style="2" customWidth="1"/>
    <col min="6153" max="6153" width="10.5546875" style="2" customWidth="1"/>
    <col min="6154" max="6154" width="32.5546875" style="2" customWidth="1"/>
    <col min="6155" max="6400" width="9.33203125" style="2"/>
    <col min="6401" max="6401" width="3.44140625" style="2" customWidth="1"/>
    <col min="6402" max="6402" width="19" style="2" customWidth="1"/>
    <col min="6403" max="6403" width="14.6640625" style="2" customWidth="1"/>
    <col min="6404" max="6404" width="18.6640625" style="2" customWidth="1"/>
    <col min="6405" max="6405" width="17" style="2" customWidth="1"/>
    <col min="6406" max="6406" width="0.5546875" style="2" customWidth="1"/>
    <col min="6407" max="6407" width="14.44140625" style="2" customWidth="1"/>
    <col min="6408" max="6408" width="10.44140625" style="2" customWidth="1"/>
    <col min="6409" max="6409" width="10.5546875" style="2" customWidth="1"/>
    <col min="6410" max="6410" width="32.5546875" style="2" customWidth="1"/>
    <col min="6411" max="6656" width="9.33203125" style="2"/>
    <col min="6657" max="6657" width="3.44140625" style="2" customWidth="1"/>
    <col min="6658" max="6658" width="19" style="2" customWidth="1"/>
    <col min="6659" max="6659" width="14.6640625" style="2" customWidth="1"/>
    <col min="6660" max="6660" width="18.6640625" style="2" customWidth="1"/>
    <col min="6661" max="6661" width="17" style="2" customWidth="1"/>
    <col min="6662" max="6662" width="0.5546875" style="2" customWidth="1"/>
    <col min="6663" max="6663" width="14.44140625" style="2" customWidth="1"/>
    <col min="6664" max="6664" width="10.44140625" style="2" customWidth="1"/>
    <col min="6665" max="6665" width="10.5546875" style="2" customWidth="1"/>
    <col min="6666" max="6666" width="32.5546875" style="2" customWidth="1"/>
    <col min="6667" max="6912" width="9.33203125" style="2"/>
    <col min="6913" max="6913" width="3.44140625" style="2" customWidth="1"/>
    <col min="6914" max="6914" width="19" style="2" customWidth="1"/>
    <col min="6915" max="6915" width="14.6640625" style="2" customWidth="1"/>
    <col min="6916" max="6916" width="18.6640625" style="2" customWidth="1"/>
    <col min="6917" max="6917" width="17" style="2" customWidth="1"/>
    <col min="6918" max="6918" width="0.5546875" style="2" customWidth="1"/>
    <col min="6919" max="6919" width="14.44140625" style="2" customWidth="1"/>
    <col min="6920" max="6920" width="10.44140625" style="2" customWidth="1"/>
    <col min="6921" max="6921" width="10.5546875" style="2" customWidth="1"/>
    <col min="6922" max="6922" width="32.5546875" style="2" customWidth="1"/>
    <col min="6923" max="7168" width="9.33203125" style="2"/>
    <col min="7169" max="7169" width="3.44140625" style="2" customWidth="1"/>
    <col min="7170" max="7170" width="19" style="2" customWidth="1"/>
    <col min="7171" max="7171" width="14.6640625" style="2" customWidth="1"/>
    <col min="7172" max="7172" width="18.6640625" style="2" customWidth="1"/>
    <col min="7173" max="7173" width="17" style="2" customWidth="1"/>
    <col min="7174" max="7174" width="0.5546875" style="2" customWidth="1"/>
    <col min="7175" max="7175" width="14.44140625" style="2" customWidth="1"/>
    <col min="7176" max="7176" width="10.44140625" style="2" customWidth="1"/>
    <col min="7177" max="7177" width="10.5546875" style="2" customWidth="1"/>
    <col min="7178" max="7178" width="32.5546875" style="2" customWidth="1"/>
    <col min="7179" max="7424" width="9.33203125" style="2"/>
    <col min="7425" max="7425" width="3.44140625" style="2" customWidth="1"/>
    <col min="7426" max="7426" width="19" style="2" customWidth="1"/>
    <col min="7427" max="7427" width="14.6640625" style="2" customWidth="1"/>
    <col min="7428" max="7428" width="18.6640625" style="2" customWidth="1"/>
    <col min="7429" max="7429" width="17" style="2" customWidth="1"/>
    <col min="7430" max="7430" width="0.5546875" style="2" customWidth="1"/>
    <col min="7431" max="7431" width="14.44140625" style="2" customWidth="1"/>
    <col min="7432" max="7432" width="10.44140625" style="2" customWidth="1"/>
    <col min="7433" max="7433" width="10.5546875" style="2" customWidth="1"/>
    <col min="7434" max="7434" width="32.5546875" style="2" customWidth="1"/>
    <col min="7435" max="7680" width="9.33203125" style="2"/>
    <col min="7681" max="7681" width="3.44140625" style="2" customWidth="1"/>
    <col min="7682" max="7682" width="19" style="2" customWidth="1"/>
    <col min="7683" max="7683" width="14.6640625" style="2" customWidth="1"/>
    <col min="7684" max="7684" width="18.6640625" style="2" customWidth="1"/>
    <col min="7685" max="7685" width="17" style="2" customWidth="1"/>
    <col min="7686" max="7686" width="0.5546875" style="2" customWidth="1"/>
    <col min="7687" max="7687" width="14.44140625" style="2" customWidth="1"/>
    <col min="7688" max="7688" width="10.44140625" style="2" customWidth="1"/>
    <col min="7689" max="7689" width="10.5546875" style="2" customWidth="1"/>
    <col min="7690" max="7690" width="32.5546875" style="2" customWidth="1"/>
    <col min="7691" max="7936" width="9.33203125" style="2"/>
    <col min="7937" max="7937" width="3.44140625" style="2" customWidth="1"/>
    <col min="7938" max="7938" width="19" style="2" customWidth="1"/>
    <col min="7939" max="7939" width="14.6640625" style="2" customWidth="1"/>
    <col min="7940" max="7940" width="18.6640625" style="2" customWidth="1"/>
    <col min="7941" max="7941" width="17" style="2" customWidth="1"/>
    <col min="7942" max="7942" width="0.5546875" style="2" customWidth="1"/>
    <col min="7943" max="7943" width="14.44140625" style="2" customWidth="1"/>
    <col min="7944" max="7944" width="10.44140625" style="2" customWidth="1"/>
    <col min="7945" max="7945" width="10.5546875" style="2" customWidth="1"/>
    <col min="7946" max="7946" width="32.5546875" style="2" customWidth="1"/>
    <col min="7947" max="8192" width="9.33203125" style="2"/>
    <col min="8193" max="8193" width="3.44140625" style="2" customWidth="1"/>
    <col min="8194" max="8194" width="19" style="2" customWidth="1"/>
    <col min="8195" max="8195" width="14.6640625" style="2" customWidth="1"/>
    <col min="8196" max="8196" width="18.6640625" style="2" customWidth="1"/>
    <col min="8197" max="8197" width="17" style="2" customWidth="1"/>
    <col min="8198" max="8198" width="0.5546875" style="2" customWidth="1"/>
    <col min="8199" max="8199" width="14.44140625" style="2" customWidth="1"/>
    <col min="8200" max="8200" width="10.44140625" style="2" customWidth="1"/>
    <col min="8201" max="8201" width="10.5546875" style="2" customWidth="1"/>
    <col min="8202" max="8202" width="32.5546875" style="2" customWidth="1"/>
    <col min="8203" max="8448" width="9.33203125" style="2"/>
    <col min="8449" max="8449" width="3.44140625" style="2" customWidth="1"/>
    <col min="8450" max="8450" width="19" style="2" customWidth="1"/>
    <col min="8451" max="8451" width="14.6640625" style="2" customWidth="1"/>
    <col min="8452" max="8452" width="18.6640625" style="2" customWidth="1"/>
    <col min="8453" max="8453" width="17" style="2" customWidth="1"/>
    <col min="8454" max="8454" width="0.5546875" style="2" customWidth="1"/>
    <col min="8455" max="8455" width="14.44140625" style="2" customWidth="1"/>
    <col min="8456" max="8456" width="10.44140625" style="2" customWidth="1"/>
    <col min="8457" max="8457" width="10.5546875" style="2" customWidth="1"/>
    <col min="8458" max="8458" width="32.5546875" style="2" customWidth="1"/>
    <col min="8459" max="8704" width="9.33203125" style="2"/>
    <col min="8705" max="8705" width="3.44140625" style="2" customWidth="1"/>
    <col min="8706" max="8706" width="19" style="2" customWidth="1"/>
    <col min="8707" max="8707" width="14.6640625" style="2" customWidth="1"/>
    <col min="8708" max="8708" width="18.6640625" style="2" customWidth="1"/>
    <col min="8709" max="8709" width="17" style="2" customWidth="1"/>
    <col min="8710" max="8710" width="0.5546875" style="2" customWidth="1"/>
    <col min="8711" max="8711" width="14.44140625" style="2" customWidth="1"/>
    <col min="8712" max="8712" width="10.44140625" style="2" customWidth="1"/>
    <col min="8713" max="8713" width="10.5546875" style="2" customWidth="1"/>
    <col min="8714" max="8714" width="32.5546875" style="2" customWidth="1"/>
    <col min="8715" max="8960" width="9.33203125" style="2"/>
    <col min="8961" max="8961" width="3.44140625" style="2" customWidth="1"/>
    <col min="8962" max="8962" width="19" style="2" customWidth="1"/>
    <col min="8963" max="8963" width="14.6640625" style="2" customWidth="1"/>
    <col min="8964" max="8964" width="18.6640625" style="2" customWidth="1"/>
    <col min="8965" max="8965" width="17" style="2" customWidth="1"/>
    <col min="8966" max="8966" width="0.5546875" style="2" customWidth="1"/>
    <col min="8967" max="8967" width="14.44140625" style="2" customWidth="1"/>
    <col min="8968" max="8968" width="10.44140625" style="2" customWidth="1"/>
    <col min="8969" max="8969" width="10.5546875" style="2" customWidth="1"/>
    <col min="8970" max="8970" width="32.5546875" style="2" customWidth="1"/>
    <col min="8971" max="9216" width="9.33203125" style="2"/>
    <col min="9217" max="9217" width="3.44140625" style="2" customWidth="1"/>
    <col min="9218" max="9218" width="19" style="2" customWidth="1"/>
    <col min="9219" max="9219" width="14.6640625" style="2" customWidth="1"/>
    <col min="9220" max="9220" width="18.6640625" style="2" customWidth="1"/>
    <col min="9221" max="9221" width="17" style="2" customWidth="1"/>
    <col min="9222" max="9222" width="0.5546875" style="2" customWidth="1"/>
    <col min="9223" max="9223" width="14.44140625" style="2" customWidth="1"/>
    <col min="9224" max="9224" width="10.44140625" style="2" customWidth="1"/>
    <col min="9225" max="9225" width="10.5546875" style="2" customWidth="1"/>
    <col min="9226" max="9226" width="32.5546875" style="2" customWidth="1"/>
    <col min="9227" max="9472" width="9.33203125" style="2"/>
    <col min="9473" max="9473" width="3.44140625" style="2" customWidth="1"/>
    <col min="9474" max="9474" width="19" style="2" customWidth="1"/>
    <col min="9475" max="9475" width="14.6640625" style="2" customWidth="1"/>
    <col min="9476" max="9476" width="18.6640625" style="2" customWidth="1"/>
    <col min="9477" max="9477" width="17" style="2" customWidth="1"/>
    <col min="9478" max="9478" width="0.5546875" style="2" customWidth="1"/>
    <col min="9479" max="9479" width="14.44140625" style="2" customWidth="1"/>
    <col min="9480" max="9480" width="10.44140625" style="2" customWidth="1"/>
    <col min="9481" max="9481" width="10.5546875" style="2" customWidth="1"/>
    <col min="9482" max="9482" width="32.5546875" style="2" customWidth="1"/>
    <col min="9483" max="9728" width="9.33203125" style="2"/>
    <col min="9729" max="9729" width="3.44140625" style="2" customWidth="1"/>
    <col min="9730" max="9730" width="19" style="2" customWidth="1"/>
    <col min="9731" max="9731" width="14.6640625" style="2" customWidth="1"/>
    <col min="9732" max="9732" width="18.6640625" style="2" customWidth="1"/>
    <col min="9733" max="9733" width="17" style="2" customWidth="1"/>
    <col min="9734" max="9734" width="0.5546875" style="2" customWidth="1"/>
    <col min="9735" max="9735" width="14.44140625" style="2" customWidth="1"/>
    <col min="9736" max="9736" width="10.44140625" style="2" customWidth="1"/>
    <col min="9737" max="9737" width="10.5546875" style="2" customWidth="1"/>
    <col min="9738" max="9738" width="32.5546875" style="2" customWidth="1"/>
    <col min="9739" max="9984" width="9.33203125" style="2"/>
    <col min="9985" max="9985" width="3.44140625" style="2" customWidth="1"/>
    <col min="9986" max="9986" width="19" style="2" customWidth="1"/>
    <col min="9987" max="9987" width="14.6640625" style="2" customWidth="1"/>
    <col min="9988" max="9988" width="18.6640625" style="2" customWidth="1"/>
    <col min="9989" max="9989" width="17" style="2" customWidth="1"/>
    <col min="9990" max="9990" width="0.5546875" style="2" customWidth="1"/>
    <col min="9991" max="9991" width="14.44140625" style="2" customWidth="1"/>
    <col min="9992" max="9992" width="10.44140625" style="2" customWidth="1"/>
    <col min="9993" max="9993" width="10.5546875" style="2" customWidth="1"/>
    <col min="9994" max="9994" width="32.5546875" style="2" customWidth="1"/>
    <col min="9995" max="10240" width="9.33203125" style="2"/>
    <col min="10241" max="10241" width="3.44140625" style="2" customWidth="1"/>
    <col min="10242" max="10242" width="19" style="2" customWidth="1"/>
    <col min="10243" max="10243" width="14.6640625" style="2" customWidth="1"/>
    <col min="10244" max="10244" width="18.6640625" style="2" customWidth="1"/>
    <col min="10245" max="10245" width="17" style="2" customWidth="1"/>
    <col min="10246" max="10246" width="0.5546875" style="2" customWidth="1"/>
    <col min="10247" max="10247" width="14.44140625" style="2" customWidth="1"/>
    <col min="10248" max="10248" width="10.44140625" style="2" customWidth="1"/>
    <col min="10249" max="10249" width="10.5546875" style="2" customWidth="1"/>
    <col min="10250" max="10250" width="32.5546875" style="2" customWidth="1"/>
    <col min="10251" max="10496" width="9.33203125" style="2"/>
    <col min="10497" max="10497" width="3.44140625" style="2" customWidth="1"/>
    <col min="10498" max="10498" width="19" style="2" customWidth="1"/>
    <col min="10499" max="10499" width="14.6640625" style="2" customWidth="1"/>
    <col min="10500" max="10500" width="18.6640625" style="2" customWidth="1"/>
    <col min="10501" max="10501" width="17" style="2" customWidth="1"/>
    <col min="10502" max="10502" width="0.5546875" style="2" customWidth="1"/>
    <col min="10503" max="10503" width="14.44140625" style="2" customWidth="1"/>
    <col min="10504" max="10504" width="10.44140625" style="2" customWidth="1"/>
    <col min="10505" max="10505" width="10.5546875" style="2" customWidth="1"/>
    <col min="10506" max="10506" width="32.5546875" style="2" customWidth="1"/>
    <col min="10507" max="10752" width="9.33203125" style="2"/>
    <col min="10753" max="10753" width="3.44140625" style="2" customWidth="1"/>
    <col min="10754" max="10754" width="19" style="2" customWidth="1"/>
    <col min="10755" max="10755" width="14.6640625" style="2" customWidth="1"/>
    <col min="10756" max="10756" width="18.6640625" style="2" customWidth="1"/>
    <col min="10757" max="10757" width="17" style="2" customWidth="1"/>
    <col min="10758" max="10758" width="0.5546875" style="2" customWidth="1"/>
    <col min="10759" max="10759" width="14.44140625" style="2" customWidth="1"/>
    <col min="10760" max="10760" width="10.44140625" style="2" customWidth="1"/>
    <col min="10761" max="10761" width="10.5546875" style="2" customWidth="1"/>
    <col min="10762" max="10762" width="32.5546875" style="2" customWidth="1"/>
    <col min="10763" max="11008" width="9.33203125" style="2"/>
    <col min="11009" max="11009" width="3.44140625" style="2" customWidth="1"/>
    <col min="11010" max="11010" width="19" style="2" customWidth="1"/>
    <col min="11011" max="11011" width="14.6640625" style="2" customWidth="1"/>
    <col min="11012" max="11012" width="18.6640625" style="2" customWidth="1"/>
    <col min="11013" max="11013" width="17" style="2" customWidth="1"/>
    <col min="11014" max="11014" width="0.5546875" style="2" customWidth="1"/>
    <col min="11015" max="11015" width="14.44140625" style="2" customWidth="1"/>
    <col min="11016" max="11016" width="10.44140625" style="2" customWidth="1"/>
    <col min="11017" max="11017" width="10.5546875" style="2" customWidth="1"/>
    <col min="11018" max="11018" width="32.5546875" style="2" customWidth="1"/>
    <col min="11019" max="11264" width="9.33203125" style="2"/>
    <col min="11265" max="11265" width="3.44140625" style="2" customWidth="1"/>
    <col min="11266" max="11266" width="19" style="2" customWidth="1"/>
    <col min="11267" max="11267" width="14.6640625" style="2" customWidth="1"/>
    <col min="11268" max="11268" width="18.6640625" style="2" customWidth="1"/>
    <col min="11269" max="11269" width="17" style="2" customWidth="1"/>
    <col min="11270" max="11270" width="0.5546875" style="2" customWidth="1"/>
    <col min="11271" max="11271" width="14.44140625" style="2" customWidth="1"/>
    <col min="11272" max="11272" width="10.44140625" style="2" customWidth="1"/>
    <col min="11273" max="11273" width="10.5546875" style="2" customWidth="1"/>
    <col min="11274" max="11274" width="32.5546875" style="2" customWidth="1"/>
    <col min="11275" max="11520" width="9.33203125" style="2"/>
    <col min="11521" max="11521" width="3.44140625" style="2" customWidth="1"/>
    <col min="11522" max="11522" width="19" style="2" customWidth="1"/>
    <col min="11523" max="11523" width="14.6640625" style="2" customWidth="1"/>
    <col min="11524" max="11524" width="18.6640625" style="2" customWidth="1"/>
    <col min="11525" max="11525" width="17" style="2" customWidth="1"/>
    <col min="11526" max="11526" width="0.5546875" style="2" customWidth="1"/>
    <col min="11527" max="11527" width="14.44140625" style="2" customWidth="1"/>
    <col min="11528" max="11528" width="10.44140625" style="2" customWidth="1"/>
    <col min="11529" max="11529" width="10.5546875" style="2" customWidth="1"/>
    <col min="11530" max="11530" width="32.5546875" style="2" customWidth="1"/>
    <col min="11531" max="11776" width="9.33203125" style="2"/>
    <col min="11777" max="11777" width="3.44140625" style="2" customWidth="1"/>
    <col min="11778" max="11778" width="19" style="2" customWidth="1"/>
    <col min="11779" max="11779" width="14.6640625" style="2" customWidth="1"/>
    <col min="11780" max="11780" width="18.6640625" style="2" customWidth="1"/>
    <col min="11781" max="11781" width="17" style="2" customWidth="1"/>
    <col min="11782" max="11782" width="0.5546875" style="2" customWidth="1"/>
    <col min="11783" max="11783" width="14.44140625" style="2" customWidth="1"/>
    <col min="11784" max="11784" width="10.44140625" style="2" customWidth="1"/>
    <col min="11785" max="11785" width="10.5546875" style="2" customWidth="1"/>
    <col min="11786" max="11786" width="32.5546875" style="2" customWidth="1"/>
    <col min="11787" max="12032" width="9.33203125" style="2"/>
    <col min="12033" max="12033" width="3.44140625" style="2" customWidth="1"/>
    <col min="12034" max="12034" width="19" style="2" customWidth="1"/>
    <col min="12035" max="12035" width="14.6640625" style="2" customWidth="1"/>
    <col min="12036" max="12036" width="18.6640625" style="2" customWidth="1"/>
    <col min="12037" max="12037" width="17" style="2" customWidth="1"/>
    <col min="12038" max="12038" width="0.5546875" style="2" customWidth="1"/>
    <col min="12039" max="12039" width="14.44140625" style="2" customWidth="1"/>
    <col min="12040" max="12040" width="10.44140625" style="2" customWidth="1"/>
    <col min="12041" max="12041" width="10.5546875" style="2" customWidth="1"/>
    <col min="12042" max="12042" width="32.5546875" style="2" customWidth="1"/>
    <col min="12043" max="12288" width="9.33203125" style="2"/>
    <col min="12289" max="12289" width="3.44140625" style="2" customWidth="1"/>
    <col min="12290" max="12290" width="19" style="2" customWidth="1"/>
    <col min="12291" max="12291" width="14.6640625" style="2" customWidth="1"/>
    <col min="12292" max="12292" width="18.6640625" style="2" customWidth="1"/>
    <col min="12293" max="12293" width="17" style="2" customWidth="1"/>
    <col min="12294" max="12294" width="0.5546875" style="2" customWidth="1"/>
    <col min="12295" max="12295" width="14.44140625" style="2" customWidth="1"/>
    <col min="12296" max="12296" width="10.44140625" style="2" customWidth="1"/>
    <col min="12297" max="12297" width="10.5546875" style="2" customWidth="1"/>
    <col min="12298" max="12298" width="32.5546875" style="2" customWidth="1"/>
    <col min="12299" max="12544" width="9.33203125" style="2"/>
    <col min="12545" max="12545" width="3.44140625" style="2" customWidth="1"/>
    <col min="12546" max="12546" width="19" style="2" customWidth="1"/>
    <col min="12547" max="12547" width="14.6640625" style="2" customWidth="1"/>
    <col min="12548" max="12548" width="18.6640625" style="2" customWidth="1"/>
    <col min="12549" max="12549" width="17" style="2" customWidth="1"/>
    <col min="12550" max="12550" width="0.5546875" style="2" customWidth="1"/>
    <col min="12551" max="12551" width="14.44140625" style="2" customWidth="1"/>
    <col min="12552" max="12552" width="10.44140625" style="2" customWidth="1"/>
    <col min="12553" max="12553" width="10.5546875" style="2" customWidth="1"/>
    <col min="12554" max="12554" width="32.5546875" style="2" customWidth="1"/>
    <col min="12555" max="12800" width="9.33203125" style="2"/>
    <col min="12801" max="12801" width="3.44140625" style="2" customWidth="1"/>
    <col min="12802" max="12802" width="19" style="2" customWidth="1"/>
    <col min="12803" max="12803" width="14.6640625" style="2" customWidth="1"/>
    <col min="12804" max="12804" width="18.6640625" style="2" customWidth="1"/>
    <col min="12805" max="12805" width="17" style="2" customWidth="1"/>
    <col min="12806" max="12806" width="0.5546875" style="2" customWidth="1"/>
    <col min="12807" max="12807" width="14.44140625" style="2" customWidth="1"/>
    <col min="12808" max="12808" width="10.44140625" style="2" customWidth="1"/>
    <col min="12809" max="12809" width="10.5546875" style="2" customWidth="1"/>
    <col min="12810" max="12810" width="32.5546875" style="2" customWidth="1"/>
    <col min="12811" max="13056" width="9.33203125" style="2"/>
    <col min="13057" max="13057" width="3.44140625" style="2" customWidth="1"/>
    <col min="13058" max="13058" width="19" style="2" customWidth="1"/>
    <col min="13059" max="13059" width="14.6640625" style="2" customWidth="1"/>
    <col min="13060" max="13060" width="18.6640625" style="2" customWidth="1"/>
    <col min="13061" max="13061" width="17" style="2" customWidth="1"/>
    <col min="13062" max="13062" width="0.5546875" style="2" customWidth="1"/>
    <col min="13063" max="13063" width="14.44140625" style="2" customWidth="1"/>
    <col min="13064" max="13064" width="10.44140625" style="2" customWidth="1"/>
    <col min="13065" max="13065" width="10.5546875" style="2" customWidth="1"/>
    <col min="13066" max="13066" width="32.5546875" style="2" customWidth="1"/>
    <col min="13067" max="13312" width="9.33203125" style="2"/>
    <col min="13313" max="13313" width="3.44140625" style="2" customWidth="1"/>
    <col min="13314" max="13314" width="19" style="2" customWidth="1"/>
    <col min="13315" max="13315" width="14.6640625" style="2" customWidth="1"/>
    <col min="13316" max="13316" width="18.6640625" style="2" customWidth="1"/>
    <col min="13317" max="13317" width="17" style="2" customWidth="1"/>
    <col min="13318" max="13318" width="0.5546875" style="2" customWidth="1"/>
    <col min="13319" max="13319" width="14.44140625" style="2" customWidth="1"/>
    <col min="13320" max="13320" width="10.44140625" style="2" customWidth="1"/>
    <col min="13321" max="13321" width="10.5546875" style="2" customWidth="1"/>
    <col min="13322" max="13322" width="32.5546875" style="2" customWidth="1"/>
    <col min="13323" max="13568" width="9.33203125" style="2"/>
    <col min="13569" max="13569" width="3.44140625" style="2" customWidth="1"/>
    <col min="13570" max="13570" width="19" style="2" customWidth="1"/>
    <col min="13571" max="13571" width="14.6640625" style="2" customWidth="1"/>
    <col min="13572" max="13572" width="18.6640625" style="2" customWidth="1"/>
    <col min="13573" max="13573" width="17" style="2" customWidth="1"/>
    <col min="13574" max="13574" width="0.5546875" style="2" customWidth="1"/>
    <col min="13575" max="13575" width="14.44140625" style="2" customWidth="1"/>
    <col min="13576" max="13576" width="10.44140625" style="2" customWidth="1"/>
    <col min="13577" max="13577" width="10.5546875" style="2" customWidth="1"/>
    <col min="13578" max="13578" width="32.5546875" style="2" customWidth="1"/>
    <col min="13579" max="13824" width="9.33203125" style="2"/>
    <col min="13825" max="13825" width="3.44140625" style="2" customWidth="1"/>
    <col min="13826" max="13826" width="19" style="2" customWidth="1"/>
    <col min="13827" max="13827" width="14.6640625" style="2" customWidth="1"/>
    <col min="13828" max="13828" width="18.6640625" style="2" customWidth="1"/>
    <col min="13829" max="13829" width="17" style="2" customWidth="1"/>
    <col min="13830" max="13830" width="0.5546875" style="2" customWidth="1"/>
    <col min="13831" max="13831" width="14.44140625" style="2" customWidth="1"/>
    <col min="13832" max="13832" width="10.44140625" style="2" customWidth="1"/>
    <col min="13833" max="13833" width="10.5546875" style="2" customWidth="1"/>
    <col min="13834" max="13834" width="32.5546875" style="2" customWidth="1"/>
    <col min="13835" max="14080" width="9.33203125" style="2"/>
    <col min="14081" max="14081" width="3.44140625" style="2" customWidth="1"/>
    <col min="14082" max="14082" width="19" style="2" customWidth="1"/>
    <col min="14083" max="14083" width="14.6640625" style="2" customWidth="1"/>
    <col min="14084" max="14084" width="18.6640625" style="2" customWidth="1"/>
    <col min="14085" max="14085" width="17" style="2" customWidth="1"/>
    <col min="14086" max="14086" width="0.5546875" style="2" customWidth="1"/>
    <col min="14087" max="14087" width="14.44140625" style="2" customWidth="1"/>
    <col min="14088" max="14088" width="10.44140625" style="2" customWidth="1"/>
    <col min="14089" max="14089" width="10.5546875" style="2" customWidth="1"/>
    <col min="14090" max="14090" width="32.5546875" style="2" customWidth="1"/>
    <col min="14091" max="14336" width="9.33203125" style="2"/>
    <col min="14337" max="14337" width="3.44140625" style="2" customWidth="1"/>
    <col min="14338" max="14338" width="19" style="2" customWidth="1"/>
    <col min="14339" max="14339" width="14.6640625" style="2" customWidth="1"/>
    <col min="14340" max="14340" width="18.6640625" style="2" customWidth="1"/>
    <col min="14341" max="14341" width="17" style="2" customWidth="1"/>
    <col min="14342" max="14342" width="0.5546875" style="2" customWidth="1"/>
    <col min="14343" max="14343" width="14.44140625" style="2" customWidth="1"/>
    <col min="14344" max="14344" width="10.44140625" style="2" customWidth="1"/>
    <col min="14345" max="14345" width="10.5546875" style="2" customWidth="1"/>
    <col min="14346" max="14346" width="32.5546875" style="2" customWidth="1"/>
    <col min="14347" max="14592" width="9.33203125" style="2"/>
    <col min="14593" max="14593" width="3.44140625" style="2" customWidth="1"/>
    <col min="14594" max="14594" width="19" style="2" customWidth="1"/>
    <col min="14595" max="14595" width="14.6640625" style="2" customWidth="1"/>
    <col min="14596" max="14596" width="18.6640625" style="2" customWidth="1"/>
    <col min="14597" max="14597" width="17" style="2" customWidth="1"/>
    <col min="14598" max="14598" width="0.5546875" style="2" customWidth="1"/>
    <col min="14599" max="14599" width="14.44140625" style="2" customWidth="1"/>
    <col min="14600" max="14600" width="10.44140625" style="2" customWidth="1"/>
    <col min="14601" max="14601" width="10.5546875" style="2" customWidth="1"/>
    <col min="14602" max="14602" width="32.5546875" style="2" customWidth="1"/>
    <col min="14603" max="14848" width="9.33203125" style="2"/>
    <col min="14849" max="14849" width="3.44140625" style="2" customWidth="1"/>
    <col min="14850" max="14850" width="19" style="2" customWidth="1"/>
    <col min="14851" max="14851" width="14.6640625" style="2" customWidth="1"/>
    <col min="14852" max="14852" width="18.6640625" style="2" customWidth="1"/>
    <col min="14853" max="14853" width="17" style="2" customWidth="1"/>
    <col min="14854" max="14854" width="0.5546875" style="2" customWidth="1"/>
    <col min="14855" max="14855" width="14.44140625" style="2" customWidth="1"/>
    <col min="14856" max="14856" width="10.44140625" style="2" customWidth="1"/>
    <col min="14857" max="14857" width="10.5546875" style="2" customWidth="1"/>
    <col min="14858" max="14858" width="32.5546875" style="2" customWidth="1"/>
    <col min="14859" max="15104" width="9.33203125" style="2"/>
    <col min="15105" max="15105" width="3.44140625" style="2" customWidth="1"/>
    <col min="15106" max="15106" width="19" style="2" customWidth="1"/>
    <col min="15107" max="15107" width="14.6640625" style="2" customWidth="1"/>
    <col min="15108" max="15108" width="18.6640625" style="2" customWidth="1"/>
    <col min="15109" max="15109" width="17" style="2" customWidth="1"/>
    <col min="15110" max="15110" width="0.5546875" style="2" customWidth="1"/>
    <col min="15111" max="15111" width="14.44140625" style="2" customWidth="1"/>
    <col min="15112" max="15112" width="10.44140625" style="2" customWidth="1"/>
    <col min="15113" max="15113" width="10.5546875" style="2" customWidth="1"/>
    <col min="15114" max="15114" width="32.5546875" style="2" customWidth="1"/>
    <col min="15115" max="15360" width="9.33203125" style="2"/>
    <col min="15361" max="15361" width="3.44140625" style="2" customWidth="1"/>
    <col min="15362" max="15362" width="19" style="2" customWidth="1"/>
    <col min="15363" max="15363" width="14.6640625" style="2" customWidth="1"/>
    <col min="15364" max="15364" width="18.6640625" style="2" customWidth="1"/>
    <col min="15365" max="15365" width="17" style="2" customWidth="1"/>
    <col min="15366" max="15366" width="0.5546875" style="2" customWidth="1"/>
    <col min="15367" max="15367" width="14.44140625" style="2" customWidth="1"/>
    <col min="15368" max="15368" width="10.44140625" style="2" customWidth="1"/>
    <col min="15369" max="15369" width="10.5546875" style="2" customWidth="1"/>
    <col min="15370" max="15370" width="32.5546875" style="2" customWidth="1"/>
    <col min="15371" max="15616" width="9.33203125" style="2"/>
    <col min="15617" max="15617" width="3.44140625" style="2" customWidth="1"/>
    <col min="15618" max="15618" width="19" style="2" customWidth="1"/>
    <col min="15619" max="15619" width="14.6640625" style="2" customWidth="1"/>
    <col min="15620" max="15620" width="18.6640625" style="2" customWidth="1"/>
    <col min="15621" max="15621" width="17" style="2" customWidth="1"/>
    <col min="15622" max="15622" width="0.5546875" style="2" customWidth="1"/>
    <col min="15623" max="15623" width="14.44140625" style="2" customWidth="1"/>
    <col min="15624" max="15624" width="10.44140625" style="2" customWidth="1"/>
    <col min="15625" max="15625" width="10.5546875" style="2" customWidth="1"/>
    <col min="15626" max="15626" width="32.5546875" style="2" customWidth="1"/>
    <col min="15627" max="15872" width="9.33203125" style="2"/>
    <col min="15873" max="15873" width="3.44140625" style="2" customWidth="1"/>
    <col min="15874" max="15874" width="19" style="2" customWidth="1"/>
    <col min="15875" max="15875" width="14.6640625" style="2" customWidth="1"/>
    <col min="15876" max="15876" width="18.6640625" style="2" customWidth="1"/>
    <col min="15877" max="15877" width="17" style="2" customWidth="1"/>
    <col min="15878" max="15878" width="0.5546875" style="2" customWidth="1"/>
    <col min="15879" max="15879" width="14.44140625" style="2" customWidth="1"/>
    <col min="15880" max="15880" width="10.44140625" style="2" customWidth="1"/>
    <col min="15881" max="15881" width="10.5546875" style="2" customWidth="1"/>
    <col min="15882" max="15882" width="32.5546875" style="2" customWidth="1"/>
    <col min="15883" max="16128" width="9.33203125" style="2"/>
    <col min="16129" max="16129" width="3.44140625" style="2" customWidth="1"/>
    <col min="16130" max="16130" width="19" style="2" customWidth="1"/>
    <col min="16131" max="16131" width="14.6640625" style="2" customWidth="1"/>
    <col min="16132" max="16132" width="18.6640625" style="2" customWidth="1"/>
    <col min="16133" max="16133" width="17" style="2" customWidth="1"/>
    <col min="16134" max="16134" width="0.5546875" style="2" customWidth="1"/>
    <col min="16135" max="16135" width="14.44140625" style="2" customWidth="1"/>
    <col min="16136" max="16136" width="10.44140625" style="2" customWidth="1"/>
    <col min="16137" max="16137" width="10.5546875" style="2" customWidth="1"/>
    <col min="16138" max="16138" width="32.5546875" style="2" customWidth="1"/>
    <col min="16139" max="16384" width="9.33203125" style="2"/>
  </cols>
  <sheetData>
    <row r="1" spans="1:11" s="1" customFormat="1" ht="65.099999999999994" customHeight="1"/>
    <row r="2" spans="1:11" s="1" customFormat="1" ht="15" customHeight="1">
      <c r="A2" s="2"/>
      <c r="B2" s="3"/>
      <c r="C2" s="3"/>
      <c r="D2" s="3"/>
      <c r="E2" s="3"/>
      <c r="F2" s="3"/>
      <c r="G2" s="3"/>
      <c r="H2" s="3"/>
      <c r="I2" s="3"/>
    </row>
    <row r="3" spans="1:11" s="1" customFormat="1" ht="59.1" customHeight="1">
      <c r="A3" s="2"/>
      <c r="B3" s="4"/>
      <c r="C3" s="5"/>
      <c r="D3" s="236"/>
      <c r="E3" s="236" t="s">
        <v>70</v>
      </c>
      <c r="F3" s="3"/>
      <c r="G3" s="389" t="s">
        <v>71</v>
      </c>
      <c r="H3" s="389"/>
      <c r="I3" s="389"/>
    </row>
    <row r="4" spans="1:11" s="1" customFormat="1" ht="81" customHeight="1">
      <c r="A4" s="2"/>
      <c r="B4" s="308" t="s">
        <v>72</v>
      </c>
      <c r="C4" s="308"/>
      <c r="D4" s="308"/>
      <c r="E4" s="308"/>
      <c r="F4" s="2"/>
    </row>
    <row r="5" spans="1:11" s="1" customFormat="1" ht="44.25" customHeight="1">
      <c r="A5" s="6"/>
      <c r="B5" s="154" t="s">
        <v>3</v>
      </c>
      <c r="C5" s="155">
        <v>1.5</v>
      </c>
      <c r="D5" s="154" t="s">
        <v>4</v>
      </c>
      <c r="E5" s="156">
        <v>44317</v>
      </c>
      <c r="F5" s="157"/>
      <c r="G5" s="2"/>
      <c r="I5" s="158"/>
      <c r="J5" s="7"/>
      <c r="K5" s="7"/>
    </row>
    <row r="7" spans="1:11" ht="101.25" customHeight="1">
      <c r="B7" s="390" t="s">
        <v>73</v>
      </c>
      <c r="C7" s="390"/>
      <c r="D7" s="390"/>
      <c r="E7" s="390"/>
      <c r="F7" s="390"/>
      <c r="G7" s="390"/>
      <c r="H7" s="390"/>
      <c r="I7" s="18"/>
    </row>
    <row r="8" spans="1:11" ht="12" customHeight="1">
      <c r="B8" s="159"/>
      <c r="C8" s="159"/>
      <c r="D8" s="159"/>
      <c r="E8" s="159"/>
      <c r="F8" s="159"/>
      <c r="G8" s="159"/>
      <c r="H8" s="159"/>
      <c r="I8" s="18"/>
    </row>
    <row r="9" spans="1:11" ht="1.5" customHeight="1">
      <c r="B9" s="159"/>
      <c r="C9" s="159"/>
      <c r="D9" s="159"/>
      <c r="E9" s="159"/>
      <c r="F9" s="159"/>
      <c r="G9" s="159"/>
      <c r="H9" s="159"/>
      <c r="I9" s="18"/>
    </row>
    <row r="10" spans="1:11" ht="17.25" customHeight="1">
      <c r="B10" s="129" t="s">
        <v>74</v>
      </c>
      <c r="C10" s="157"/>
      <c r="D10" s="157"/>
      <c r="E10" s="157"/>
      <c r="F10" s="157"/>
    </row>
    <row r="11" spans="1:11" ht="1.5" customHeight="1">
      <c r="B11" s="160"/>
      <c r="C11" s="157"/>
      <c r="D11" s="157"/>
      <c r="E11" s="157"/>
      <c r="F11" s="157"/>
    </row>
    <row r="12" spans="1:11" ht="10.199999999999999" customHeight="1">
      <c r="B12" s="160"/>
      <c r="C12" s="157"/>
      <c r="D12" s="157"/>
      <c r="E12" s="157"/>
      <c r="F12" s="157"/>
    </row>
    <row r="13" spans="1:11" ht="16.2" customHeight="1">
      <c r="B13" s="160"/>
      <c r="C13" s="391" t="s">
        <v>75</v>
      </c>
      <c r="D13" s="392"/>
      <c r="E13" s="157"/>
      <c r="F13" s="157"/>
    </row>
    <row r="14" spans="1:11" ht="13.5" customHeight="1">
      <c r="B14" s="161"/>
      <c r="C14" s="393"/>
      <c r="D14" s="394"/>
      <c r="E14" s="157"/>
      <c r="F14" s="157"/>
    </row>
    <row r="15" spans="1:11" ht="3" customHeight="1">
      <c r="B15" s="161"/>
      <c r="C15" s="162"/>
      <c r="D15" s="237"/>
      <c r="E15" s="157"/>
      <c r="F15" s="157"/>
    </row>
    <row r="16" spans="1:11" ht="15" customHeight="1">
      <c r="B16" s="13"/>
      <c r="C16" s="14"/>
      <c r="D16" s="237"/>
      <c r="E16" s="13"/>
      <c r="F16" s="13"/>
    </row>
    <row r="17" spans="2:9" ht="1.5" customHeight="1">
      <c r="B17" s="159"/>
      <c r="C17" s="159"/>
      <c r="D17" s="159"/>
      <c r="E17" s="159"/>
      <c r="F17" s="159"/>
      <c r="G17" s="159"/>
      <c r="H17" s="159"/>
    </row>
    <row r="18" spans="2:9" ht="17.25" customHeight="1">
      <c r="B18" s="129" t="s">
        <v>76</v>
      </c>
      <c r="C18" s="157"/>
      <c r="D18" s="157"/>
      <c r="E18" s="157"/>
      <c r="F18" s="157"/>
    </row>
    <row r="19" spans="2:9" ht="1.5" customHeight="1">
      <c r="B19" s="160"/>
      <c r="C19" s="157"/>
      <c r="D19" s="157"/>
      <c r="E19" s="157"/>
      <c r="F19" s="157"/>
    </row>
    <row r="20" spans="2:9" ht="10.199999999999999" customHeight="1">
      <c r="B20" s="160"/>
      <c r="C20" s="157"/>
      <c r="D20" s="157"/>
      <c r="E20" s="157"/>
      <c r="F20" s="157"/>
    </row>
    <row r="21" spans="2:9" ht="16.2" customHeight="1">
      <c r="B21" s="160"/>
      <c r="C21" s="395"/>
      <c r="D21" s="397" t="s">
        <v>18</v>
      </c>
      <c r="E21" s="161" t="str">
        <f>IF(MOD(C21,1)&lt;=0,"",IF(MOD(C21,1)=0.5,"","ERROR: Rating must be in 0.5 star increment"))</f>
        <v/>
      </c>
      <c r="F21" s="157"/>
    </row>
    <row r="22" spans="2:9" ht="13.5" customHeight="1">
      <c r="B22" s="161"/>
      <c r="C22" s="396"/>
      <c r="D22" s="397"/>
      <c r="E22" s="157"/>
      <c r="F22" s="157"/>
    </row>
    <row r="23" spans="2:9" ht="3" customHeight="1">
      <c r="B23" s="13"/>
      <c r="C23" s="14"/>
      <c r="D23" s="237"/>
      <c r="E23" s="13"/>
      <c r="F23" s="13"/>
    </row>
    <row r="24" spans="2:9" ht="15" customHeight="1">
      <c r="B24" s="161"/>
      <c r="G24" s="163"/>
      <c r="H24" s="164"/>
    </row>
    <row r="25" spans="2:9" ht="1.5" customHeight="1">
      <c r="B25" s="161"/>
      <c r="G25" s="163"/>
      <c r="H25" s="164"/>
    </row>
    <row r="26" spans="2:9" ht="17.25" customHeight="1">
      <c r="B26" s="129" t="s">
        <v>77</v>
      </c>
      <c r="C26" s="157"/>
      <c r="D26" s="157"/>
      <c r="E26" s="157"/>
      <c r="F26" s="157"/>
    </row>
    <row r="27" spans="2:9" ht="1.5" customHeight="1">
      <c r="B27" s="165"/>
      <c r="C27" s="165"/>
      <c r="D27" s="165"/>
      <c r="E27" s="165"/>
      <c r="F27" s="165"/>
      <c r="G27" s="18"/>
      <c r="H27" s="18"/>
      <c r="I27" s="18"/>
    </row>
    <row r="28" spans="2:9" ht="10.199999999999999" customHeight="1">
      <c r="B28" s="165"/>
      <c r="C28" s="165"/>
      <c r="D28" s="165"/>
      <c r="E28" s="165"/>
      <c r="F28" s="165"/>
      <c r="G28" s="18"/>
      <c r="H28" s="18"/>
      <c r="I28" s="18"/>
    </row>
    <row r="29" spans="2:9" s="20" customFormat="1" ht="20.100000000000001" customHeight="1">
      <c r="B29" s="166" t="s">
        <v>6</v>
      </c>
      <c r="C29" s="167"/>
      <c r="D29" s="167"/>
      <c r="E29" s="168"/>
      <c r="G29" s="377"/>
      <c r="H29" s="378"/>
    </row>
    <row r="30" spans="2:9" s="20" customFormat="1" ht="25.5" customHeight="1">
      <c r="B30" s="169" t="str">
        <f>IF(C13="Infrastructure","","Total Assessable Processing GHz (GHz)")</f>
        <v>Total Assessable Processing GHz (GHz)</v>
      </c>
      <c r="C30" s="170"/>
      <c r="D30" s="170"/>
      <c r="E30" s="171"/>
      <c r="F30" s="172"/>
      <c r="G30" s="379"/>
      <c r="H30" s="380"/>
    </row>
    <row r="31" spans="2:9" s="20" customFormat="1" ht="20.100000000000001" customHeight="1">
      <c r="B31" s="169" t="str">
        <f>IF(C13="Infrastructure","","Total Assessable Storage TB (TB)")</f>
        <v>Total Assessable Storage TB (TB)</v>
      </c>
      <c r="C31" s="173"/>
      <c r="D31" s="173"/>
      <c r="E31" s="174"/>
      <c r="F31" s="175"/>
      <c r="G31" s="379"/>
      <c r="H31" s="380"/>
    </row>
    <row r="32" spans="2:9" s="20" customFormat="1" ht="20.100000000000001" hidden="1" customHeight="1">
      <c r="B32" s="176"/>
      <c r="C32" s="170"/>
      <c r="D32" s="170"/>
      <c r="E32" s="171"/>
      <c r="F32" s="172"/>
      <c r="G32" s="379"/>
      <c r="H32" s="380"/>
    </row>
    <row r="33" spans="2:10" s="20" customFormat="1" ht="20.100000000000001" customHeight="1">
      <c r="B33" s="176"/>
      <c r="C33" s="170"/>
      <c r="D33" s="170"/>
      <c r="E33" s="171"/>
      <c r="F33" s="172"/>
      <c r="G33" s="239"/>
      <c r="H33" s="240"/>
      <c r="J33" s="177"/>
    </row>
    <row r="34" spans="2:10" s="20" customFormat="1" ht="20.100000000000001" customHeight="1">
      <c r="B34" s="176" t="str">
        <f>IF(C13="IT Equipment","","% Metered Heat Rejection (for Infrastructure and Whole Facility ratings)")</f>
        <v/>
      </c>
      <c r="C34" s="170"/>
      <c r="D34" s="170"/>
      <c r="E34" s="171"/>
      <c r="F34" s="172"/>
      <c r="G34" s="381"/>
      <c r="H34" s="382"/>
    </row>
    <row r="35" spans="2:10" s="20" customFormat="1" ht="20.100000000000001" customHeight="1">
      <c r="B35" s="178" t="str">
        <f>IF(C13="Infrastructure","Assessable IT Energy (kWh/year) for Infrastructure rating","")</f>
        <v/>
      </c>
      <c r="C35" s="179"/>
      <c r="D35" s="179"/>
      <c r="E35" s="180"/>
      <c r="F35" s="172"/>
      <c r="G35" s="383"/>
      <c r="H35" s="384"/>
    </row>
    <row r="36" spans="2:10" s="20" customFormat="1" ht="3" customHeight="1">
      <c r="B36" s="181"/>
      <c r="C36" s="170"/>
      <c r="D36" s="170"/>
      <c r="E36" s="170"/>
      <c r="F36" s="172"/>
      <c r="G36" s="182"/>
    </row>
    <row r="37" spans="2:10" s="20" customFormat="1" ht="20.100000000000001" customHeight="1">
      <c r="B37" s="166" t="s">
        <v>78</v>
      </c>
      <c r="C37" s="183"/>
      <c r="D37" s="183"/>
      <c r="E37" s="184" t="s">
        <v>79</v>
      </c>
      <c r="F37" s="27"/>
      <c r="G37" s="385"/>
      <c r="H37" s="386"/>
    </row>
    <row r="38" spans="2:10" s="20" customFormat="1" ht="20.100000000000001" customHeight="1">
      <c r="B38" s="185" t="str">
        <f>IF(SUM(G37:G40)=1,"","ERROR: Percentage breakdown must total 100%")</f>
        <v>ERROR: Percentage breakdown must total 100%</v>
      </c>
      <c r="C38" s="28"/>
      <c r="D38" s="28"/>
      <c r="E38" s="186" t="s">
        <v>80</v>
      </c>
      <c r="F38" s="71"/>
      <c r="G38" s="385"/>
      <c r="H38" s="386"/>
    </row>
    <row r="39" spans="2:10" s="20" customFormat="1" ht="20.100000000000001" customHeight="1">
      <c r="B39" s="187"/>
      <c r="C39" s="28"/>
      <c r="D39" s="28"/>
      <c r="E39" s="186" t="s">
        <v>81</v>
      </c>
      <c r="F39" s="71"/>
      <c r="G39" s="385"/>
      <c r="H39" s="386"/>
    </row>
    <row r="40" spans="2:10" s="20" customFormat="1" ht="20.100000000000001" customHeight="1">
      <c r="B40" s="188"/>
      <c r="C40" s="189"/>
      <c r="D40" s="189"/>
      <c r="E40" s="190" t="s">
        <v>82</v>
      </c>
      <c r="F40" s="71"/>
      <c r="G40" s="387"/>
      <c r="H40" s="388"/>
    </row>
    <row r="41" spans="2:10" ht="15" customHeight="1">
      <c r="B41" s="191"/>
      <c r="C41" s="192"/>
      <c r="D41" s="192"/>
      <c r="E41" s="192"/>
      <c r="F41" s="192"/>
      <c r="G41" s="163"/>
    </row>
    <row r="42" spans="2:10" ht="1.5" customHeight="1">
      <c r="B42" s="191"/>
      <c r="C42" s="192"/>
      <c r="D42" s="192"/>
      <c r="E42" s="192"/>
      <c r="F42" s="192"/>
      <c r="G42" s="163"/>
    </row>
    <row r="43" spans="2:10" ht="17.25" customHeight="1">
      <c r="B43" s="129" t="s">
        <v>16</v>
      </c>
      <c r="C43" s="157"/>
      <c r="D43" s="157"/>
      <c r="E43" s="157"/>
      <c r="F43" s="157"/>
    </row>
    <row r="44" spans="2:10" ht="1.5" customHeight="1">
      <c r="B44" s="165"/>
      <c r="C44" s="165"/>
      <c r="D44" s="165"/>
      <c r="E44" s="165"/>
      <c r="F44" s="165"/>
      <c r="G44" s="18"/>
      <c r="H44" s="18"/>
      <c r="I44" s="18"/>
    </row>
    <row r="45" spans="2:10" ht="10.199999999999999" customHeight="1">
      <c r="E45" s="41"/>
      <c r="F45" s="41"/>
      <c r="I45" s="193"/>
    </row>
    <row r="46" spans="2:10" ht="18" hidden="1" customHeight="1">
      <c r="B46" s="194"/>
      <c r="C46" s="40" t="s">
        <v>83</v>
      </c>
      <c r="D46" s="194"/>
      <c r="E46" s="194"/>
      <c r="F46" s="194"/>
      <c r="G46" s="195"/>
      <c r="I46" s="193"/>
    </row>
    <row r="47" spans="2:10" ht="18" hidden="1" customHeight="1">
      <c r="C47" s="373" t="e">
        <f>G95</f>
        <v>#N/A</v>
      </c>
      <c r="D47" s="373"/>
      <c r="E47" s="373"/>
      <c r="F47" s="196"/>
      <c r="G47" s="197" t="s">
        <v>84</v>
      </c>
      <c r="H47" s="198"/>
      <c r="I47" s="193"/>
    </row>
    <row r="48" spans="2:10" ht="18" hidden="1" customHeight="1">
      <c r="C48" s="157" t="str">
        <f>CONCATENATE("Actual Emissions at ",C21, " Star NABERS Energy")</f>
        <v>Actual Emissions at  Star NABERS Energy</v>
      </c>
      <c r="D48" s="41"/>
      <c r="F48" s="41"/>
      <c r="I48" s="193"/>
    </row>
    <row r="49" spans="2:9" ht="18" hidden="1" customHeight="1">
      <c r="C49" s="373" t="e">
        <f>G99</f>
        <v>#N/A</v>
      </c>
      <c r="D49" s="373"/>
      <c r="E49" s="373"/>
      <c r="F49" s="196"/>
      <c r="G49" s="197" t="s">
        <v>84</v>
      </c>
      <c r="H49" s="198"/>
      <c r="I49" s="48"/>
    </row>
    <row r="50" spans="2:9" ht="14.25" hidden="1" customHeight="1">
      <c r="C50" s="373" t="e">
        <f>IF(C13="IT Equipment",G100,"")</f>
        <v>#N/A</v>
      </c>
      <c r="D50" s="373"/>
      <c r="E50" s="373"/>
      <c r="F50" s="196"/>
      <c r="G50" s="197" t="str">
        <f>IF(C13="IT Equipment","kgCO2-e/day","")</f>
        <v>kgCO2-e/day</v>
      </c>
      <c r="H50" s="198"/>
      <c r="I50" s="48"/>
    </row>
    <row r="51" spans="2:9" ht="14.25" hidden="1" customHeight="1">
      <c r="C51" s="238"/>
      <c r="D51" s="238"/>
      <c r="E51" s="238"/>
      <c r="F51" s="196"/>
      <c r="G51" s="197"/>
      <c r="H51" s="198"/>
      <c r="I51" s="48"/>
    </row>
    <row r="52" spans="2:9" ht="14.25" customHeight="1">
      <c r="C52" s="40" t="s">
        <v>85</v>
      </c>
      <c r="D52" s="194"/>
      <c r="E52" s="194"/>
      <c r="F52" s="194"/>
      <c r="G52" s="195"/>
      <c r="H52" s="198"/>
      <c r="I52" s="48"/>
    </row>
    <row r="53" spans="2:9" ht="14.25" customHeight="1">
      <c r="C53" s="374" t="e">
        <f>(E64*G108+E66*G109+E68*G110+E70*G111)</f>
        <v>#N/A</v>
      </c>
      <c r="D53" s="374"/>
      <c r="E53" s="374"/>
      <c r="F53" s="199"/>
      <c r="G53" s="200" t="s">
        <v>86</v>
      </c>
      <c r="H53" s="198"/>
      <c r="I53" s="48"/>
    </row>
    <row r="54" spans="2:9" ht="14.25" customHeight="1">
      <c r="C54" s="238"/>
      <c r="D54" s="238"/>
      <c r="E54" s="238"/>
      <c r="F54" s="196"/>
      <c r="G54" s="197"/>
      <c r="H54" s="198"/>
      <c r="I54" s="48"/>
    </row>
    <row r="55" spans="2:9" ht="14.25" customHeight="1">
      <c r="C55" s="40" t="s">
        <v>87</v>
      </c>
      <c r="D55" s="194"/>
      <c r="E55" s="194"/>
      <c r="F55" s="194"/>
      <c r="G55" s="195"/>
      <c r="H55" s="198"/>
      <c r="I55" s="48"/>
    </row>
    <row r="56" spans="2:9" ht="14.25" customHeight="1">
      <c r="C56" s="374" t="e">
        <f>E64*H108+E66*H109+E68*H110+E70*H111</f>
        <v>#N/A</v>
      </c>
      <c r="D56" s="374"/>
      <c r="E56" s="374"/>
      <c r="F56" s="199"/>
      <c r="G56" s="200" t="s">
        <v>86</v>
      </c>
      <c r="H56" s="198"/>
      <c r="I56" s="48"/>
    </row>
    <row r="57" spans="2:9" ht="14.25" hidden="1" customHeight="1">
      <c r="C57" s="241"/>
      <c r="D57" s="241"/>
      <c r="E57" s="241"/>
      <c r="F57" s="199"/>
      <c r="G57" s="200"/>
      <c r="H57" s="198"/>
      <c r="I57" s="48"/>
    </row>
    <row r="58" spans="2:9" ht="14.25" hidden="1" customHeight="1">
      <c r="C58" s="241"/>
      <c r="D58" s="241"/>
      <c r="E58" s="241"/>
      <c r="F58" s="199"/>
      <c r="G58" s="200"/>
      <c r="H58" s="198"/>
      <c r="I58" s="48"/>
    </row>
    <row r="59" spans="2:9" ht="14.25" hidden="1" customHeight="1">
      <c r="C59" s="241"/>
      <c r="D59" s="241"/>
      <c r="E59" s="241"/>
      <c r="F59" s="199"/>
      <c r="G59" s="200"/>
      <c r="H59" s="198"/>
      <c r="I59" s="48"/>
    </row>
    <row r="60" spans="2:9" ht="14.25" hidden="1" customHeight="1">
      <c r="C60" s="241"/>
      <c r="D60" s="241"/>
      <c r="E60" s="241"/>
      <c r="F60" s="199"/>
      <c r="G60" s="200"/>
      <c r="H60" s="198"/>
      <c r="I60" s="48"/>
    </row>
    <row r="61" spans="2:9" ht="14.25" customHeight="1">
      <c r="C61" s="241"/>
      <c r="D61" s="241"/>
      <c r="E61" s="241"/>
      <c r="F61" s="199"/>
      <c r="G61" s="200"/>
      <c r="H61" s="198"/>
      <c r="I61" s="48"/>
    </row>
    <row r="62" spans="2:9" ht="18" customHeight="1">
      <c r="C62" s="165" t="s">
        <v>88</v>
      </c>
      <c r="I62" s="48"/>
    </row>
    <row r="63" spans="2:9" s="201" customFormat="1" ht="3" customHeight="1">
      <c r="B63" s="202"/>
      <c r="C63" s="202"/>
      <c r="D63" s="202"/>
      <c r="E63" s="202"/>
      <c r="F63" s="202"/>
      <c r="G63" s="203"/>
      <c r="I63" s="204"/>
    </row>
    <row r="64" spans="2:9" s="201" customFormat="1" ht="12.75" customHeight="1">
      <c r="C64" s="165"/>
      <c r="D64" s="205" t="s">
        <v>89</v>
      </c>
      <c r="E64" s="206" t="e">
        <f>G37*G103/G114</f>
        <v>#N/A</v>
      </c>
      <c r="F64" s="207"/>
      <c r="G64" s="200" t="s">
        <v>90</v>
      </c>
      <c r="H64" s="18"/>
      <c r="I64" s="18"/>
    </row>
    <row r="65" spans="2:9" s="201" customFormat="1" ht="1.5" customHeight="1">
      <c r="C65" s="165"/>
      <c r="D65" s="205"/>
      <c r="E65" s="206" t="e">
        <f>IF(C13="IT Equipment",ROUNDDOWN(G37*G104/G114,0),"")</f>
        <v>#N/A</v>
      </c>
      <c r="F65" s="207"/>
      <c r="G65" s="200" t="str">
        <f>IF(C13="IT Equipment","kWh/day","")</f>
        <v>kWh/day</v>
      </c>
      <c r="H65" s="18"/>
      <c r="I65" s="18"/>
    </row>
    <row r="66" spans="2:9" s="201" customFormat="1" ht="12.75" customHeight="1">
      <c r="B66" s="202"/>
      <c r="C66" s="194"/>
      <c r="D66" s="205" t="s">
        <v>91</v>
      </c>
      <c r="E66" s="206" t="e">
        <f>G38*G103</f>
        <v>#N/A</v>
      </c>
      <c r="F66" s="208"/>
      <c r="G66" s="200" t="s">
        <v>92</v>
      </c>
      <c r="I66" s="204"/>
    </row>
    <row r="67" spans="2:9" s="201" customFormat="1" ht="3" customHeight="1">
      <c r="B67" s="202"/>
      <c r="C67" s="194"/>
      <c r="D67" s="205"/>
      <c r="E67" s="206" t="e">
        <f>IF(C13="IT Equipment",ROUNDDOWN(G38*G104,0),"")</f>
        <v>#N/A</v>
      </c>
      <c r="F67" s="207"/>
      <c r="G67" s="200" t="str">
        <f>IF(C13="IT Equipment","MJ/day","")</f>
        <v>MJ/day</v>
      </c>
      <c r="I67" s="204"/>
    </row>
    <row r="68" spans="2:9" s="201" customFormat="1" ht="12.75" customHeight="1">
      <c r="B68" s="194"/>
      <c r="C68" s="41"/>
      <c r="D68" s="205" t="s">
        <v>93</v>
      </c>
      <c r="E68" s="206" t="e">
        <f>G39*G103/G115</f>
        <v>#N/A</v>
      </c>
      <c r="F68" s="209"/>
      <c r="G68" s="200" t="s">
        <v>94</v>
      </c>
      <c r="I68" s="204"/>
    </row>
    <row r="69" spans="2:9" s="201" customFormat="1" ht="3" customHeight="1">
      <c r="B69" s="194"/>
      <c r="C69" s="41"/>
      <c r="D69" s="205"/>
      <c r="E69" s="206" t="e">
        <f>IF(C13="IT Equipment",ROUNDDOWN(G39*G104/G115,0),"")</f>
        <v>#N/A</v>
      </c>
      <c r="F69" s="207"/>
      <c r="G69" s="200" t="str">
        <f>IF(C13="IT Equipment","kg/day","")</f>
        <v>kg/day</v>
      </c>
      <c r="I69" s="204"/>
    </row>
    <row r="70" spans="2:9" s="201" customFormat="1" ht="12.75" customHeight="1">
      <c r="B70" s="194"/>
      <c r="C70" s="41"/>
      <c r="D70" s="205" t="s">
        <v>95</v>
      </c>
      <c r="E70" s="206" t="e">
        <f>G40*G103/G116</f>
        <v>#N/A</v>
      </c>
      <c r="F70" s="209"/>
      <c r="G70" s="200" t="s">
        <v>96</v>
      </c>
      <c r="I70" s="204"/>
    </row>
    <row r="71" spans="2:9" s="201" customFormat="1" ht="3" customHeight="1">
      <c r="B71" s="194"/>
      <c r="C71" s="41"/>
      <c r="D71" s="210"/>
      <c r="E71" s="206" t="e">
        <f>IF(C13="IT Equipment",ROUNDDOWN(G40*G104/G116,0),"")</f>
        <v>#N/A</v>
      </c>
      <c r="F71" s="207"/>
      <c r="G71" s="200" t="str">
        <f>IF(C13="IT Equipment","L/day","")</f>
        <v>L/day</v>
      </c>
      <c r="I71" s="204"/>
    </row>
    <row r="72" spans="2:9" s="201" customFormat="1" ht="3" customHeight="1">
      <c r="B72" s="194"/>
      <c r="C72" s="41"/>
      <c r="D72" s="211"/>
      <c r="E72" s="211"/>
      <c r="F72" s="211"/>
      <c r="G72" s="211"/>
      <c r="I72" s="204"/>
    </row>
    <row r="73" spans="2:9" ht="1.5" customHeight="1">
      <c r="B73" s="194"/>
      <c r="C73" s="194"/>
      <c r="D73" s="194"/>
      <c r="E73" s="194"/>
      <c r="F73" s="194"/>
      <c r="G73" s="212"/>
      <c r="I73" s="213"/>
    </row>
    <row r="74" spans="2:9" ht="18" customHeight="1">
      <c r="C74" s="165"/>
      <c r="I74" s="48"/>
    </row>
    <row r="75" spans="2:9" hidden="1">
      <c r="B75" s="194" t="s">
        <v>75</v>
      </c>
      <c r="C75" s="214"/>
      <c r="D75" s="214"/>
      <c r="E75" s="214"/>
      <c r="F75" s="214"/>
    </row>
    <row r="76" spans="2:9" hidden="1">
      <c r="B76" s="194" t="s">
        <v>97</v>
      </c>
      <c r="C76" s="214"/>
      <c r="D76" s="214"/>
      <c r="E76" s="214"/>
      <c r="F76" s="214"/>
    </row>
    <row r="77" spans="2:9" hidden="1">
      <c r="B77" s="194" t="s">
        <v>98</v>
      </c>
      <c r="C77" s="214"/>
      <c r="D77" s="214"/>
      <c r="E77" s="214"/>
      <c r="F77" s="214"/>
    </row>
    <row r="78" spans="2:9" hidden="1">
      <c r="B78" s="214"/>
      <c r="C78" s="214"/>
      <c r="D78" s="214"/>
      <c r="E78" s="214"/>
      <c r="F78" s="214"/>
    </row>
    <row r="79" spans="2:9" ht="17.399999999999999" hidden="1">
      <c r="B79" s="129" t="s">
        <v>24</v>
      </c>
      <c r="C79" s="129"/>
      <c r="D79" s="129"/>
      <c r="E79" s="129"/>
      <c r="F79" s="129"/>
    </row>
    <row r="80" spans="2:9" hidden="1">
      <c r="B80" s="2" t="s">
        <v>99</v>
      </c>
      <c r="G80" s="2" t="e">
        <f>VLOOKUP($G$29,Climate_pcode_xref!$A$2:$C$3727,3,0)</f>
        <v>#N/A</v>
      </c>
      <c r="I80" s="2" t="s">
        <v>100</v>
      </c>
    </row>
    <row r="81" spans="2:9" hidden="1">
      <c r="B81" s="2" t="s">
        <v>101</v>
      </c>
      <c r="G81" s="2" t="e">
        <f>VLOOKUP(G80,SGEx!$A$18:$D$26,3,FALSE)</f>
        <v>#N/A</v>
      </c>
      <c r="H81" s="2" t="s">
        <v>100</v>
      </c>
      <c r="I81" s="2" t="e">
        <f>G81</f>
        <v>#N/A</v>
      </c>
    </row>
    <row r="82" spans="2:9" hidden="1">
      <c r="B82" s="2" t="s">
        <v>102</v>
      </c>
      <c r="G82" s="2" t="e">
        <f>VLOOKUP(G80,SGEx!$A$18:$D$26,2,FALSE)</f>
        <v>#N/A</v>
      </c>
      <c r="H82" s="2" t="s">
        <v>103</v>
      </c>
      <c r="I82" s="2" t="e">
        <f>G82/G114</f>
        <v>#N/A</v>
      </c>
    </row>
    <row r="83" spans="2:9" hidden="1">
      <c r="B83" s="2" t="s">
        <v>104</v>
      </c>
      <c r="G83" s="2" t="e">
        <f>VLOOKUP(G80,SGEx!$A$18:$D$26,5,FALSE)</f>
        <v>#N/A</v>
      </c>
      <c r="H83" s="2" t="s">
        <v>105</v>
      </c>
      <c r="I83" s="2" t="e">
        <f>G83/G115</f>
        <v>#N/A</v>
      </c>
    </row>
    <row r="84" spans="2:9" hidden="1">
      <c r="B84" s="2" t="s">
        <v>106</v>
      </c>
      <c r="G84" s="2" t="e">
        <f>VLOOKUP(G80,SGEx!$A$18:$D$26,4,FALSE)</f>
        <v>#N/A</v>
      </c>
      <c r="H84" s="2" t="s">
        <v>107</v>
      </c>
      <c r="I84" s="2" t="e">
        <f>G84/G116</f>
        <v>#N/A</v>
      </c>
    </row>
    <row r="85" spans="2:9" hidden="1">
      <c r="B85" s="2" t="s">
        <v>108</v>
      </c>
      <c r="G85" s="2" t="e">
        <f>VLOOKUP($G$29,Climate_pcode_xref!$A$2:$C$3727,2,0)</f>
        <v>#N/A</v>
      </c>
    </row>
    <row r="86" spans="2:9" hidden="1">
      <c r="B86" s="2" t="s">
        <v>109</v>
      </c>
      <c r="G86" s="2" t="e">
        <f>VLOOKUP($G$85,Climate_zones!$A$2:$E$71,5,0)</f>
        <v>#N/A</v>
      </c>
    </row>
    <row r="87" spans="2:9" hidden="1"/>
    <row r="88" spans="2:9" hidden="1">
      <c r="B88" s="2" t="s">
        <v>110</v>
      </c>
      <c r="G88" s="2" t="e">
        <f>G35*G82</f>
        <v>#N/A</v>
      </c>
    </row>
    <row r="89" spans="2:9" hidden="1">
      <c r="B89" s="2" t="s">
        <v>111</v>
      </c>
      <c r="G89" s="2" t="e">
        <f>(G30*370+G31*440)*G82*0.956</f>
        <v>#N/A</v>
      </c>
    </row>
    <row r="90" spans="2:9" hidden="1">
      <c r="B90" s="2" t="s">
        <v>112</v>
      </c>
      <c r="G90" s="2" t="e">
        <f>1.81*G88*G34/3*0.02*(G86-430)/365</f>
        <v>#N/A</v>
      </c>
    </row>
    <row r="91" spans="2:9" hidden="1">
      <c r="B91" s="2" t="s">
        <v>113</v>
      </c>
      <c r="G91" s="2" t="e">
        <f>0.04*1.81*G88*(1-G34)</f>
        <v>#N/A</v>
      </c>
    </row>
    <row r="92" spans="2:9" hidden="1">
      <c r="B92" s="2" t="s">
        <v>114</v>
      </c>
      <c r="G92" s="2" t="e">
        <f>1.81*G89*G34/3*0.02*(G86-430)/365</f>
        <v>#N/A</v>
      </c>
    </row>
    <row r="93" spans="2:9" hidden="1">
      <c r="B93" s="2" t="s">
        <v>115</v>
      </c>
      <c r="G93" s="2" t="e">
        <f>0.04*1.81*G89*(1-G34)</f>
        <v>#N/A</v>
      </c>
    </row>
    <row r="94" spans="2:9" hidden="1"/>
    <row r="95" spans="2:9" hidden="1">
      <c r="B95" s="2" t="s">
        <v>116</v>
      </c>
      <c r="G95" s="2" t="e">
        <f>IF(C13="IT Equipment",(G30*370+G31*440)*G82*0.956,IF(C13="Infrastructure",(1.81-1)*G88+G90-G91,1.81*G89+G92-G93))</f>
        <v>#N/A</v>
      </c>
      <c r="H95" s="2" t="s">
        <v>117</v>
      </c>
    </row>
    <row r="96" spans="2:9" hidden="1"/>
    <row r="97" spans="2:15" hidden="1">
      <c r="B97" s="193" t="s">
        <v>118</v>
      </c>
      <c r="C97" s="193"/>
      <c r="D97" s="193"/>
      <c r="E97" s="193"/>
      <c r="F97" s="193"/>
      <c r="G97" s="193">
        <f>IF(C13="IT Equipment",(C21-0.499999-2.75)/-3.25,IF(C13="Infrastructure",(C21-0.499999-2.75)/-3.01,(C21-0.499999-2.75)/-3.45))</f>
        <v>0.99999969230769226</v>
      </c>
    </row>
    <row r="98" spans="2:15" hidden="1">
      <c r="B98" s="193"/>
      <c r="C98" s="193"/>
      <c r="D98" s="193"/>
      <c r="E98" s="193"/>
      <c r="F98" s="193"/>
      <c r="G98" s="193"/>
    </row>
    <row r="99" spans="2:15" hidden="1">
      <c r="B99" s="2" t="s">
        <v>119</v>
      </c>
      <c r="G99" s="2" t="e">
        <f>G95*G97+G95</f>
        <v>#N/A</v>
      </c>
      <c r="H99" s="2" t="s">
        <v>117</v>
      </c>
    </row>
    <row r="100" spans="2:15" hidden="1">
      <c r="B100" s="2" t="s">
        <v>120</v>
      </c>
      <c r="G100" s="215" t="e">
        <f>IF(C13="IT Equipment",G99/365,"")</f>
        <v>#N/A</v>
      </c>
      <c r="H100" s="2" t="s">
        <v>121</v>
      </c>
    </row>
    <row r="101" spans="2:15" hidden="1"/>
    <row r="102" spans="2:15" hidden="1">
      <c r="B102" s="2" t="s">
        <v>122</v>
      </c>
      <c r="G102" s="2" t="e">
        <f>(G37*I82+G38*I81+G39*I83+G40*I84)</f>
        <v>#N/A</v>
      </c>
      <c r="H102" s="2" t="s">
        <v>100</v>
      </c>
    </row>
    <row r="103" spans="2:15" hidden="1">
      <c r="B103" s="2" t="s">
        <v>123</v>
      </c>
      <c r="G103" s="213" t="e">
        <f>G99/G102</f>
        <v>#N/A</v>
      </c>
      <c r="H103" s="2" t="s">
        <v>124</v>
      </c>
    </row>
    <row r="104" spans="2:15" hidden="1">
      <c r="B104" s="375" t="s">
        <v>125</v>
      </c>
      <c r="C104" s="375"/>
      <c r="D104" s="375"/>
      <c r="E104" s="375"/>
      <c r="G104" s="213" t="e">
        <f>IF(C13="IT Equipment",G100/G102,"")</f>
        <v>#N/A</v>
      </c>
      <c r="H104" s="2" t="s">
        <v>124</v>
      </c>
    </row>
    <row r="105" spans="2:15" hidden="1">
      <c r="B105" s="375"/>
      <c r="C105" s="375"/>
      <c r="D105" s="375"/>
      <c r="E105" s="375"/>
    </row>
    <row r="106" spans="2:15" hidden="1"/>
    <row r="107" spans="2:15" hidden="1">
      <c r="B107" s="193" t="s">
        <v>126</v>
      </c>
      <c r="C107" s="193"/>
      <c r="D107" s="193"/>
      <c r="E107" s="193"/>
      <c r="F107" s="193"/>
      <c r="G107" s="216" t="s">
        <v>127</v>
      </c>
      <c r="H107" s="216" t="s">
        <v>128</v>
      </c>
      <c r="J107" s="2" t="s">
        <v>129</v>
      </c>
    </row>
    <row r="108" spans="2:15" hidden="1">
      <c r="B108" s="2" t="s">
        <v>130</v>
      </c>
      <c r="G108" s="2" t="e">
        <f>VLOOKUP(K108,'NGA factors 2020'!$C$2:$L$20,9,FALSE)</f>
        <v>#N/A</v>
      </c>
      <c r="H108" s="2" t="e">
        <f>VLOOKUP(K108,'NGA factors 2020'!$C$2:$L$20,8,FALSE)</f>
        <v>#N/A</v>
      </c>
      <c r="I108" s="2" t="s">
        <v>100</v>
      </c>
      <c r="J108" s="376"/>
      <c r="K108" s="2" t="e">
        <f>CONCATENATE($G$80,E38)</f>
        <v>#N/A</v>
      </c>
      <c r="N108" s="2">
        <v>1</v>
      </c>
      <c r="O108" s="2" t="e">
        <f>G108*N108</f>
        <v>#N/A</v>
      </c>
    </row>
    <row r="109" spans="2:15" hidden="1">
      <c r="B109" s="2" t="s">
        <v>102</v>
      </c>
      <c r="G109" s="2" t="e">
        <f>VLOOKUP(K109,'NGA factors 2020'!$C$2:$L$20,9,FALSE)</f>
        <v>#N/A</v>
      </c>
      <c r="H109" s="2" t="e">
        <f>VLOOKUP(K109,'NGA factors 2020'!$C$2:$L$20,8,FALSE)</f>
        <v>#N/A</v>
      </c>
      <c r="I109" s="2" t="s">
        <v>103</v>
      </c>
      <c r="J109" s="376"/>
      <c r="K109" s="2" t="e">
        <f>CONCATENATE($G$80,E37)</f>
        <v>#N/A</v>
      </c>
      <c r="N109" s="2">
        <v>1</v>
      </c>
      <c r="O109" s="2" t="e">
        <f>G109*N109</f>
        <v>#N/A</v>
      </c>
    </row>
    <row r="110" spans="2:15" hidden="1">
      <c r="B110" s="2" t="s">
        <v>104</v>
      </c>
      <c r="G110" s="2">
        <f>'NGA factors 2020'!K18</f>
        <v>2.5174799999999999</v>
      </c>
      <c r="H110" s="2">
        <f>'NGA factors 2020'!J18</f>
        <v>2.43648</v>
      </c>
      <c r="I110" s="2" t="s">
        <v>105</v>
      </c>
      <c r="J110" s="376"/>
      <c r="N110" s="2">
        <v>1</v>
      </c>
      <c r="O110" s="2">
        <f>G110*N110</f>
        <v>2.5174799999999999</v>
      </c>
    </row>
    <row r="111" spans="2:15" hidden="1">
      <c r="B111" s="2" t="s">
        <v>106</v>
      </c>
      <c r="G111" s="2">
        <f>'NGA factors 2020'!K19</f>
        <v>2.8486799999999999</v>
      </c>
      <c r="H111" s="2">
        <f>'NGA factors 2020'!J19</f>
        <v>2.7097199999999999</v>
      </c>
      <c r="I111" s="2" t="s">
        <v>107</v>
      </c>
      <c r="J111" s="376"/>
      <c r="N111" s="2">
        <v>1</v>
      </c>
      <c r="O111" s="2">
        <f>G111*N111</f>
        <v>2.8486799999999999</v>
      </c>
    </row>
    <row r="112" spans="2:15" hidden="1"/>
    <row r="113" spans="2:8" hidden="1">
      <c r="B113" s="193" t="s">
        <v>131</v>
      </c>
      <c r="C113" s="193"/>
      <c r="D113" s="193"/>
      <c r="E113" s="193"/>
      <c r="F113" s="193"/>
    </row>
    <row r="114" spans="2:8" hidden="1">
      <c r="B114" s="2" t="s">
        <v>79</v>
      </c>
      <c r="G114" s="2">
        <v>3.6</v>
      </c>
      <c r="H114" s="2" t="s">
        <v>132</v>
      </c>
    </row>
    <row r="115" spans="2:8" hidden="1">
      <c r="B115" s="2" t="s">
        <v>81</v>
      </c>
      <c r="G115" s="2">
        <v>22.1</v>
      </c>
      <c r="H115" s="2" t="s">
        <v>133</v>
      </c>
    </row>
    <row r="116" spans="2:8" hidden="1">
      <c r="B116" s="2" t="s">
        <v>82</v>
      </c>
      <c r="G116" s="2">
        <v>38.6</v>
      </c>
      <c r="H116" s="2" t="s">
        <v>134</v>
      </c>
    </row>
    <row r="117" spans="2:8" hidden="1"/>
    <row r="118" spans="2:8" hidden="1"/>
  </sheetData>
  <sheetProtection algorithmName="SHA-512" hashValue="O30+qa9L3FcBYF2YrRoiPQUf3kNiVKnD+GBmq976X2E11jBN9EyfgNqOu0AD5Qd3/TwrfSNyXLccfSGS+tP8bg==" saltValue="XTwoKkurGbqPSVwDhJZPxg==" spinCount="100000" sheet="1" objects="1" scenarios="1"/>
  <protectedRanges>
    <protectedRange sqref="G29:H40" name="Range4"/>
    <protectedRange sqref="C13:D14" name="Range3"/>
    <protectedRange sqref="C21" name="Range2"/>
  </protectedRanges>
  <mergeCells count="23">
    <mergeCell ref="G3:I3"/>
    <mergeCell ref="B4:E4"/>
    <mergeCell ref="B7:H7"/>
    <mergeCell ref="C13:D14"/>
    <mergeCell ref="C21:C22"/>
    <mergeCell ref="D21:D22"/>
    <mergeCell ref="C49:E49"/>
    <mergeCell ref="G29:H29"/>
    <mergeCell ref="G30:H30"/>
    <mergeCell ref="G31:H31"/>
    <mergeCell ref="G32:H32"/>
    <mergeCell ref="G34:H34"/>
    <mergeCell ref="G35:H35"/>
    <mergeCell ref="G37:H37"/>
    <mergeCell ref="G38:H38"/>
    <mergeCell ref="G39:H39"/>
    <mergeCell ref="G40:H40"/>
    <mergeCell ref="C47:E47"/>
    <mergeCell ref="C50:E50"/>
    <mergeCell ref="C53:E53"/>
    <mergeCell ref="C56:E56"/>
    <mergeCell ref="B104:E105"/>
    <mergeCell ref="J108:J111"/>
  </mergeCells>
  <phoneticPr fontId="8" type="noConversion"/>
  <conditionalFormatting sqref="B14:B15 B22 B24:B25 H24:H25">
    <cfRule type="expression" dxfId="23" priority="9" stopIfTrue="1">
      <formula>$B$22="stars"</formula>
    </cfRule>
  </conditionalFormatting>
  <conditionalFormatting sqref="C13 C21 G24:G25">
    <cfRule type="cellIs" dxfId="22" priority="8" stopIfTrue="1" operator="between">
      <formula>0</formula>
      <formula>5</formula>
    </cfRule>
  </conditionalFormatting>
  <conditionalFormatting sqref="E21">
    <cfRule type="expression" dxfId="21" priority="4" stopIfTrue="1">
      <formula>$E$14="stars"</formula>
    </cfRule>
  </conditionalFormatting>
  <conditionalFormatting sqref="E64:E70 C49:E51 C53:E54 C56:E61">
    <cfRule type="expression" dxfId="20" priority="2" stopIfTrue="1">
      <formula>($E$21="ERROR: Rating must be in 0.5 star increment")</formula>
    </cfRule>
  </conditionalFormatting>
  <conditionalFormatting sqref="E64:E70">
    <cfRule type="expression" dxfId="19" priority="1" stopIfTrue="1">
      <formula>($B$38="ERROR: Percentage breakdown must total 100%")</formula>
    </cfRule>
  </conditionalFormatting>
  <conditionalFormatting sqref="G37:G40">
    <cfRule type="expression" dxfId="18" priority="3" stopIfTrue="1">
      <formula>NOT(SUM($G$37:$G$40)=1)</formula>
    </cfRule>
  </conditionalFormatting>
  <conditionalFormatting sqref="G30:H31">
    <cfRule type="expression" dxfId="17" priority="10" stopIfTrue="1">
      <formula>$C$13="Infrastructure"</formula>
    </cfRule>
  </conditionalFormatting>
  <conditionalFormatting sqref="G34:H34">
    <cfRule type="expression" dxfId="16" priority="7" stopIfTrue="1">
      <formula>$C$13="IT Equipment"</formula>
    </cfRule>
  </conditionalFormatting>
  <conditionalFormatting sqref="G35:H35">
    <cfRule type="expression" dxfId="15" priority="5" stopIfTrue="1">
      <formula>$C$13="Whole Facility"</formula>
    </cfRule>
    <cfRule type="expression" dxfId="14" priority="6" stopIfTrue="1">
      <formula>$C$13="IT Equipment"</formula>
    </cfRule>
  </conditionalFormatting>
  <dataValidations count="3">
    <dataValidation allowBlank="1" showInputMessage="1" errorTitle="Data input error" sqref="G38 JC38 SY38 ACU38 AMQ38 AWM38 BGI38 BQE38 CAA38 CJW38 CTS38 DDO38 DNK38 DXG38 EHC38 EQY38 FAU38 FKQ38 FUM38 GEI38 GOE38 GYA38 HHW38 HRS38 IBO38 ILK38 IVG38 JFC38 JOY38 JYU38 KIQ38 KSM38 LCI38 LME38 LWA38 MFW38 MPS38 MZO38 NJK38 NTG38 ODC38 OMY38 OWU38 PGQ38 PQM38 QAI38 QKE38 QUA38 RDW38 RNS38 RXO38 SHK38 SRG38 TBC38 TKY38 TUU38 UEQ38 UOM38 UYI38 VIE38 VSA38 WBW38 WLS38 WVO38 G65574 JC65574 SY65574 ACU65574 AMQ65574 AWM65574 BGI65574 BQE65574 CAA65574 CJW65574 CTS65574 DDO65574 DNK65574 DXG65574 EHC65574 EQY65574 FAU65574 FKQ65574 FUM65574 GEI65574 GOE65574 GYA65574 HHW65574 HRS65574 IBO65574 ILK65574 IVG65574 JFC65574 JOY65574 JYU65574 KIQ65574 KSM65574 LCI65574 LME65574 LWA65574 MFW65574 MPS65574 MZO65574 NJK65574 NTG65574 ODC65574 OMY65574 OWU65574 PGQ65574 PQM65574 QAI65574 QKE65574 QUA65574 RDW65574 RNS65574 RXO65574 SHK65574 SRG65574 TBC65574 TKY65574 TUU65574 UEQ65574 UOM65574 UYI65574 VIE65574 VSA65574 WBW65574 WLS65574 WVO65574 G131110 JC131110 SY131110 ACU131110 AMQ131110 AWM131110 BGI131110 BQE131110 CAA131110 CJW131110 CTS131110 DDO131110 DNK131110 DXG131110 EHC131110 EQY131110 FAU131110 FKQ131110 FUM131110 GEI131110 GOE131110 GYA131110 HHW131110 HRS131110 IBO131110 ILK131110 IVG131110 JFC131110 JOY131110 JYU131110 KIQ131110 KSM131110 LCI131110 LME131110 LWA131110 MFW131110 MPS131110 MZO131110 NJK131110 NTG131110 ODC131110 OMY131110 OWU131110 PGQ131110 PQM131110 QAI131110 QKE131110 QUA131110 RDW131110 RNS131110 RXO131110 SHK131110 SRG131110 TBC131110 TKY131110 TUU131110 UEQ131110 UOM131110 UYI131110 VIE131110 VSA131110 WBW131110 WLS131110 WVO131110 G196646 JC196646 SY196646 ACU196646 AMQ196646 AWM196646 BGI196646 BQE196646 CAA196646 CJW196646 CTS196646 DDO196646 DNK196646 DXG196646 EHC196646 EQY196646 FAU196646 FKQ196646 FUM196646 GEI196646 GOE196646 GYA196646 HHW196646 HRS196646 IBO196646 ILK196646 IVG196646 JFC196646 JOY196646 JYU196646 KIQ196646 KSM196646 LCI196646 LME196646 LWA196646 MFW196646 MPS196646 MZO196646 NJK196646 NTG196646 ODC196646 OMY196646 OWU196646 PGQ196646 PQM196646 QAI196646 QKE196646 QUA196646 RDW196646 RNS196646 RXO196646 SHK196646 SRG196646 TBC196646 TKY196646 TUU196646 UEQ196646 UOM196646 UYI196646 VIE196646 VSA196646 WBW196646 WLS196646 WVO196646 G262182 JC262182 SY262182 ACU262182 AMQ262182 AWM262182 BGI262182 BQE262182 CAA262182 CJW262182 CTS262182 DDO262182 DNK262182 DXG262182 EHC262182 EQY262182 FAU262182 FKQ262182 FUM262182 GEI262182 GOE262182 GYA262182 HHW262182 HRS262182 IBO262182 ILK262182 IVG262182 JFC262182 JOY262182 JYU262182 KIQ262182 KSM262182 LCI262182 LME262182 LWA262182 MFW262182 MPS262182 MZO262182 NJK262182 NTG262182 ODC262182 OMY262182 OWU262182 PGQ262182 PQM262182 QAI262182 QKE262182 QUA262182 RDW262182 RNS262182 RXO262182 SHK262182 SRG262182 TBC262182 TKY262182 TUU262182 UEQ262182 UOM262182 UYI262182 VIE262182 VSA262182 WBW262182 WLS262182 WVO262182 G327718 JC327718 SY327718 ACU327718 AMQ327718 AWM327718 BGI327718 BQE327718 CAA327718 CJW327718 CTS327718 DDO327718 DNK327718 DXG327718 EHC327718 EQY327718 FAU327718 FKQ327718 FUM327718 GEI327718 GOE327718 GYA327718 HHW327718 HRS327718 IBO327718 ILK327718 IVG327718 JFC327718 JOY327718 JYU327718 KIQ327718 KSM327718 LCI327718 LME327718 LWA327718 MFW327718 MPS327718 MZO327718 NJK327718 NTG327718 ODC327718 OMY327718 OWU327718 PGQ327718 PQM327718 QAI327718 QKE327718 QUA327718 RDW327718 RNS327718 RXO327718 SHK327718 SRG327718 TBC327718 TKY327718 TUU327718 UEQ327718 UOM327718 UYI327718 VIE327718 VSA327718 WBW327718 WLS327718 WVO327718 G393254 JC393254 SY393254 ACU393254 AMQ393254 AWM393254 BGI393254 BQE393254 CAA393254 CJW393254 CTS393254 DDO393254 DNK393254 DXG393254 EHC393254 EQY393254 FAU393254 FKQ393254 FUM393254 GEI393254 GOE393254 GYA393254 HHW393254 HRS393254 IBO393254 ILK393254 IVG393254 JFC393254 JOY393254 JYU393254 KIQ393254 KSM393254 LCI393254 LME393254 LWA393254 MFW393254 MPS393254 MZO393254 NJK393254 NTG393254 ODC393254 OMY393254 OWU393254 PGQ393254 PQM393254 QAI393254 QKE393254 QUA393254 RDW393254 RNS393254 RXO393254 SHK393254 SRG393254 TBC393254 TKY393254 TUU393254 UEQ393254 UOM393254 UYI393254 VIE393254 VSA393254 WBW393254 WLS393254 WVO393254 G458790 JC458790 SY458790 ACU458790 AMQ458790 AWM458790 BGI458790 BQE458790 CAA458790 CJW458790 CTS458790 DDO458790 DNK458790 DXG458790 EHC458790 EQY458790 FAU458790 FKQ458790 FUM458790 GEI458790 GOE458790 GYA458790 HHW458790 HRS458790 IBO458790 ILK458790 IVG458790 JFC458790 JOY458790 JYU458790 KIQ458790 KSM458790 LCI458790 LME458790 LWA458790 MFW458790 MPS458790 MZO458790 NJK458790 NTG458790 ODC458790 OMY458790 OWU458790 PGQ458790 PQM458790 QAI458790 QKE458790 QUA458790 RDW458790 RNS458790 RXO458790 SHK458790 SRG458790 TBC458790 TKY458790 TUU458790 UEQ458790 UOM458790 UYI458790 VIE458790 VSA458790 WBW458790 WLS458790 WVO458790 G524326 JC524326 SY524326 ACU524326 AMQ524326 AWM524326 BGI524326 BQE524326 CAA524326 CJW524326 CTS524326 DDO524326 DNK524326 DXG524326 EHC524326 EQY524326 FAU524326 FKQ524326 FUM524326 GEI524326 GOE524326 GYA524326 HHW524326 HRS524326 IBO524326 ILK524326 IVG524326 JFC524326 JOY524326 JYU524326 KIQ524326 KSM524326 LCI524326 LME524326 LWA524326 MFW524326 MPS524326 MZO524326 NJK524326 NTG524326 ODC524326 OMY524326 OWU524326 PGQ524326 PQM524326 QAI524326 QKE524326 QUA524326 RDW524326 RNS524326 RXO524326 SHK524326 SRG524326 TBC524326 TKY524326 TUU524326 UEQ524326 UOM524326 UYI524326 VIE524326 VSA524326 WBW524326 WLS524326 WVO524326 G589862 JC589862 SY589862 ACU589862 AMQ589862 AWM589862 BGI589862 BQE589862 CAA589862 CJW589862 CTS589862 DDO589862 DNK589862 DXG589862 EHC589862 EQY589862 FAU589862 FKQ589862 FUM589862 GEI589862 GOE589862 GYA589862 HHW589862 HRS589862 IBO589862 ILK589862 IVG589862 JFC589862 JOY589862 JYU589862 KIQ589862 KSM589862 LCI589862 LME589862 LWA589862 MFW589862 MPS589862 MZO589862 NJK589862 NTG589862 ODC589862 OMY589862 OWU589862 PGQ589862 PQM589862 QAI589862 QKE589862 QUA589862 RDW589862 RNS589862 RXO589862 SHK589862 SRG589862 TBC589862 TKY589862 TUU589862 UEQ589862 UOM589862 UYI589862 VIE589862 VSA589862 WBW589862 WLS589862 WVO589862 G655398 JC655398 SY655398 ACU655398 AMQ655398 AWM655398 BGI655398 BQE655398 CAA655398 CJW655398 CTS655398 DDO655398 DNK655398 DXG655398 EHC655398 EQY655398 FAU655398 FKQ655398 FUM655398 GEI655398 GOE655398 GYA655398 HHW655398 HRS655398 IBO655398 ILK655398 IVG655398 JFC655398 JOY655398 JYU655398 KIQ655398 KSM655398 LCI655398 LME655398 LWA655398 MFW655398 MPS655398 MZO655398 NJK655398 NTG655398 ODC655398 OMY655398 OWU655398 PGQ655398 PQM655398 QAI655398 QKE655398 QUA655398 RDW655398 RNS655398 RXO655398 SHK655398 SRG655398 TBC655398 TKY655398 TUU655398 UEQ655398 UOM655398 UYI655398 VIE655398 VSA655398 WBW655398 WLS655398 WVO655398 G720934 JC720934 SY720934 ACU720934 AMQ720934 AWM720934 BGI720934 BQE720934 CAA720934 CJW720934 CTS720934 DDO720934 DNK720934 DXG720934 EHC720934 EQY720934 FAU720934 FKQ720934 FUM720934 GEI720934 GOE720934 GYA720934 HHW720934 HRS720934 IBO720934 ILK720934 IVG720934 JFC720934 JOY720934 JYU720934 KIQ720934 KSM720934 LCI720934 LME720934 LWA720934 MFW720934 MPS720934 MZO720934 NJK720934 NTG720934 ODC720934 OMY720934 OWU720934 PGQ720934 PQM720934 QAI720934 QKE720934 QUA720934 RDW720934 RNS720934 RXO720934 SHK720934 SRG720934 TBC720934 TKY720934 TUU720934 UEQ720934 UOM720934 UYI720934 VIE720934 VSA720934 WBW720934 WLS720934 WVO720934 G786470 JC786470 SY786470 ACU786470 AMQ786470 AWM786470 BGI786470 BQE786470 CAA786470 CJW786470 CTS786470 DDO786470 DNK786470 DXG786470 EHC786470 EQY786470 FAU786470 FKQ786470 FUM786470 GEI786470 GOE786470 GYA786470 HHW786470 HRS786470 IBO786470 ILK786470 IVG786470 JFC786470 JOY786470 JYU786470 KIQ786470 KSM786470 LCI786470 LME786470 LWA786470 MFW786470 MPS786470 MZO786470 NJK786470 NTG786470 ODC786470 OMY786470 OWU786470 PGQ786470 PQM786470 QAI786470 QKE786470 QUA786470 RDW786470 RNS786470 RXO786470 SHK786470 SRG786470 TBC786470 TKY786470 TUU786470 UEQ786470 UOM786470 UYI786470 VIE786470 VSA786470 WBW786470 WLS786470 WVO786470 G852006 JC852006 SY852006 ACU852006 AMQ852006 AWM852006 BGI852006 BQE852006 CAA852006 CJW852006 CTS852006 DDO852006 DNK852006 DXG852006 EHC852006 EQY852006 FAU852006 FKQ852006 FUM852006 GEI852006 GOE852006 GYA852006 HHW852006 HRS852006 IBO852006 ILK852006 IVG852006 JFC852006 JOY852006 JYU852006 KIQ852006 KSM852006 LCI852006 LME852006 LWA852006 MFW852006 MPS852006 MZO852006 NJK852006 NTG852006 ODC852006 OMY852006 OWU852006 PGQ852006 PQM852006 QAI852006 QKE852006 QUA852006 RDW852006 RNS852006 RXO852006 SHK852006 SRG852006 TBC852006 TKY852006 TUU852006 UEQ852006 UOM852006 UYI852006 VIE852006 VSA852006 WBW852006 WLS852006 WVO852006 G917542 JC917542 SY917542 ACU917542 AMQ917542 AWM917542 BGI917542 BQE917542 CAA917542 CJW917542 CTS917542 DDO917542 DNK917542 DXG917542 EHC917542 EQY917542 FAU917542 FKQ917542 FUM917542 GEI917542 GOE917542 GYA917542 HHW917542 HRS917542 IBO917542 ILK917542 IVG917542 JFC917542 JOY917542 JYU917542 KIQ917542 KSM917542 LCI917542 LME917542 LWA917542 MFW917542 MPS917542 MZO917542 NJK917542 NTG917542 ODC917542 OMY917542 OWU917542 PGQ917542 PQM917542 QAI917542 QKE917542 QUA917542 RDW917542 RNS917542 RXO917542 SHK917542 SRG917542 TBC917542 TKY917542 TUU917542 UEQ917542 UOM917542 UYI917542 VIE917542 VSA917542 WBW917542 WLS917542 WVO917542 G983078 JC983078 SY983078 ACU983078 AMQ983078 AWM983078 BGI983078 BQE983078 CAA983078 CJW983078 CTS983078 DDO983078 DNK983078 DXG983078 EHC983078 EQY983078 FAU983078 FKQ983078 FUM983078 GEI983078 GOE983078 GYA983078 HHW983078 HRS983078 IBO983078 ILK983078 IVG983078 JFC983078 JOY983078 JYU983078 KIQ983078 KSM983078 LCI983078 LME983078 LWA983078 MFW983078 MPS983078 MZO983078 NJK983078 NTG983078 ODC983078 OMY983078 OWU983078 PGQ983078 PQM983078 QAI983078 QKE983078 QUA983078 RDW983078 RNS983078 RXO983078 SHK983078 SRG983078 TBC983078 TKY983078 TUU983078 UEQ983078 UOM983078 UYI983078 VIE983078 VSA983078 WBW983078 WLS983078 WVO983078" xr:uid="{C548F47A-3F0D-4789-A006-35AF18A38AB2}"/>
    <dataValidation type="decimal" allowBlank="1" showInputMessage="1" showErrorMessage="1" sqref="G24:G25 JC24:JC25 SY24:SY25 ACU24:ACU25 AMQ24:AMQ25 AWM24:AWM25 BGI24:BGI25 BQE24:BQE25 CAA24:CAA25 CJW24:CJW25 CTS24:CTS25 DDO24:DDO25 DNK24:DNK25 DXG24:DXG25 EHC24:EHC25 EQY24:EQY25 FAU24:FAU25 FKQ24:FKQ25 FUM24:FUM25 GEI24:GEI25 GOE24:GOE25 GYA24:GYA25 HHW24:HHW25 HRS24:HRS25 IBO24:IBO25 ILK24:ILK25 IVG24:IVG25 JFC24:JFC25 JOY24:JOY25 JYU24:JYU25 KIQ24:KIQ25 KSM24:KSM25 LCI24:LCI25 LME24:LME25 LWA24:LWA25 MFW24:MFW25 MPS24:MPS25 MZO24:MZO25 NJK24:NJK25 NTG24:NTG25 ODC24:ODC25 OMY24:OMY25 OWU24:OWU25 PGQ24:PGQ25 PQM24:PQM25 QAI24:QAI25 QKE24:QKE25 QUA24:QUA25 RDW24:RDW25 RNS24:RNS25 RXO24:RXO25 SHK24:SHK25 SRG24:SRG25 TBC24:TBC25 TKY24:TKY25 TUU24:TUU25 UEQ24:UEQ25 UOM24:UOM25 UYI24:UYI25 VIE24:VIE25 VSA24:VSA25 WBW24:WBW25 WLS24:WLS25 WVO24:WVO25 G65560:G65561 JC65560:JC65561 SY65560:SY65561 ACU65560:ACU65561 AMQ65560:AMQ65561 AWM65560:AWM65561 BGI65560:BGI65561 BQE65560:BQE65561 CAA65560:CAA65561 CJW65560:CJW65561 CTS65560:CTS65561 DDO65560:DDO65561 DNK65560:DNK65561 DXG65560:DXG65561 EHC65560:EHC65561 EQY65560:EQY65561 FAU65560:FAU65561 FKQ65560:FKQ65561 FUM65560:FUM65561 GEI65560:GEI65561 GOE65560:GOE65561 GYA65560:GYA65561 HHW65560:HHW65561 HRS65560:HRS65561 IBO65560:IBO65561 ILK65560:ILK65561 IVG65560:IVG65561 JFC65560:JFC65561 JOY65560:JOY65561 JYU65560:JYU65561 KIQ65560:KIQ65561 KSM65560:KSM65561 LCI65560:LCI65561 LME65560:LME65561 LWA65560:LWA65561 MFW65560:MFW65561 MPS65560:MPS65561 MZO65560:MZO65561 NJK65560:NJK65561 NTG65560:NTG65561 ODC65560:ODC65561 OMY65560:OMY65561 OWU65560:OWU65561 PGQ65560:PGQ65561 PQM65560:PQM65561 QAI65560:QAI65561 QKE65560:QKE65561 QUA65560:QUA65561 RDW65560:RDW65561 RNS65560:RNS65561 RXO65560:RXO65561 SHK65560:SHK65561 SRG65560:SRG65561 TBC65560:TBC65561 TKY65560:TKY65561 TUU65560:TUU65561 UEQ65560:UEQ65561 UOM65560:UOM65561 UYI65560:UYI65561 VIE65560:VIE65561 VSA65560:VSA65561 WBW65560:WBW65561 WLS65560:WLS65561 WVO65560:WVO65561 G131096:G131097 JC131096:JC131097 SY131096:SY131097 ACU131096:ACU131097 AMQ131096:AMQ131097 AWM131096:AWM131097 BGI131096:BGI131097 BQE131096:BQE131097 CAA131096:CAA131097 CJW131096:CJW131097 CTS131096:CTS131097 DDO131096:DDO131097 DNK131096:DNK131097 DXG131096:DXG131097 EHC131096:EHC131097 EQY131096:EQY131097 FAU131096:FAU131097 FKQ131096:FKQ131097 FUM131096:FUM131097 GEI131096:GEI131097 GOE131096:GOE131097 GYA131096:GYA131097 HHW131096:HHW131097 HRS131096:HRS131097 IBO131096:IBO131097 ILK131096:ILK131097 IVG131096:IVG131097 JFC131096:JFC131097 JOY131096:JOY131097 JYU131096:JYU131097 KIQ131096:KIQ131097 KSM131096:KSM131097 LCI131096:LCI131097 LME131096:LME131097 LWA131096:LWA131097 MFW131096:MFW131097 MPS131096:MPS131097 MZO131096:MZO131097 NJK131096:NJK131097 NTG131096:NTG131097 ODC131096:ODC131097 OMY131096:OMY131097 OWU131096:OWU131097 PGQ131096:PGQ131097 PQM131096:PQM131097 QAI131096:QAI131097 QKE131096:QKE131097 QUA131096:QUA131097 RDW131096:RDW131097 RNS131096:RNS131097 RXO131096:RXO131097 SHK131096:SHK131097 SRG131096:SRG131097 TBC131096:TBC131097 TKY131096:TKY131097 TUU131096:TUU131097 UEQ131096:UEQ131097 UOM131096:UOM131097 UYI131096:UYI131097 VIE131096:VIE131097 VSA131096:VSA131097 WBW131096:WBW131097 WLS131096:WLS131097 WVO131096:WVO131097 G196632:G196633 JC196632:JC196633 SY196632:SY196633 ACU196632:ACU196633 AMQ196632:AMQ196633 AWM196632:AWM196633 BGI196632:BGI196633 BQE196632:BQE196633 CAA196632:CAA196633 CJW196632:CJW196633 CTS196632:CTS196633 DDO196632:DDO196633 DNK196632:DNK196633 DXG196632:DXG196633 EHC196632:EHC196633 EQY196632:EQY196633 FAU196632:FAU196633 FKQ196632:FKQ196633 FUM196632:FUM196633 GEI196632:GEI196633 GOE196632:GOE196633 GYA196632:GYA196633 HHW196632:HHW196633 HRS196632:HRS196633 IBO196632:IBO196633 ILK196632:ILK196633 IVG196632:IVG196633 JFC196632:JFC196633 JOY196632:JOY196633 JYU196632:JYU196633 KIQ196632:KIQ196633 KSM196632:KSM196633 LCI196632:LCI196633 LME196632:LME196633 LWA196632:LWA196633 MFW196632:MFW196633 MPS196632:MPS196633 MZO196632:MZO196633 NJK196632:NJK196633 NTG196632:NTG196633 ODC196632:ODC196633 OMY196632:OMY196633 OWU196632:OWU196633 PGQ196632:PGQ196633 PQM196632:PQM196633 QAI196632:QAI196633 QKE196632:QKE196633 QUA196632:QUA196633 RDW196632:RDW196633 RNS196632:RNS196633 RXO196632:RXO196633 SHK196632:SHK196633 SRG196632:SRG196633 TBC196632:TBC196633 TKY196632:TKY196633 TUU196632:TUU196633 UEQ196632:UEQ196633 UOM196632:UOM196633 UYI196632:UYI196633 VIE196632:VIE196633 VSA196632:VSA196633 WBW196632:WBW196633 WLS196632:WLS196633 WVO196632:WVO196633 G262168:G262169 JC262168:JC262169 SY262168:SY262169 ACU262168:ACU262169 AMQ262168:AMQ262169 AWM262168:AWM262169 BGI262168:BGI262169 BQE262168:BQE262169 CAA262168:CAA262169 CJW262168:CJW262169 CTS262168:CTS262169 DDO262168:DDO262169 DNK262168:DNK262169 DXG262168:DXG262169 EHC262168:EHC262169 EQY262168:EQY262169 FAU262168:FAU262169 FKQ262168:FKQ262169 FUM262168:FUM262169 GEI262168:GEI262169 GOE262168:GOE262169 GYA262168:GYA262169 HHW262168:HHW262169 HRS262168:HRS262169 IBO262168:IBO262169 ILK262168:ILK262169 IVG262168:IVG262169 JFC262168:JFC262169 JOY262168:JOY262169 JYU262168:JYU262169 KIQ262168:KIQ262169 KSM262168:KSM262169 LCI262168:LCI262169 LME262168:LME262169 LWA262168:LWA262169 MFW262168:MFW262169 MPS262168:MPS262169 MZO262168:MZO262169 NJK262168:NJK262169 NTG262168:NTG262169 ODC262168:ODC262169 OMY262168:OMY262169 OWU262168:OWU262169 PGQ262168:PGQ262169 PQM262168:PQM262169 QAI262168:QAI262169 QKE262168:QKE262169 QUA262168:QUA262169 RDW262168:RDW262169 RNS262168:RNS262169 RXO262168:RXO262169 SHK262168:SHK262169 SRG262168:SRG262169 TBC262168:TBC262169 TKY262168:TKY262169 TUU262168:TUU262169 UEQ262168:UEQ262169 UOM262168:UOM262169 UYI262168:UYI262169 VIE262168:VIE262169 VSA262168:VSA262169 WBW262168:WBW262169 WLS262168:WLS262169 WVO262168:WVO262169 G327704:G327705 JC327704:JC327705 SY327704:SY327705 ACU327704:ACU327705 AMQ327704:AMQ327705 AWM327704:AWM327705 BGI327704:BGI327705 BQE327704:BQE327705 CAA327704:CAA327705 CJW327704:CJW327705 CTS327704:CTS327705 DDO327704:DDO327705 DNK327704:DNK327705 DXG327704:DXG327705 EHC327704:EHC327705 EQY327704:EQY327705 FAU327704:FAU327705 FKQ327704:FKQ327705 FUM327704:FUM327705 GEI327704:GEI327705 GOE327704:GOE327705 GYA327704:GYA327705 HHW327704:HHW327705 HRS327704:HRS327705 IBO327704:IBO327705 ILK327704:ILK327705 IVG327704:IVG327705 JFC327704:JFC327705 JOY327704:JOY327705 JYU327704:JYU327705 KIQ327704:KIQ327705 KSM327704:KSM327705 LCI327704:LCI327705 LME327704:LME327705 LWA327704:LWA327705 MFW327704:MFW327705 MPS327704:MPS327705 MZO327704:MZO327705 NJK327704:NJK327705 NTG327704:NTG327705 ODC327704:ODC327705 OMY327704:OMY327705 OWU327704:OWU327705 PGQ327704:PGQ327705 PQM327704:PQM327705 QAI327704:QAI327705 QKE327704:QKE327705 QUA327704:QUA327705 RDW327704:RDW327705 RNS327704:RNS327705 RXO327704:RXO327705 SHK327704:SHK327705 SRG327704:SRG327705 TBC327704:TBC327705 TKY327704:TKY327705 TUU327704:TUU327705 UEQ327704:UEQ327705 UOM327704:UOM327705 UYI327704:UYI327705 VIE327704:VIE327705 VSA327704:VSA327705 WBW327704:WBW327705 WLS327704:WLS327705 WVO327704:WVO327705 G393240:G393241 JC393240:JC393241 SY393240:SY393241 ACU393240:ACU393241 AMQ393240:AMQ393241 AWM393240:AWM393241 BGI393240:BGI393241 BQE393240:BQE393241 CAA393240:CAA393241 CJW393240:CJW393241 CTS393240:CTS393241 DDO393240:DDO393241 DNK393240:DNK393241 DXG393240:DXG393241 EHC393240:EHC393241 EQY393240:EQY393241 FAU393240:FAU393241 FKQ393240:FKQ393241 FUM393240:FUM393241 GEI393240:GEI393241 GOE393240:GOE393241 GYA393240:GYA393241 HHW393240:HHW393241 HRS393240:HRS393241 IBO393240:IBO393241 ILK393240:ILK393241 IVG393240:IVG393241 JFC393240:JFC393241 JOY393240:JOY393241 JYU393240:JYU393241 KIQ393240:KIQ393241 KSM393240:KSM393241 LCI393240:LCI393241 LME393240:LME393241 LWA393240:LWA393241 MFW393240:MFW393241 MPS393240:MPS393241 MZO393240:MZO393241 NJK393240:NJK393241 NTG393240:NTG393241 ODC393240:ODC393241 OMY393240:OMY393241 OWU393240:OWU393241 PGQ393240:PGQ393241 PQM393240:PQM393241 QAI393240:QAI393241 QKE393240:QKE393241 QUA393240:QUA393241 RDW393240:RDW393241 RNS393240:RNS393241 RXO393240:RXO393241 SHK393240:SHK393241 SRG393240:SRG393241 TBC393240:TBC393241 TKY393240:TKY393241 TUU393240:TUU393241 UEQ393240:UEQ393241 UOM393240:UOM393241 UYI393240:UYI393241 VIE393240:VIE393241 VSA393240:VSA393241 WBW393240:WBW393241 WLS393240:WLS393241 WVO393240:WVO393241 G458776:G458777 JC458776:JC458777 SY458776:SY458777 ACU458776:ACU458777 AMQ458776:AMQ458777 AWM458776:AWM458777 BGI458776:BGI458777 BQE458776:BQE458777 CAA458776:CAA458777 CJW458776:CJW458777 CTS458776:CTS458777 DDO458776:DDO458777 DNK458776:DNK458777 DXG458776:DXG458777 EHC458776:EHC458777 EQY458776:EQY458777 FAU458776:FAU458777 FKQ458776:FKQ458777 FUM458776:FUM458777 GEI458776:GEI458777 GOE458776:GOE458777 GYA458776:GYA458777 HHW458776:HHW458777 HRS458776:HRS458777 IBO458776:IBO458777 ILK458776:ILK458777 IVG458776:IVG458777 JFC458776:JFC458777 JOY458776:JOY458777 JYU458776:JYU458777 KIQ458776:KIQ458777 KSM458776:KSM458777 LCI458776:LCI458777 LME458776:LME458777 LWA458776:LWA458777 MFW458776:MFW458777 MPS458776:MPS458777 MZO458776:MZO458777 NJK458776:NJK458777 NTG458776:NTG458777 ODC458776:ODC458777 OMY458776:OMY458777 OWU458776:OWU458777 PGQ458776:PGQ458777 PQM458776:PQM458777 QAI458776:QAI458777 QKE458776:QKE458777 QUA458776:QUA458777 RDW458776:RDW458777 RNS458776:RNS458777 RXO458776:RXO458777 SHK458776:SHK458777 SRG458776:SRG458777 TBC458776:TBC458777 TKY458776:TKY458777 TUU458776:TUU458777 UEQ458776:UEQ458777 UOM458776:UOM458777 UYI458776:UYI458777 VIE458776:VIE458777 VSA458776:VSA458777 WBW458776:WBW458777 WLS458776:WLS458777 WVO458776:WVO458777 G524312:G524313 JC524312:JC524313 SY524312:SY524313 ACU524312:ACU524313 AMQ524312:AMQ524313 AWM524312:AWM524313 BGI524312:BGI524313 BQE524312:BQE524313 CAA524312:CAA524313 CJW524312:CJW524313 CTS524312:CTS524313 DDO524312:DDO524313 DNK524312:DNK524313 DXG524312:DXG524313 EHC524312:EHC524313 EQY524312:EQY524313 FAU524312:FAU524313 FKQ524312:FKQ524313 FUM524312:FUM524313 GEI524312:GEI524313 GOE524312:GOE524313 GYA524312:GYA524313 HHW524312:HHW524313 HRS524312:HRS524313 IBO524312:IBO524313 ILK524312:ILK524313 IVG524312:IVG524313 JFC524312:JFC524313 JOY524312:JOY524313 JYU524312:JYU524313 KIQ524312:KIQ524313 KSM524312:KSM524313 LCI524312:LCI524313 LME524312:LME524313 LWA524312:LWA524313 MFW524312:MFW524313 MPS524312:MPS524313 MZO524312:MZO524313 NJK524312:NJK524313 NTG524312:NTG524313 ODC524312:ODC524313 OMY524312:OMY524313 OWU524312:OWU524313 PGQ524312:PGQ524313 PQM524312:PQM524313 QAI524312:QAI524313 QKE524312:QKE524313 QUA524312:QUA524313 RDW524312:RDW524313 RNS524312:RNS524313 RXO524312:RXO524313 SHK524312:SHK524313 SRG524312:SRG524313 TBC524312:TBC524313 TKY524312:TKY524313 TUU524312:TUU524313 UEQ524312:UEQ524313 UOM524312:UOM524313 UYI524312:UYI524313 VIE524312:VIE524313 VSA524312:VSA524313 WBW524312:WBW524313 WLS524312:WLS524313 WVO524312:WVO524313 G589848:G589849 JC589848:JC589849 SY589848:SY589849 ACU589848:ACU589849 AMQ589848:AMQ589849 AWM589848:AWM589849 BGI589848:BGI589849 BQE589848:BQE589849 CAA589848:CAA589849 CJW589848:CJW589849 CTS589848:CTS589849 DDO589848:DDO589849 DNK589848:DNK589849 DXG589848:DXG589849 EHC589848:EHC589849 EQY589848:EQY589849 FAU589848:FAU589849 FKQ589848:FKQ589849 FUM589848:FUM589849 GEI589848:GEI589849 GOE589848:GOE589849 GYA589848:GYA589849 HHW589848:HHW589849 HRS589848:HRS589849 IBO589848:IBO589849 ILK589848:ILK589849 IVG589848:IVG589849 JFC589848:JFC589849 JOY589848:JOY589849 JYU589848:JYU589849 KIQ589848:KIQ589849 KSM589848:KSM589849 LCI589848:LCI589849 LME589848:LME589849 LWA589848:LWA589849 MFW589848:MFW589849 MPS589848:MPS589849 MZO589848:MZO589849 NJK589848:NJK589849 NTG589848:NTG589849 ODC589848:ODC589849 OMY589848:OMY589849 OWU589848:OWU589849 PGQ589848:PGQ589849 PQM589848:PQM589849 QAI589848:QAI589849 QKE589848:QKE589849 QUA589848:QUA589849 RDW589848:RDW589849 RNS589848:RNS589849 RXO589848:RXO589849 SHK589848:SHK589849 SRG589848:SRG589849 TBC589848:TBC589849 TKY589848:TKY589849 TUU589848:TUU589849 UEQ589848:UEQ589849 UOM589848:UOM589849 UYI589848:UYI589849 VIE589848:VIE589849 VSA589848:VSA589849 WBW589848:WBW589849 WLS589848:WLS589849 WVO589848:WVO589849 G655384:G655385 JC655384:JC655385 SY655384:SY655385 ACU655384:ACU655385 AMQ655384:AMQ655385 AWM655384:AWM655385 BGI655384:BGI655385 BQE655384:BQE655385 CAA655384:CAA655385 CJW655384:CJW655385 CTS655384:CTS655385 DDO655384:DDO655385 DNK655384:DNK655385 DXG655384:DXG655385 EHC655384:EHC655385 EQY655384:EQY655385 FAU655384:FAU655385 FKQ655384:FKQ655385 FUM655384:FUM655385 GEI655384:GEI655385 GOE655384:GOE655385 GYA655384:GYA655385 HHW655384:HHW655385 HRS655384:HRS655385 IBO655384:IBO655385 ILK655384:ILK655385 IVG655384:IVG655385 JFC655384:JFC655385 JOY655384:JOY655385 JYU655384:JYU655385 KIQ655384:KIQ655385 KSM655384:KSM655385 LCI655384:LCI655385 LME655384:LME655385 LWA655384:LWA655385 MFW655384:MFW655385 MPS655384:MPS655385 MZO655384:MZO655385 NJK655384:NJK655385 NTG655384:NTG655385 ODC655384:ODC655385 OMY655384:OMY655385 OWU655384:OWU655385 PGQ655384:PGQ655385 PQM655384:PQM655385 QAI655384:QAI655385 QKE655384:QKE655385 QUA655384:QUA655385 RDW655384:RDW655385 RNS655384:RNS655385 RXO655384:RXO655385 SHK655384:SHK655385 SRG655384:SRG655385 TBC655384:TBC655385 TKY655384:TKY655385 TUU655384:TUU655385 UEQ655384:UEQ655385 UOM655384:UOM655385 UYI655384:UYI655385 VIE655384:VIE655385 VSA655384:VSA655385 WBW655384:WBW655385 WLS655384:WLS655385 WVO655384:WVO655385 G720920:G720921 JC720920:JC720921 SY720920:SY720921 ACU720920:ACU720921 AMQ720920:AMQ720921 AWM720920:AWM720921 BGI720920:BGI720921 BQE720920:BQE720921 CAA720920:CAA720921 CJW720920:CJW720921 CTS720920:CTS720921 DDO720920:DDO720921 DNK720920:DNK720921 DXG720920:DXG720921 EHC720920:EHC720921 EQY720920:EQY720921 FAU720920:FAU720921 FKQ720920:FKQ720921 FUM720920:FUM720921 GEI720920:GEI720921 GOE720920:GOE720921 GYA720920:GYA720921 HHW720920:HHW720921 HRS720920:HRS720921 IBO720920:IBO720921 ILK720920:ILK720921 IVG720920:IVG720921 JFC720920:JFC720921 JOY720920:JOY720921 JYU720920:JYU720921 KIQ720920:KIQ720921 KSM720920:KSM720921 LCI720920:LCI720921 LME720920:LME720921 LWA720920:LWA720921 MFW720920:MFW720921 MPS720920:MPS720921 MZO720920:MZO720921 NJK720920:NJK720921 NTG720920:NTG720921 ODC720920:ODC720921 OMY720920:OMY720921 OWU720920:OWU720921 PGQ720920:PGQ720921 PQM720920:PQM720921 QAI720920:QAI720921 QKE720920:QKE720921 QUA720920:QUA720921 RDW720920:RDW720921 RNS720920:RNS720921 RXO720920:RXO720921 SHK720920:SHK720921 SRG720920:SRG720921 TBC720920:TBC720921 TKY720920:TKY720921 TUU720920:TUU720921 UEQ720920:UEQ720921 UOM720920:UOM720921 UYI720920:UYI720921 VIE720920:VIE720921 VSA720920:VSA720921 WBW720920:WBW720921 WLS720920:WLS720921 WVO720920:WVO720921 G786456:G786457 JC786456:JC786457 SY786456:SY786457 ACU786456:ACU786457 AMQ786456:AMQ786457 AWM786456:AWM786457 BGI786456:BGI786457 BQE786456:BQE786457 CAA786456:CAA786457 CJW786456:CJW786457 CTS786456:CTS786457 DDO786456:DDO786457 DNK786456:DNK786457 DXG786456:DXG786457 EHC786456:EHC786457 EQY786456:EQY786457 FAU786456:FAU786457 FKQ786456:FKQ786457 FUM786456:FUM786457 GEI786456:GEI786457 GOE786456:GOE786457 GYA786456:GYA786457 HHW786456:HHW786457 HRS786456:HRS786457 IBO786456:IBO786457 ILK786456:ILK786457 IVG786456:IVG786457 JFC786456:JFC786457 JOY786456:JOY786457 JYU786456:JYU786457 KIQ786456:KIQ786457 KSM786456:KSM786457 LCI786456:LCI786457 LME786456:LME786457 LWA786456:LWA786457 MFW786456:MFW786457 MPS786456:MPS786457 MZO786456:MZO786457 NJK786456:NJK786457 NTG786456:NTG786457 ODC786456:ODC786457 OMY786456:OMY786457 OWU786456:OWU786457 PGQ786456:PGQ786457 PQM786456:PQM786457 QAI786456:QAI786457 QKE786456:QKE786457 QUA786456:QUA786457 RDW786456:RDW786457 RNS786456:RNS786457 RXO786456:RXO786457 SHK786456:SHK786457 SRG786456:SRG786457 TBC786456:TBC786457 TKY786456:TKY786457 TUU786456:TUU786457 UEQ786456:UEQ786457 UOM786456:UOM786457 UYI786456:UYI786457 VIE786456:VIE786457 VSA786456:VSA786457 WBW786456:WBW786457 WLS786456:WLS786457 WVO786456:WVO786457 G851992:G851993 JC851992:JC851993 SY851992:SY851993 ACU851992:ACU851993 AMQ851992:AMQ851993 AWM851992:AWM851993 BGI851992:BGI851993 BQE851992:BQE851993 CAA851992:CAA851993 CJW851992:CJW851993 CTS851992:CTS851993 DDO851992:DDO851993 DNK851992:DNK851993 DXG851992:DXG851993 EHC851992:EHC851993 EQY851992:EQY851993 FAU851992:FAU851993 FKQ851992:FKQ851993 FUM851992:FUM851993 GEI851992:GEI851993 GOE851992:GOE851993 GYA851992:GYA851993 HHW851992:HHW851993 HRS851992:HRS851993 IBO851992:IBO851993 ILK851992:ILK851993 IVG851992:IVG851993 JFC851992:JFC851993 JOY851992:JOY851993 JYU851992:JYU851993 KIQ851992:KIQ851993 KSM851992:KSM851993 LCI851992:LCI851993 LME851992:LME851993 LWA851992:LWA851993 MFW851992:MFW851993 MPS851992:MPS851993 MZO851992:MZO851993 NJK851992:NJK851993 NTG851992:NTG851993 ODC851992:ODC851993 OMY851992:OMY851993 OWU851992:OWU851993 PGQ851992:PGQ851993 PQM851992:PQM851993 QAI851992:QAI851993 QKE851992:QKE851993 QUA851992:QUA851993 RDW851992:RDW851993 RNS851992:RNS851993 RXO851992:RXO851993 SHK851992:SHK851993 SRG851992:SRG851993 TBC851992:TBC851993 TKY851992:TKY851993 TUU851992:TUU851993 UEQ851992:UEQ851993 UOM851992:UOM851993 UYI851992:UYI851993 VIE851992:VIE851993 VSA851992:VSA851993 WBW851992:WBW851993 WLS851992:WLS851993 WVO851992:WVO851993 G917528:G917529 JC917528:JC917529 SY917528:SY917529 ACU917528:ACU917529 AMQ917528:AMQ917529 AWM917528:AWM917529 BGI917528:BGI917529 BQE917528:BQE917529 CAA917528:CAA917529 CJW917528:CJW917529 CTS917528:CTS917529 DDO917528:DDO917529 DNK917528:DNK917529 DXG917528:DXG917529 EHC917528:EHC917529 EQY917528:EQY917529 FAU917528:FAU917529 FKQ917528:FKQ917529 FUM917528:FUM917529 GEI917528:GEI917529 GOE917528:GOE917529 GYA917528:GYA917529 HHW917528:HHW917529 HRS917528:HRS917529 IBO917528:IBO917529 ILK917528:ILK917529 IVG917528:IVG917529 JFC917528:JFC917529 JOY917528:JOY917529 JYU917528:JYU917529 KIQ917528:KIQ917529 KSM917528:KSM917529 LCI917528:LCI917529 LME917528:LME917529 LWA917528:LWA917529 MFW917528:MFW917529 MPS917528:MPS917529 MZO917528:MZO917529 NJK917528:NJK917529 NTG917528:NTG917529 ODC917528:ODC917529 OMY917528:OMY917529 OWU917528:OWU917529 PGQ917528:PGQ917529 PQM917528:PQM917529 QAI917528:QAI917529 QKE917528:QKE917529 QUA917528:QUA917529 RDW917528:RDW917529 RNS917528:RNS917529 RXO917528:RXO917529 SHK917528:SHK917529 SRG917528:SRG917529 TBC917528:TBC917529 TKY917528:TKY917529 TUU917528:TUU917529 UEQ917528:UEQ917529 UOM917528:UOM917529 UYI917528:UYI917529 VIE917528:VIE917529 VSA917528:VSA917529 WBW917528:WBW917529 WLS917528:WLS917529 WVO917528:WVO917529 G983064:G983065 JC983064:JC983065 SY983064:SY983065 ACU983064:ACU983065 AMQ983064:AMQ983065 AWM983064:AWM983065 BGI983064:BGI983065 BQE983064:BQE983065 CAA983064:CAA983065 CJW983064:CJW983065 CTS983064:CTS983065 DDO983064:DDO983065 DNK983064:DNK983065 DXG983064:DXG983065 EHC983064:EHC983065 EQY983064:EQY983065 FAU983064:FAU983065 FKQ983064:FKQ983065 FUM983064:FUM983065 GEI983064:GEI983065 GOE983064:GOE983065 GYA983064:GYA983065 HHW983064:HHW983065 HRS983064:HRS983065 IBO983064:IBO983065 ILK983064:ILK983065 IVG983064:IVG983065 JFC983064:JFC983065 JOY983064:JOY983065 JYU983064:JYU983065 KIQ983064:KIQ983065 KSM983064:KSM983065 LCI983064:LCI983065 LME983064:LME983065 LWA983064:LWA983065 MFW983064:MFW983065 MPS983064:MPS983065 MZO983064:MZO983065 NJK983064:NJK983065 NTG983064:NTG983065 ODC983064:ODC983065 OMY983064:OMY983065 OWU983064:OWU983065 PGQ983064:PGQ983065 PQM983064:PQM983065 QAI983064:QAI983065 QKE983064:QKE983065 QUA983064:QUA983065 RDW983064:RDW983065 RNS983064:RNS983065 RXO983064:RXO983065 SHK983064:SHK983065 SRG983064:SRG983065 TBC983064:TBC983065 TKY983064:TKY983065 TUU983064:TUU983065 UEQ983064:UEQ983065 UOM983064:UOM983065 UYI983064:UYI983065 VIE983064:VIE983065 VSA983064:VSA983065 WBW983064:WBW983065 WLS983064:WLS983065 WVO983064:WVO983065 E21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E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E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E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E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E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E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E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E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E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E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E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E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E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E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E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C15:C16 IY15:IY16 SU15:SU16 ACQ15:ACQ16 AMM15:AMM16 AWI15:AWI16 BGE15:BGE16 BQA15:BQA16 BZW15:BZW16 CJS15:CJS16 CTO15:CTO16 DDK15:DDK16 DNG15:DNG16 DXC15:DXC16 EGY15:EGY16 EQU15:EQU16 FAQ15:FAQ16 FKM15:FKM16 FUI15:FUI16 GEE15:GEE16 GOA15:GOA16 GXW15:GXW16 HHS15:HHS16 HRO15:HRO16 IBK15:IBK16 ILG15:ILG16 IVC15:IVC16 JEY15:JEY16 JOU15:JOU16 JYQ15:JYQ16 KIM15:KIM16 KSI15:KSI16 LCE15:LCE16 LMA15:LMA16 LVW15:LVW16 MFS15:MFS16 MPO15:MPO16 MZK15:MZK16 NJG15:NJG16 NTC15:NTC16 OCY15:OCY16 OMU15:OMU16 OWQ15:OWQ16 PGM15:PGM16 PQI15:PQI16 QAE15:QAE16 QKA15:QKA16 QTW15:QTW16 RDS15:RDS16 RNO15:RNO16 RXK15:RXK16 SHG15:SHG16 SRC15:SRC16 TAY15:TAY16 TKU15:TKU16 TUQ15:TUQ16 UEM15:UEM16 UOI15:UOI16 UYE15:UYE16 VIA15:VIA16 VRW15:VRW16 WBS15:WBS16 WLO15:WLO16 WVK15:WVK16 C65551:C65552 IY65551:IY65552 SU65551:SU65552 ACQ65551:ACQ65552 AMM65551:AMM65552 AWI65551:AWI65552 BGE65551:BGE65552 BQA65551:BQA65552 BZW65551:BZW65552 CJS65551:CJS65552 CTO65551:CTO65552 DDK65551:DDK65552 DNG65551:DNG65552 DXC65551:DXC65552 EGY65551:EGY65552 EQU65551:EQU65552 FAQ65551:FAQ65552 FKM65551:FKM65552 FUI65551:FUI65552 GEE65551:GEE65552 GOA65551:GOA65552 GXW65551:GXW65552 HHS65551:HHS65552 HRO65551:HRO65552 IBK65551:IBK65552 ILG65551:ILG65552 IVC65551:IVC65552 JEY65551:JEY65552 JOU65551:JOU65552 JYQ65551:JYQ65552 KIM65551:KIM65552 KSI65551:KSI65552 LCE65551:LCE65552 LMA65551:LMA65552 LVW65551:LVW65552 MFS65551:MFS65552 MPO65551:MPO65552 MZK65551:MZK65552 NJG65551:NJG65552 NTC65551:NTC65552 OCY65551:OCY65552 OMU65551:OMU65552 OWQ65551:OWQ65552 PGM65551:PGM65552 PQI65551:PQI65552 QAE65551:QAE65552 QKA65551:QKA65552 QTW65551:QTW65552 RDS65551:RDS65552 RNO65551:RNO65552 RXK65551:RXK65552 SHG65551:SHG65552 SRC65551:SRC65552 TAY65551:TAY65552 TKU65551:TKU65552 TUQ65551:TUQ65552 UEM65551:UEM65552 UOI65551:UOI65552 UYE65551:UYE65552 VIA65551:VIA65552 VRW65551:VRW65552 WBS65551:WBS65552 WLO65551:WLO65552 WVK65551:WVK65552 C131087:C131088 IY131087:IY131088 SU131087:SU131088 ACQ131087:ACQ131088 AMM131087:AMM131088 AWI131087:AWI131088 BGE131087:BGE131088 BQA131087:BQA131088 BZW131087:BZW131088 CJS131087:CJS131088 CTO131087:CTO131088 DDK131087:DDK131088 DNG131087:DNG131088 DXC131087:DXC131088 EGY131087:EGY131088 EQU131087:EQU131088 FAQ131087:FAQ131088 FKM131087:FKM131088 FUI131087:FUI131088 GEE131087:GEE131088 GOA131087:GOA131088 GXW131087:GXW131088 HHS131087:HHS131088 HRO131087:HRO131088 IBK131087:IBK131088 ILG131087:ILG131088 IVC131087:IVC131088 JEY131087:JEY131088 JOU131087:JOU131088 JYQ131087:JYQ131088 KIM131087:KIM131088 KSI131087:KSI131088 LCE131087:LCE131088 LMA131087:LMA131088 LVW131087:LVW131088 MFS131087:MFS131088 MPO131087:MPO131088 MZK131087:MZK131088 NJG131087:NJG131088 NTC131087:NTC131088 OCY131087:OCY131088 OMU131087:OMU131088 OWQ131087:OWQ131088 PGM131087:PGM131088 PQI131087:PQI131088 QAE131087:QAE131088 QKA131087:QKA131088 QTW131087:QTW131088 RDS131087:RDS131088 RNO131087:RNO131088 RXK131087:RXK131088 SHG131087:SHG131088 SRC131087:SRC131088 TAY131087:TAY131088 TKU131087:TKU131088 TUQ131087:TUQ131088 UEM131087:UEM131088 UOI131087:UOI131088 UYE131087:UYE131088 VIA131087:VIA131088 VRW131087:VRW131088 WBS131087:WBS131088 WLO131087:WLO131088 WVK131087:WVK131088 C196623:C196624 IY196623:IY196624 SU196623:SU196624 ACQ196623:ACQ196624 AMM196623:AMM196624 AWI196623:AWI196624 BGE196623:BGE196624 BQA196623:BQA196624 BZW196623:BZW196624 CJS196623:CJS196624 CTO196623:CTO196624 DDK196623:DDK196624 DNG196623:DNG196624 DXC196623:DXC196624 EGY196623:EGY196624 EQU196623:EQU196624 FAQ196623:FAQ196624 FKM196623:FKM196624 FUI196623:FUI196624 GEE196623:GEE196624 GOA196623:GOA196624 GXW196623:GXW196624 HHS196623:HHS196624 HRO196623:HRO196624 IBK196623:IBK196624 ILG196623:ILG196624 IVC196623:IVC196624 JEY196623:JEY196624 JOU196623:JOU196624 JYQ196623:JYQ196624 KIM196623:KIM196624 KSI196623:KSI196624 LCE196623:LCE196624 LMA196623:LMA196624 LVW196623:LVW196624 MFS196623:MFS196624 MPO196623:MPO196624 MZK196623:MZK196624 NJG196623:NJG196624 NTC196623:NTC196624 OCY196623:OCY196624 OMU196623:OMU196624 OWQ196623:OWQ196624 PGM196623:PGM196624 PQI196623:PQI196624 QAE196623:QAE196624 QKA196623:QKA196624 QTW196623:QTW196624 RDS196623:RDS196624 RNO196623:RNO196624 RXK196623:RXK196624 SHG196623:SHG196624 SRC196623:SRC196624 TAY196623:TAY196624 TKU196623:TKU196624 TUQ196623:TUQ196624 UEM196623:UEM196624 UOI196623:UOI196624 UYE196623:UYE196624 VIA196623:VIA196624 VRW196623:VRW196624 WBS196623:WBS196624 WLO196623:WLO196624 WVK196623:WVK196624 C262159:C262160 IY262159:IY262160 SU262159:SU262160 ACQ262159:ACQ262160 AMM262159:AMM262160 AWI262159:AWI262160 BGE262159:BGE262160 BQA262159:BQA262160 BZW262159:BZW262160 CJS262159:CJS262160 CTO262159:CTO262160 DDK262159:DDK262160 DNG262159:DNG262160 DXC262159:DXC262160 EGY262159:EGY262160 EQU262159:EQU262160 FAQ262159:FAQ262160 FKM262159:FKM262160 FUI262159:FUI262160 GEE262159:GEE262160 GOA262159:GOA262160 GXW262159:GXW262160 HHS262159:HHS262160 HRO262159:HRO262160 IBK262159:IBK262160 ILG262159:ILG262160 IVC262159:IVC262160 JEY262159:JEY262160 JOU262159:JOU262160 JYQ262159:JYQ262160 KIM262159:KIM262160 KSI262159:KSI262160 LCE262159:LCE262160 LMA262159:LMA262160 LVW262159:LVW262160 MFS262159:MFS262160 MPO262159:MPO262160 MZK262159:MZK262160 NJG262159:NJG262160 NTC262159:NTC262160 OCY262159:OCY262160 OMU262159:OMU262160 OWQ262159:OWQ262160 PGM262159:PGM262160 PQI262159:PQI262160 QAE262159:QAE262160 QKA262159:QKA262160 QTW262159:QTW262160 RDS262159:RDS262160 RNO262159:RNO262160 RXK262159:RXK262160 SHG262159:SHG262160 SRC262159:SRC262160 TAY262159:TAY262160 TKU262159:TKU262160 TUQ262159:TUQ262160 UEM262159:UEM262160 UOI262159:UOI262160 UYE262159:UYE262160 VIA262159:VIA262160 VRW262159:VRW262160 WBS262159:WBS262160 WLO262159:WLO262160 WVK262159:WVK262160 C327695:C327696 IY327695:IY327696 SU327695:SU327696 ACQ327695:ACQ327696 AMM327695:AMM327696 AWI327695:AWI327696 BGE327695:BGE327696 BQA327695:BQA327696 BZW327695:BZW327696 CJS327695:CJS327696 CTO327695:CTO327696 DDK327695:DDK327696 DNG327695:DNG327696 DXC327695:DXC327696 EGY327695:EGY327696 EQU327695:EQU327696 FAQ327695:FAQ327696 FKM327695:FKM327696 FUI327695:FUI327696 GEE327695:GEE327696 GOA327695:GOA327696 GXW327695:GXW327696 HHS327695:HHS327696 HRO327695:HRO327696 IBK327695:IBK327696 ILG327695:ILG327696 IVC327695:IVC327696 JEY327695:JEY327696 JOU327695:JOU327696 JYQ327695:JYQ327696 KIM327695:KIM327696 KSI327695:KSI327696 LCE327695:LCE327696 LMA327695:LMA327696 LVW327695:LVW327696 MFS327695:MFS327696 MPO327695:MPO327696 MZK327695:MZK327696 NJG327695:NJG327696 NTC327695:NTC327696 OCY327695:OCY327696 OMU327695:OMU327696 OWQ327695:OWQ327696 PGM327695:PGM327696 PQI327695:PQI327696 QAE327695:QAE327696 QKA327695:QKA327696 QTW327695:QTW327696 RDS327695:RDS327696 RNO327695:RNO327696 RXK327695:RXK327696 SHG327695:SHG327696 SRC327695:SRC327696 TAY327695:TAY327696 TKU327695:TKU327696 TUQ327695:TUQ327696 UEM327695:UEM327696 UOI327695:UOI327696 UYE327695:UYE327696 VIA327695:VIA327696 VRW327695:VRW327696 WBS327695:WBS327696 WLO327695:WLO327696 WVK327695:WVK327696 C393231:C393232 IY393231:IY393232 SU393231:SU393232 ACQ393231:ACQ393232 AMM393231:AMM393232 AWI393231:AWI393232 BGE393231:BGE393232 BQA393231:BQA393232 BZW393231:BZW393232 CJS393231:CJS393232 CTO393231:CTO393232 DDK393231:DDK393232 DNG393231:DNG393232 DXC393231:DXC393232 EGY393231:EGY393232 EQU393231:EQU393232 FAQ393231:FAQ393232 FKM393231:FKM393232 FUI393231:FUI393232 GEE393231:GEE393232 GOA393231:GOA393232 GXW393231:GXW393232 HHS393231:HHS393232 HRO393231:HRO393232 IBK393231:IBK393232 ILG393231:ILG393232 IVC393231:IVC393232 JEY393231:JEY393232 JOU393231:JOU393232 JYQ393231:JYQ393232 KIM393231:KIM393232 KSI393231:KSI393232 LCE393231:LCE393232 LMA393231:LMA393232 LVW393231:LVW393232 MFS393231:MFS393232 MPO393231:MPO393232 MZK393231:MZK393232 NJG393231:NJG393232 NTC393231:NTC393232 OCY393231:OCY393232 OMU393231:OMU393232 OWQ393231:OWQ393232 PGM393231:PGM393232 PQI393231:PQI393232 QAE393231:QAE393232 QKA393231:QKA393232 QTW393231:QTW393232 RDS393231:RDS393232 RNO393231:RNO393232 RXK393231:RXK393232 SHG393231:SHG393232 SRC393231:SRC393232 TAY393231:TAY393232 TKU393231:TKU393232 TUQ393231:TUQ393232 UEM393231:UEM393232 UOI393231:UOI393232 UYE393231:UYE393232 VIA393231:VIA393232 VRW393231:VRW393232 WBS393231:WBS393232 WLO393231:WLO393232 WVK393231:WVK393232 C458767:C458768 IY458767:IY458768 SU458767:SU458768 ACQ458767:ACQ458768 AMM458767:AMM458768 AWI458767:AWI458768 BGE458767:BGE458768 BQA458767:BQA458768 BZW458767:BZW458768 CJS458767:CJS458768 CTO458767:CTO458768 DDK458767:DDK458768 DNG458767:DNG458768 DXC458767:DXC458768 EGY458767:EGY458768 EQU458767:EQU458768 FAQ458767:FAQ458768 FKM458767:FKM458768 FUI458767:FUI458768 GEE458767:GEE458768 GOA458767:GOA458768 GXW458767:GXW458768 HHS458767:HHS458768 HRO458767:HRO458768 IBK458767:IBK458768 ILG458767:ILG458768 IVC458767:IVC458768 JEY458767:JEY458768 JOU458767:JOU458768 JYQ458767:JYQ458768 KIM458767:KIM458768 KSI458767:KSI458768 LCE458767:LCE458768 LMA458767:LMA458768 LVW458767:LVW458768 MFS458767:MFS458768 MPO458767:MPO458768 MZK458767:MZK458768 NJG458767:NJG458768 NTC458767:NTC458768 OCY458767:OCY458768 OMU458767:OMU458768 OWQ458767:OWQ458768 PGM458767:PGM458768 PQI458767:PQI458768 QAE458767:QAE458768 QKA458767:QKA458768 QTW458767:QTW458768 RDS458767:RDS458768 RNO458767:RNO458768 RXK458767:RXK458768 SHG458767:SHG458768 SRC458767:SRC458768 TAY458767:TAY458768 TKU458767:TKU458768 TUQ458767:TUQ458768 UEM458767:UEM458768 UOI458767:UOI458768 UYE458767:UYE458768 VIA458767:VIA458768 VRW458767:VRW458768 WBS458767:WBS458768 WLO458767:WLO458768 WVK458767:WVK458768 C524303:C524304 IY524303:IY524304 SU524303:SU524304 ACQ524303:ACQ524304 AMM524303:AMM524304 AWI524303:AWI524304 BGE524303:BGE524304 BQA524303:BQA524304 BZW524303:BZW524304 CJS524303:CJS524304 CTO524303:CTO524304 DDK524303:DDK524304 DNG524303:DNG524304 DXC524303:DXC524304 EGY524303:EGY524304 EQU524303:EQU524304 FAQ524303:FAQ524304 FKM524303:FKM524304 FUI524303:FUI524304 GEE524303:GEE524304 GOA524303:GOA524304 GXW524303:GXW524304 HHS524303:HHS524304 HRO524303:HRO524304 IBK524303:IBK524304 ILG524303:ILG524304 IVC524303:IVC524304 JEY524303:JEY524304 JOU524303:JOU524304 JYQ524303:JYQ524304 KIM524303:KIM524304 KSI524303:KSI524304 LCE524303:LCE524304 LMA524303:LMA524304 LVW524303:LVW524304 MFS524303:MFS524304 MPO524303:MPO524304 MZK524303:MZK524304 NJG524303:NJG524304 NTC524303:NTC524304 OCY524303:OCY524304 OMU524303:OMU524304 OWQ524303:OWQ524304 PGM524303:PGM524304 PQI524303:PQI524304 QAE524303:QAE524304 QKA524303:QKA524304 QTW524303:QTW524304 RDS524303:RDS524304 RNO524303:RNO524304 RXK524303:RXK524304 SHG524303:SHG524304 SRC524303:SRC524304 TAY524303:TAY524304 TKU524303:TKU524304 TUQ524303:TUQ524304 UEM524303:UEM524304 UOI524303:UOI524304 UYE524303:UYE524304 VIA524303:VIA524304 VRW524303:VRW524304 WBS524303:WBS524304 WLO524303:WLO524304 WVK524303:WVK524304 C589839:C589840 IY589839:IY589840 SU589839:SU589840 ACQ589839:ACQ589840 AMM589839:AMM589840 AWI589839:AWI589840 BGE589839:BGE589840 BQA589839:BQA589840 BZW589839:BZW589840 CJS589839:CJS589840 CTO589839:CTO589840 DDK589839:DDK589840 DNG589839:DNG589840 DXC589839:DXC589840 EGY589839:EGY589840 EQU589839:EQU589840 FAQ589839:FAQ589840 FKM589839:FKM589840 FUI589839:FUI589840 GEE589839:GEE589840 GOA589839:GOA589840 GXW589839:GXW589840 HHS589839:HHS589840 HRO589839:HRO589840 IBK589839:IBK589840 ILG589839:ILG589840 IVC589839:IVC589840 JEY589839:JEY589840 JOU589839:JOU589840 JYQ589839:JYQ589840 KIM589839:KIM589840 KSI589839:KSI589840 LCE589839:LCE589840 LMA589839:LMA589840 LVW589839:LVW589840 MFS589839:MFS589840 MPO589839:MPO589840 MZK589839:MZK589840 NJG589839:NJG589840 NTC589839:NTC589840 OCY589839:OCY589840 OMU589839:OMU589840 OWQ589839:OWQ589840 PGM589839:PGM589840 PQI589839:PQI589840 QAE589839:QAE589840 QKA589839:QKA589840 QTW589839:QTW589840 RDS589839:RDS589840 RNO589839:RNO589840 RXK589839:RXK589840 SHG589839:SHG589840 SRC589839:SRC589840 TAY589839:TAY589840 TKU589839:TKU589840 TUQ589839:TUQ589840 UEM589839:UEM589840 UOI589839:UOI589840 UYE589839:UYE589840 VIA589839:VIA589840 VRW589839:VRW589840 WBS589839:WBS589840 WLO589839:WLO589840 WVK589839:WVK589840 C655375:C655376 IY655375:IY655376 SU655375:SU655376 ACQ655375:ACQ655376 AMM655375:AMM655376 AWI655375:AWI655376 BGE655375:BGE655376 BQA655375:BQA655376 BZW655375:BZW655376 CJS655375:CJS655376 CTO655375:CTO655376 DDK655375:DDK655376 DNG655375:DNG655376 DXC655375:DXC655376 EGY655375:EGY655376 EQU655375:EQU655376 FAQ655375:FAQ655376 FKM655375:FKM655376 FUI655375:FUI655376 GEE655375:GEE655376 GOA655375:GOA655376 GXW655375:GXW655376 HHS655375:HHS655376 HRO655375:HRO655376 IBK655375:IBK655376 ILG655375:ILG655376 IVC655375:IVC655376 JEY655375:JEY655376 JOU655375:JOU655376 JYQ655375:JYQ655376 KIM655375:KIM655376 KSI655375:KSI655376 LCE655375:LCE655376 LMA655375:LMA655376 LVW655375:LVW655376 MFS655375:MFS655376 MPO655375:MPO655376 MZK655375:MZK655376 NJG655375:NJG655376 NTC655375:NTC655376 OCY655375:OCY655376 OMU655375:OMU655376 OWQ655375:OWQ655376 PGM655375:PGM655376 PQI655375:PQI655376 QAE655375:QAE655376 QKA655375:QKA655376 QTW655375:QTW655376 RDS655375:RDS655376 RNO655375:RNO655376 RXK655375:RXK655376 SHG655375:SHG655376 SRC655375:SRC655376 TAY655375:TAY655376 TKU655375:TKU655376 TUQ655375:TUQ655376 UEM655375:UEM655376 UOI655375:UOI655376 UYE655375:UYE655376 VIA655375:VIA655376 VRW655375:VRW655376 WBS655375:WBS655376 WLO655375:WLO655376 WVK655375:WVK655376 C720911:C720912 IY720911:IY720912 SU720911:SU720912 ACQ720911:ACQ720912 AMM720911:AMM720912 AWI720911:AWI720912 BGE720911:BGE720912 BQA720911:BQA720912 BZW720911:BZW720912 CJS720911:CJS720912 CTO720911:CTO720912 DDK720911:DDK720912 DNG720911:DNG720912 DXC720911:DXC720912 EGY720911:EGY720912 EQU720911:EQU720912 FAQ720911:FAQ720912 FKM720911:FKM720912 FUI720911:FUI720912 GEE720911:GEE720912 GOA720911:GOA720912 GXW720911:GXW720912 HHS720911:HHS720912 HRO720911:HRO720912 IBK720911:IBK720912 ILG720911:ILG720912 IVC720911:IVC720912 JEY720911:JEY720912 JOU720911:JOU720912 JYQ720911:JYQ720912 KIM720911:KIM720912 KSI720911:KSI720912 LCE720911:LCE720912 LMA720911:LMA720912 LVW720911:LVW720912 MFS720911:MFS720912 MPO720911:MPO720912 MZK720911:MZK720912 NJG720911:NJG720912 NTC720911:NTC720912 OCY720911:OCY720912 OMU720911:OMU720912 OWQ720911:OWQ720912 PGM720911:PGM720912 PQI720911:PQI720912 QAE720911:QAE720912 QKA720911:QKA720912 QTW720911:QTW720912 RDS720911:RDS720912 RNO720911:RNO720912 RXK720911:RXK720912 SHG720911:SHG720912 SRC720911:SRC720912 TAY720911:TAY720912 TKU720911:TKU720912 TUQ720911:TUQ720912 UEM720911:UEM720912 UOI720911:UOI720912 UYE720911:UYE720912 VIA720911:VIA720912 VRW720911:VRW720912 WBS720911:WBS720912 WLO720911:WLO720912 WVK720911:WVK720912 C786447:C786448 IY786447:IY786448 SU786447:SU786448 ACQ786447:ACQ786448 AMM786447:AMM786448 AWI786447:AWI786448 BGE786447:BGE786448 BQA786447:BQA786448 BZW786447:BZW786448 CJS786447:CJS786448 CTO786447:CTO786448 DDK786447:DDK786448 DNG786447:DNG786448 DXC786447:DXC786448 EGY786447:EGY786448 EQU786447:EQU786448 FAQ786447:FAQ786448 FKM786447:FKM786448 FUI786447:FUI786448 GEE786447:GEE786448 GOA786447:GOA786448 GXW786447:GXW786448 HHS786447:HHS786448 HRO786447:HRO786448 IBK786447:IBK786448 ILG786447:ILG786448 IVC786447:IVC786448 JEY786447:JEY786448 JOU786447:JOU786448 JYQ786447:JYQ786448 KIM786447:KIM786448 KSI786447:KSI786448 LCE786447:LCE786448 LMA786447:LMA786448 LVW786447:LVW786448 MFS786447:MFS786448 MPO786447:MPO786448 MZK786447:MZK786448 NJG786447:NJG786448 NTC786447:NTC786448 OCY786447:OCY786448 OMU786447:OMU786448 OWQ786447:OWQ786448 PGM786447:PGM786448 PQI786447:PQI786448 QAE786447:QAE786448 QKA786447:QKA786448 QTW786447:QTW786448 RDS786447:RDS786448 RNO786447:RNO786448 RXK786447:RXK786448 SHG786447:SHG786448 SRC786447:SRC786448 TAY786447:TAY786448 TKU786447:TKU786448 TUQ786447:TUQ786448 UEM786447:UEM786448 UOI786447:UOI786448 UYE786447:UYE786448 VIA786447:VIA786448 VRW786447:VRW786448 WBS786447:WBS786448 WLO786447:WLO786448 WVK786447:WVK786448 C851983:C851984 IY851983:IY851984 SU851983:SU851984 ACQ851983:ACQ851984 AMM851983:AMM851984 AWI851983:AWI851984 BGE851983:BGE851984 BQA851983:BQA851984 BZW851983:BZW851984 CJS851983:CJS851984 CTO851983:CTO851984 DDK851983:DDK851984 DNG851983:DNG851984 DXC851983:DXC851984 EGY851983:EGY851984 EQU851983:EQU851984 FAQ851983:FAQ851984 FKM851983:FKM851984 FUI851983:FUI851984 GEE851983:GEE851984 GOA851983:GOA851984 GXW851983:GXW851984 HHS851983:HHS851984 HRO851983:HRO851984 IBK851983:IBK851984 ILG851983:ILG851984 IVC851983:IVC851984 JEY851983:JEY851984 JOU851983:JOU851984 JYQ851983:JYQ851984 KIM851983:KIM851984 KSI851983:KSI851984 LCE851983:LCE851984 LMA851983:LMA851984 LVW851983:LVW851984 MFS851983:MFS851984 MPO851983:MPO851984 MZK851983:MZK851984 NJG851983:NJG851984 NTC851983:NTC851984 OCY851983:OCY851984 OMU851983:OMU851984 OWQ851983:OWQ851984 PGM851983:PGM851984 PQI851983:PQI851984 QAE851983:QAE851984 QKA851983:QKA851984 QTW851983:QTW851984 RDS851983:RDS851984 RNO851983:RNO851984 RXK851983:RXK851984 SHG851983:SHG851984 SRC851983:SRC851984 TAY851983:TAY851984 TKU851983:TKU851984 TUQ851983:TUQ851984 UEM851983:UEM851984 UOI851983:UOI851984 UYE851983:UYE851984 VIA851983:VIA851984 VRW851983:VRW851984 WBS851983:WBS851984 WLO851983:WLO851984 WVK851983:WVK851984 C917519:C917520 IY917519:IY917520 SU917519:SU917520 ACQ917519:ACQ917520 AMM917519:AMM917520 AWI917519:AWI917520 BGE917519:BGE917520 BQA917519:BQA917520 BZW917519:BZW917520 CJS917519:CJS917520 CTO917519:CTO917520 DDK917519:DDK917520 DNG917519:DNG917520 DXC917519:DXC917520 EGY917519:EGY917520 EQU917519:EQU917520 FAQ917519:FAQ917520 FKM917519:FKM917520 FUI917519:FUI917520 GEE917519:GEE917520 GOA917519:GOA917520 GXW917519:GXW917520 HHS917519:HHS917520 HRO917519:HRO917520 IBK917519:IBK917520 ILG917519:ILG917520 IVC917519:IVC917520 JEY917519:JEY917520 JOU917519:JOU917520 JYQ917519:JYQ917520 KIM917519:KIM917520 KSI917519:KSI917520 LCE917519:LCE917520 LMA917519:LMA917520 LVW917519:LVW917520 MFS917519:MFS917520 MPO917519:MPO917520 MZK917519:MZK917520 NJG917519:NJG917520 NTC917519:NTC917520 OCY917519:OCY917520 OMU917519:OMU917520 OWQ917519:OWQ917520 PGM917519:PGM917520 PQI917519:PQI917520 QAE917519:QAE917520 QKA917519:QKA917520 QTW917519:QTW917520 RDS917519:RDS917520 RNO917519:RNO917520 RXK917519:RXK917520 SHG917519:SHG917520 SRC917519:SRC917520 TAY917519:TAY917520 TKU917519:TKU917520 TUQ917519:TUQ917520 UEM917519:UEM917520 UOI917519:UOI917520 UYE917519:UYE917520 VIA917519:VIA917520 VRW917519:VRW917520 WBS917519:WBS917520 WLO917519:WLO917520 WVK917519:WVK917520 C983055:C983056 IY983055:IY983056 SU983055:SU983056 ACQ983055:ACQ983056 AMM983055:AMM983056 AWI983055:AWI983056 BGE983055:BGE983056 BQA983055:BQA983056 BZW983055:BZW983056 CJS983055:CJS983056 CTO983055:CTO983056 DDK983055:DDK983056 DNG983055:DNG983056 DXC983055:DXC983056 EGY983055:EGY983056 EQU983055:EQU983056 FAQ983055:FAQ983056 FKM983055:FKM983056 FUI983055:FUI983056 GEE983055:GEE983056 GOA983055:GOA983056 GXW983055:GXW983056 HHS983055:HHS983056 HRO983055:HRO983056 IBK983055:IBK983056 ILG983055:ILG983056 IVC983055:IVC983056 JEY983055:JEY983056 JOU983055:JOU983056 JYQ983055:JYQ983056 KIM983055:KIM983056 KSI983055:KSI983056 LCE983055:LCE983056 LMA983055:LMA983056 LVW983055:LVW983056 MFS983055:MFS983056 MPO983055:MPO983056 MZK983055:MZK983056 NJG983055:NJG983056 NTC983055:NTC983056 OCY983055:OCY983056 OMU983055:OMU983056 OWQ983055:OWQ983056 PGM983055:PGM983056 PQI983055:PQI983056 QAE983055:QAE983056 QKA983055:QKA983056 QTW983055:QTW983056 RDS983055:RDS983056 RNO983055:RNO983056 RXK983055:RXK983056 SHG983055:SHG983056 SRC983055:SRC983056 TAY983055:TAY983056 TKU983055:TKU983056 TUQ983055:TUQ983056 UEM983055:UEM983056 UOI983055:UOI983056 UYE983055:UYE983056 VIA983055:VIA983056 VRW983055:VRW983056 WBS983055:WBS983056 WLO983055:WLO983056 WVK983055:WVK983056 C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xr:uid="{ECCBDBEA-57EC-4B5B-86C2-AF8F50FFA164}">
      <formula1>0</formula1>
      <formula2>6</formula2>
    </dataValidation>
    <dataValidation type="list" allowBlank="1" showInputMessage="1" showErrorMessage="1" sqref="C13:D14 IY13:IZ14 SU13:SV14 ACQ13:ACR14 AMM13:AMN14 AWI13:AWJ14 BGE13:BGF14 BQA13:BQB14 BZW13:BZX14 CJS13:CJT14 CTO13:CTP14 DDK13:DDL14 DNG13:DNH14 DXC13:DXD14 EGY13:EGZ14 EQU13:EQV14 FAQ13:FAR14 FKM13:FKN14 FUI13:FUJ14 GEE13:GEF14 GOA13:GOB14 GXW13:GXX14 HHS13:HHT14 HRO13:HRP14 IBK13:IBL14 ILG13:ILH14 IVC13:IVD14 JEY13:JEZ14 JOU13:JOV14 JYQ13:JYR14 KIM13:KIN14 KSI13:KSJ14 LCE13:LCF14 LMA13:LMB14 LVW13:LVX14 MFS13:MFT14 MPO13:MPP14 MZK13:MZL14 NJG13:NJH14 NTC13:NTD14 OCY13:OCZ14 OMU13:OMV14 OWQ13:OWR14 PGM13:PGN14 PQI13:PQJ14 QAE13:QAF14 QKA13:QKB14 QTW13:QTX14 RDS13:RDT14 RNO13:RNP14 RXK13:RXL14 SHG13:SHH14 SRC13:SRD14 TAY13:TAZ14 TKU13:TKV14 TUQ13:TUR14 UEM13:UEN14 UOI13:UOJ14 UYE13:UYF14 VIA13:VIB14 VRW13:VRX14 WBS13:WBT14 WLO13:WLP14 WVK13:WVL14 C65549:D65550 IY65549:IZ65550 SU65549:SV65550 ACQ65549:ACR65550 AMM65549:AMN65550 AWI65549:AWJ65550 BGE65549:BGF65550 BQA65549:BQB65550 BZW65549:BZX65550 CJS65549:CJT65550 CTO65549:CTP65550 DDK65549:DDL65550 DNG65549:DNH65550 DXC65549:DXD65550 EGY65549:EGZ65550 EQU65549:EQV65550 FAQ65549:FAR65550 FKM65549:FKN65550 FUI65549:FUJ65550 GEE65549:GEF65550 GOA65549:GOB65550 GXW65549:GXX65550 HHS65549:HHT65550 HRO65549:HRP65550 IBK65549:IBL65550 ILG65549:ILH65550 IVC65549:IVD65550 JEY65549:JEZ65550 JOU65549:JOV65550 JYQ65549:JYR65550 KIM65549:KIN65550 KSI65549:KSJ65550 LCE65549:LCF65550 LMA65549:LMB65550 LVW65549:LVX65550 MFS65549:MFT65550 MPO65549:MPP65550 MZK65549:MZL65550 NJG65549:NJH65550 NTC65549:NTD65550 OCY65549:OCZ65550 OMU65549:OMV65550 OWQ65549:OWR65550 PGM65549:PGN65550 PQI65549:PQJ65550 QAE65549:QAF65550 QKA65549:QKB65550 QTW65549:QTX65550 RDS65549:RDT65550 RNO65549:RNP65550 RXK65549:RXL65550 SHG65549:SHH65550 SRC65549:SRD65550 TAY65549:TAZ65550 TKU65549:TKV65550 TUQ65549:TUR65550 UEM65549:UEN65550 UOI65549:UOJ65550 UYE65549:UYF65550 VIA65549:VIB65550 VRW65549:VRX65550 WBS65549:WBT65550 WLO65549:WLP65550 WVK65549:WVL65550 C131085:D131086 IY131085:IZ131086 SU131085:SV131086 ACQ131085:ACR131086 AMM131085:AMN131086 AWI131085:AWJ131086 BGE131085:BGF131086 BQA131085:BQB131086 BZW131085:BZX131086 CJS131085:CJT131086 CTO131085:CTP131086 DDK131085:DDL131086 DNG131085:DNH131086 DXC131085:DXD131086 EGY131085:EGZ131086 EQU131085:EQV131086 FAQ131085:FAR131086 FKM131085:FKN131086 FUI131085:FUJ131086 GEE131085:GEF131086 GOA131085:GOB131086 GXW131085:GXX131086 HHS131085:HHT131086 HRO131085:HRP131086 IBK131085:IBL131086 ILG131085:ILH131086 IVC131085:IVD131086 JEY131085:JEZ131086 JOU131085:JOV131086 JYQ131085:JYR131086 KIM131085:KIN131086 KSI131085:KSJ131086 LCE131085:LCF131086 LMA131085:LMB131086 LVW131085:LVX131086 MFS131085:MFT131086 MPO131085:MPP131086 MZK131085:MZL131086 NJG131085:NJH131086 NTC131085:NTD131086 OCY131085:OCZ131086 OMU131085:OMV131086 OWQ131085:OWR131086 PGM131085:PGN131086 PQI131085:PQJ131086 QAE131085:QAF131086 QKA131085:QKB131086 QTW131085:QTX131086 RDS131085:RDT131086 RNO131085:RNP131086 RXK131085:RXL131086 SHG131085:SHH131086 SRC131085:SRD131086 TAY131085:TAZ131086 TKU131085:TKV131086 TUQ131085:TUR131086 UEM131085:UEN131086 UOI131085:UOJ131086 UYE131085:UYF131086 VIA131085:VIB131086 VRW131085:VRX131086 WBS131085:WBT131086 WLO131085:WLP131086 WVK131085:WVL131086 C196621:D196622 IY196621:IZ196622 SU196621:SV196622 ACQ196621:ACR196622 AMM196621:AMN196622 AWI196621:AWJ196622 BGE196621:BGF196622 BQA196621:BQB196622 BZW196621:BZX196622 CJS196621:CJT196622 CTO196621:CTP196622 DDK196621:DDL196622 DNG196621:DNH196622 DXC196621:DXD196622 EGY196621:EGZ196622 EQU196621:EQV196622 FAQ196621:FAR196622 FKM196621:FKN196622 FUI196621:FUJ196622 GEE196621:GEF196622 GOA196621:GOB196622 GXW196621:GXX196622 HHS196621:HHT196622 HRO196621:HRP196622 IBK196621:IBL196622 ILG196621:ILH196622 IVC196621:IVD196622 JEY196621:JEZ196622 JOU196621:JOV196622 JYQ196621:JYR196622 KIM196621:KIN196622 KSI196621:KSJ196622 LCE196621:LCF196622 LMA196621:LMB196622 LVW196621:LVX196622 MFS196621:MFT196622 MPO196621:MPP196622 MZK196621:MZL196622 NJG196621:NJH196622 NTC196621:NTD196622 OCY196621:OCZ196622 OMU196621:OMV196622 OWQ196621:OWR196622 PGM196621:PGN196622 PQI196621:PQJ196622 QAE196621:QAF196622 QKA196621:QKB196622 QTW196621:QTX196622 RDS196621:RDT196622 RNO196621:RNP196622 RXK196621:RXL196622 SHG196621:SHH196622 SRC196621:SRD196622 TAY196621:TAZ196622 TKU196621:TKV196622 TUQ196621:TUR196622 UEM196621:UEN196622 UOI196621:UOJ196622 UYE196621:UYF196622 VIA196621:VIB196622 VRW196621:VRX196622 WBS196621:WBT196622 WLO196621:WLP196622 WVK196621:WVL196622 C262157:D262158 IY262157:IZ262158 SU262157:SV262158 ACQ262157:ACR262158 AMM262157:AMN262158 AWI262157:AWJ262158 BGE262157:BGF262158 BQA262157:BQB262158 BZW262157:BZX262158 CJS262157:CJT262158 CTO262157:CTP262158 DDK262157:DDL262158 DNG262157:DNH262158 DXC262157:DXD262158 EGY262157:EGZ262158 EQU262157:EQV262158 FAQ262157:FAR262158 FKM262157:FKN262158 FUI262157:FUJ262158 GEE262157:GEF262158 GOA262157:GOB262158 GXW262157:GXX262158 HHS262157:HHT262158 HRO262157:HRP262158 IBK262157:IBL262158 ILG262157:ILH262158 IVC262157:IVD262158 JEY262157:JEZ262158 JOU262157:JOV262158 JYQ262157:JYR262158 KIM262157:KIN262158 KSI262157:KSJ262158 LCE262157:LCF262158 LMA262157:LMB262158 LVW262157:LVX262158 MFS262157:MFT262158 MPO262157:MPP262158 MZK262157:MZL262158 NJG262157:NJH262158 NTC262157:NTD262158 OCY262157:OCZ262158 OMU262157:OMV262158 OWQ262157:OWR262158 PGM262157:PGN262158 PQI262157:PQJ262158 QAE262157:QAF262158 QKA262157:QKB262158 QTW262157:QTX262158 RDS262157:RDT262158 RNO262157:RNP262158 RXK262157:RXL262158 SHG262157:SHH262158 SRC262157:SRD262158 TAY262157:TAZ262158 TKU262157:TKV262158 TUQ262157:TUR262158 UEM262157:UEN262158 UOI262157:UOJ262158 UYE262157:UYF262158 VIA262157:VIB262158 VRW262157:VRX262158 WBS262157:WBT262158 WLO262157:WLP262158 WVK262157:WVL262158 C327693:D327694 IY327693:IZ327694 SU327693:SV327694 ACQ327693:ACR327694 AMM327693:AMN327694 AWI327693:AWJ327694 BGE327693:BGF327694 BQA327693:BQB327694 BZW327693:BZX327694 CJS327693:CJT327694 CTO327693:CTP327694 DDK327693:DDL327694 DNG327693:DNH327694 DXC327693:DXD327694 EGY327693:EGZ327694 EQU327693:EQV327694 FAQ327693:FAR327694 FKM327693:FKN327694 FUI327693:FUJ327694 GEE327693:GEF327694 GOA327693:GOB327694 GXW327693:GXX327694 HHS327693:HHT327694 HRO327693:HRP327694 IBK327693:IBL327694 ILG327693:ILH327694 IVC327693:IVD327694 JEY327693:JEZ327694 JOU327693:JOV327694 JYQ327693:JYR327694 KIM327693:KIN327694 KSI327693:KSJ327694 LCE327693:LCF327694 LMA327693:LMB327694 LVW327693:LVX327694 MFS327693:MFT327694 MPO327693:MPP327694 MZK327693:MZL327694 NJG327693:NJH327694 NTC327693:NTD327694 OCY327693:OCZ327694 OMU327693:OMV327694 OWQ327693:OWR327694 PGM327693:PGN327694 PQI327693:PQJ327694 QAE327693:QAF327694 QKA327693:QKB327694 QTW327693:QTX327694 RDS327693:RDT327694 RNO327693:RNP327694 RXK327693:RXL327694 SHG327693:SHH327694 SRC327693:SRD327694 TAY327693:TAZ327694 TKU327693:TKV327694 TUQ327693:TUR327694 UEM327693:UEN327694 UOI327693:UOJ327694 UYE327693:UYF327694 VIA327693:VIB327694 VRW327693:VRX327694 WBS327693:WBT327694 WLO327693:WLP327694 WVK327693:WVL327694 C393229:D393230 IY393229:IZ393230 SU393229:SV393230 ACQ393229:ACR393230 AMM393229:AMN393230 AWI393229:AWJ393230 BGE393229:BGF393230 BQA393229:BQB393230 BZW393229:BZX393230 CJS393229:CJT393230 CTO393229:CTP393230 DDK393229:DDL393230 DNG393229:DNH393230 DXC393229:DXD393230 EGY393229:EGZ393230 EQU393229:EQV393230 FAQ393229:FAR393230 FKM393229:FKN393230 FUI393229:FUJ393230 GEE393229:GEF393230 GOA393229:GOB393230 GXW393229:GXX393230 HHS393229:HHT393230 HRO393229:HRP393230 IBK393229:IBL393230 ILG393229:ILH393230 IVC393229:IVD393230 JEY393229:JEZ393230 JOU393229:JOV393230 JYQ393229:JYR393230 KIM393229:KIN393230 KSI393229:KSJ393230 LCE393229:LCF393230 LMA393229:LMB393230 LVW393229:LVX393230 MFS393229:MFT393230 MPO393229:MPP393230 MZK393229:MZL393230 NJG393229:NJH393230 NTC393229:NTD393230 OCY393229:OCZ393230 OMU393229:OMV393230 OWQ393229:OWR393230 PGM393229:PGN393230 PQI393229:PQJ393230 QAE393229:QAF393230 QKA393229:QKB393230 QTW393229:QTX393230 RDS393229:RDT393230 RNO393229:RNP393230 RXK393229:RXL393230 SHG393229:SHH393230 SRC393229:SRD393230 TAY393229:TAZ393230 TKU393229:TKV393230 TUQ393229:TUR393230 UEM393229:UEN393230 UOI393229:UOJ393230 UYE393229:UYF393230 VIA393229:VIB393230 VRW393229:VRX393230 WBS393229:WBT393230 WLO393229:WLP393230 WVK393229:WVL393230 C458765:D458766 IY458765:IZ458766 SU458765:SV458766 ACQ458765:ACR458766 AMM458765:AMN458766 AWI458765:AWJ458766 BGE458765:BGF458766 BQA458765:BQB458766 BZW458765:BZX458766 CJS458765:CJT458766 CTO458765:CTP458766 DDK458765:DDL458766 DNG458765:DNH458766 DXC458765:DXD458766 EGY458765:EGZ458766 EQU458765:EQV458766 FAQ458765:FAR458766 FKM458765:FKN458766 FUI458765:FUJ458766 GEE458765:GEF458766 GOA458765:GOB458766 GXW458765:GXX458766 HHS458765:HHT458766 HRO458765:HRP458766 IBK458765:IBL458766 ILG458765:ILH458766 IVC458765:IVD458766 JEY458765:JEZ458766 JOU458765:JOV458766 JYQ458765:JYR458766 KIM458765:KIN458766 KSI458765:KSJ458766 LCE458765:LCF458766 LMA458765:LMB458766 LVW458765:LVX458766 MFS458765:MFT458766 MPO458765:MPP458766 MZK458765:MZL458766 NJG458765:NJH458766 NTC458765:NTD458766 OCY458765:OCZ458766 OMU458765:OMV458766 OWQ458765:OWR458766 PGM458765:PGN458766 PQI458765:PQJ458766 QAE458765:QAF458766 QKA458765:QKB458766 QTW458765:QTX458766 RDS458765:RDT458766 RNO458765:RNP458766 RXK458765:RXL458766 SHG458765:SHH458766 SRC458765:SRD458766 TAY458765:TAZ458766 TKU458765:TKV458766 TUQ458765:TUR458766 UEM458765:UEN458766 UOI458765:UOJ458766 UYE458765:UYF458766 VIA458765:VIB458766 VRW458765:VRX458766 WBS458765:WBT458766 WLO458765:WLP458766 WVK458765:WVL458766 C524301:D524302 IY524301:IZ524302 SU524301:SV524302 ACQ524301:ACR524302 AMM524301:AMN524302 AWI524301:AWJ524302 BGE524301:BGF524302 BQA524301:BQB524302 BZW524301:BZX524302 CJS524301:CJT524302 CTO524301:CTP524302 DDK524301:DDL524302 DNG524301:DNH524302 DXC524301:DXD524302 EGY524301:EGZ524302 EQU524301:EQV524302 FAQ524301:FAR524302 FKM524301:FKN524302 FUI524301:FUJ524302 GEE524301:GEF524302 GOA524301:GOB524302 GXW524301:GXX524302 HHS524301:HHT524302 HRO524301:HRP524302 IBK524301:IBL524302 ILG524301:ILH524302 IVC524301:IVD524302 JEY524301:JEZ524302 JOU524301:JOV524302 JYQ524301:JYR524302 KIM524301:KIN524302 KSI524301:KSJ524302 LCE524301:LCF524302 LMA524301:LMB524302 LVW524301:LVX524302 MFS524301:MFT524302 MPO524301:MPP524302 MZK524301:MZL524302 NJG524301:NJH524302 NTC524301:NTD524302 OCY524301:OCZ524302 OMU524301:OMV524302 OWQ524301:OWR524302 PGM524301:PGN524302 PQI524301:PQJ524302 QAE524301:QAF524302 QKA524301:QKB524302 QTW524301:QTX524302 RDS524301:RDT524302 RNO524301:RNP524302 RXK524301:RXL524302 SHG524301:SHH524302 SRC524301:SRD524302 TAY524301:TAZ524302 TKU524301:TKV524302 TUQ524301:TUR524302 UEM524301:UEN524302 UOI524301:UOJ524302 UYE524301:UYF524302 VIA524301:VIB524302 VRW524301:VRX524302 WBS524301:WBT524302 WLO524301:WLP524302 WVK524301:WVL524302 C589837:D589838 IY589837:IZ589838 SU589837:SV589838 ACQ589837:ACR589838 AMM589837:AMN589838 AWI589837:AWJ589838 BGE589837:BGF589838 BQA589837:BQB589838 BZW589837:BZX589838 CJS589837:CJT589838 CTO589837:CTP589838 DDK589837:DDL589838 DNG589837:DNH589838 DXC589837:DXD589838 EGY589837:EGZ589838 EQU589837:EQV589838 FAQ589837:FAR589838 FKM589837:FKN589838 FUI589837:FUJ589838 GEE589837:GEF589838 GOA589837:GOB589838 GXW589837:GXX589838 HHS589837:HHT589838 HRO589837:HRP589838 IBK589837:IBL589838 ILG589837:ILH589838 IVC589837:IVD589838 JEY589837:JEZ589838 JOU589837:JOV589838 JYQ589837:JYR589838 KIM589837:KIN589838 KSI589837:KSJ589838 LCE589837:LCF589838 LMA589837:LMB589838 LVW589837:LVX589838 MFS589837:MFT589838 MPO589837:MPP589838 MZK589837:MZL589838 NJG589837:NJH589838 NTC589837:NTD589838 OCY589837:OCZ589838 OMU589837:OMV589838 OWQ589837:OWR589838 PGM589837:PGN589838 PQI589837:PQJ589838 QAE589837:QAF589838 QKA589837:QKB589838 QTW589837:QTX589838 RDS589837:RDT589838 RNO589837:RNP589838 RXK589837:RXL589838 SHG589837:SHH589838 SRC589837:SRD589838 TAY589837:TAZ589838 TKU589837:TKV589838 TUQ589837:TUR589838 UEM589837:UEN589838 UOI589837:UOJ589838 UYE589837:UYF589838 VIA589837:VIB589838 VRW589837:VRX589838 WBS589837:WBT589838 WLO589837:WLP589838 WVK589837:WVL589838 C655373:D655374 IY655373:IZ655374 SU655373:SV655374 ACQ655373:ACR655374 AMM655373:AMN655374 AWI655373:AWJ655374 BGE655373:BGF655374 BQA655373:BQB655374 BZW655373:BZX655374 CJS655373:CJT655374 CTO655373:CTP655374 DDK655373:DDL655374 DNG655373:DNH655374 DXC655373:DXD655374 EGY655373:EGZ655374 EQU655373:EQV655374 FAQ655373:FAR655374 FKM655373:FKN655374 FUI655373:FUJ655374 GEE655373:GEF655374 GOA655373:GOB655374 GXW655373:GXX655374 HHS655373:HHT655374 HRO655373:HRP655374 IBK655373:IBL655374 ILG655373:ILH655374 IVC655373:IVD655374 JEY655373:JEZ655374 JOU655373:JOV655374 JYQ655373:JYR655374 KIM655373:KIN655374 KSI655373:KSJ655374 LCE655373:LCF655374 LMA655373:LMB655374 LVW655373:LVX655374 MFS655373:MFT655374 MPO655373:MPP655374 MZK655373:MZL655374 NJG655373:NJH655374 NTC655373:NTD655374 OCY655373:OCZ655374 OMU655373:OMV655374 OWQ655373:OWR655374 PGM655373:PGN655374 PQI655373:PQJ655374 QAE655373:QAF655374 QKA655373:QKB655374 QTW655373:QTX655374 RDS655373:RDT655374 RNO655373:RNP655374 RXK655373:RXL655374 SHG655373:SHH655374 SRC655373:SRD655374 TAY655373:TAZ655374 TKU655373:TKV655374 TUQ655373:TUR655374 UEM655373:UEN655374 UOI655373:UOJ655374 UYE655373:UYF655374 VIA655373:VIB655374 VRW655373:VRX655374 WBS655373:WBT655374 WLO655373:WLP655374 WVK655373:WVL655374 C720909:D720910 IY720909:IZ720910 SU720909:SV720910 ACQ720909:ACR720910 AMM720909:AMN720910 AWI720909:AWJ720910 BGE720909:BGF720910 BQA720909:BQB720910 BZW720909:BZX720910 CJS720909:CJT720910 CTO720909:CTP720910 DDK720909:DDL720910 DNG720909:DNH720910 DXC720909:DXD720910 EGY720909:EGZ720910 EQU720909:EQV720910 FAQ720909:FAR720910 FKM720909:FKN720910 FUI720909:FUJ720910 GEE720909:GEF720910 GOA720909:GOB720910 GXW720909:GXX720910 HHS720909:HHT720910 HRO720909:HRP720910 IBK720909:IBL720910 ILG720909:ILH720910 IVC720909:IVD720910 JEY720909:JEZ720910 JOU720909:JOV720910 JYQ720909:JYR720910 KIM720909:KIN720910 KSI720909:KSJ720910 LCE720909:LCF720910 LMA720909:LMB720910 LVW720909:LVX720910 MFS720909:MFT720910 MPO720909:MPP720910 MZK720909:MZL720910 NJG720909:NJH720910 NTC720909:NTD720910 OCY720909:OCZ720910 OMU720909:OMV720910 OWQ720909:OWR720910 PGM720909:PGN720910 PQI720909:PQJ720910 QAE720909:QAF720910 QKA720909:QKB720910 QTW720909:QTX720910 RDS720909:RDT720910 RNO720909:RNP720910 RXK720909:RXL720910 SHG720909:SHH720910 SRC720909:SRD720910 TAY720909:TAZ720910 TKU720909:TKV720910 TUQ720909:TUR720910 UEM720909:UEN720910 UOI720909:UOJ720910 UYE720909:UYF720910 VIA720909:VIB720910 VRW720909:VRX720910 WBS720909:WBT720910 WLO720909:WLP720910 WVK720909:WVL720910 C786445:D786446 IY786445:IZ786446 SU786445:SV786446 ACQ786445:ACR786446 AMM786445:AMN786446 AWI786445:AWJ786446 BGE786445:BGF786446 BQA786445:BQB786446 BZW786445:BZX786446 CJS786445:CJT786446 CTO786445:CTP786446 DDK786445:DDL786446 DNG786445:DNH786446 DXC786445:DXD786446 EGY786445:EGZ786446 EQU786445:EQV786446 FAQ786445:FAR786446 FKM786445:FKN786446 FUI786445:FUJ786446 GEE786445:GEF786446 GOA786445:GOB786446 GXW786445:GXX786446 HHS786445:HHT786446 HRO786445:HRP786446 IBK786445:IBL786446 ILG786445:ILH786446 IVC786445:IVD786446 JEY786445:JEZ786446 JOU786445:JOV786446 JYQ786445:JYR786446 KIM786445:KIN786446 KSI786445:KSJ786446 LCE786445:LCF786446 LMA786445:LMB786446 LVW786445:LVX786446 MFS786445:MFT786446 MPO786445:MPP786446 MZK786445:MZL786446 NJG786445:NJH786446 NTC786445:NTD786446 OCY786445:OCZ786446 OMU786445:OMV786446 OWQ786445:OWR786446 PGM786445:PGN786446 PQI786445:PQJ786446 QAE786445:QAF786446 QKA786445:QKB786446 QTW786445:QTX786446 RDS786445:RDT786446 RNO786445:RNP786446 RXK786445:RXL786446 SHG786445:SHH786446 SRC786445:SRD786446 TAY786445:TAZ786446 TKU786445:TKV786446 TUQ786445:TUR786446 UEM786445:UEN786446 UOI786445:UOJ786446 UYE786445:UYF786446 VIA786445:VIB786446 VRW786445:VRX786446 WBS786445:WBT786446 WLO786445:WLP786446 WVK786445:WVL786446 C851981:D851982 IY851981:IZ851982 SU851981:SV851982 ACQ851981:ACR851982 AMM851981:AMN851982 AWI851981:AWJ851982 BGE851981:BGF851982 BQA851981:BQB851982 BZW851981:BZX851982 CJS851981:CJT851982 CTO851981:CTP851982 DDK851981:DDL851982 DNG851981:DNH851982 DXC851981:DXD851982 EGY851981:EGZ851982 EQU851981:EQV851982 FAQ851981:FAR851982 FKM851981:FKN851982 FUI851981:FUJ851982 GEE851981:GEF851982 GOA851981:GOB851982 GXW851981:GXX851982 HHS851981:HHT851982 HRO851981:HRP851982 IBK851981:IBL851982 ILG851981:ILH851982 IVC851981:IVD851982 JEY851981:JEZ851982 JOU851981:JOV851982 JYQ851981:JYR851982 KIM851981:KIN851982 KSI851981:KSJ851982 LCE851981:LCF851982 LMA851981:LMB851982 LVW851981:LVX851982 MFS851981:MFT851982 MPO851981:MPP851982 MZK851981:MZL851982 NJG851981:NJH851982 NTC851981:NTD851982 OCY851981:OCZ851982 OMU851981:OMV851982 OWQ851981:OWR851982 PGM851981:PGN851982 PQI851981:PQJ851982 QAE851981:QAF851982 QKA851981:QKB851982 QTW851981:QTX851982 RDS851981:RDT851982 RNO851981:RNP851982 RXK851981:RXL851982 SHG851981:SHH851982 SRC851981:SRD851982 TAY851981:TAZ851982 TKU851981:TKV851982 TUQ851981:TUR851982 UEM851981:UEN851982 UOI851981:UOJ851982 UYE851981:UYF851982 VIA851981:VIB851982 VRW851981:VRX851982 WBS851981:WBT851982 WLO851981:WLP851982 WVK851981:WVL851982 C917517:D917518 IY917517:IZ917518 SU917517:SV917518 ACQ917517:ACR917518 AMM917517:AMN917518 AWI917517:AWJ917518 BGE917517:BGF917518 BQA917517:BQB917518 BZW917517:BZX917518 CJS917517:CJT917518 CTO917517:CTP917518 DDK917517:DDL917518 DNG917517:DNH917518 DXC917517:DXD917518 EGY917517:EGZ917518 EQU917517:EQV917518 FAQ917517:FAR917518 FKM917517:FKN917518 FUI917517:FUJ917518 GEE917517:GEF917518 GOA917517:GOB917518 GXW917517:GXX917518 HHS917517:HHT917518 HRO917517:HRP917518 IBK917517:IBL917518 ILG917517:ILH917518 IVC917517:IVD917518 JEY917517:JEZ917518 JOU917517:JOV917518 JYQ917517:JYR917518 KIM917517:KIN917518 KSI917517:KSJ917518 LCE917517:LCF917518 LMA917517:LMB917518 LVW917517:LVX917518 MFS917517:MFT917518 MPO917517:MPP917518 MZK917517:MZL917518 NJG917517:NJH917518 NTC917517:NTD917518 OCY917517:OCZ917518 OMU917517:OMV917518 OWQ917517:OWR917518 PGM917517:PGN917518 PQI917517:PQJ917518 QAE917517:QAF917518 QKA917517:QKB917518 QTW917517:QTX917518 RDS917517:RDT917518 RNO917517:RNP917518 RXK917517:RXL917518 SHG917517:SHH917518 SRC917517:SRD917518 TAY917517:TAZ917518 TKU917517:TKV917518 TUQ917517:TUR917518 UEM917517:UEN917518 UOI917517:UOJ917518 UYE917517:UYF917518 VIA917517:VIB917518 VRW917517:VRX917518 WBS917517:WBT917518 WLO917517:WLP917518 WVK917517:WVL917518 C983053:D983054 IY983053:IZ983054 SU983053:SV983054 ACQ983053:ACR983054 AMM983053:AMN983054 AWI983053:AWJ983054 BGE983053:BGF983054 BQA983053:BQB983054 BZW983053:BZX983054 CJS983053:CJT983054 CTO983053:CTP983054 DDK983053:DDL983054 DNG983053:DNH983054 DXC983053:DXD983054 EGY983053:EGZ983054 EQU983053:EQV983054 FAQ983053:FAR983054 FKM983053:FKN983054 FUI983053:FUJ983054 GEE983053:GEF983054 GOA983053:GOB983054 GXW983053:GXX983054 HHS983053:HHT983054 HRO983053:HRP983054 IBK983053:IBL983054 ILG983053:ILH983054 IVC983053:IVD983054 JEY983053:JEZ983054 JOU983053:JOV983054 JYQ983053:JYR983054 KIM983053:KIN983054 KSI983053:KSJ983054 LCE983053:LCF983054 LMA983053:LMB983054 LVW983053:LVX983054 MFS983053:MFT983054 MPO983053:MPP983054 MZK983053:MZL983054 NJG983053:NJH983054 NTC983053:NTD983054 OCY983053:OCZ983054 OMU983053:OMV983054 OWQ983053:OWR983054 PGM983053:PGN983054 PQI983053:PQJ983054 QAE983053:QAF983054 QKA983053:QKB983054 QTW983053:QTX983054 RDS983053:RDT983054 RNO983053:RNP983054 RXK983053:RXL983054 SHG983053:SHH983054 SRC983053:SRD983054 TAY983053:TAZ983054 TKU983053:TKV983054 TUQ983053:TUR983054 UEM983053:UEN983054 UOI983053:UOJ983054 UYE983053:UYF983054 VIA983053:VIB983054 VRW983053:VRX983054 WBS983053:WBT983054 WLO983053:WLP983054 WVK983053:WVL983054" xr:uid="{10ECF1C3-C67C-46A0-BD41-BA54D56F6828}">
      <formula1>$B$75:$B$77</formula1>
    </dataValidation>
  </dataValidations>
  <pageMargins left="0.51181102362204722" right="0.51181102362204722" top="0.39370078740157483" bottom="0.39370078740157483" header="0.51181102362204722" footer="0.51181102362204722"/>
  <pageSetup paperSize="9" scale="50"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A0EB4-4C19-42BC-8204-513D5534BBCD}">
  <sheetPr>
    <pageSetUpPr fitToPage="1"/>
  </sheetPr>
  <dimension ref="A1:O117"/>
  <sheetViews>
    <sheetView zoomScale="85" zoomScaleNormal="85" zoomScaleSheetLayoutView="100" workbookViewId="0">
      <selection activeCell="C13" sqref="C13:D14"/>
    </sheetView>
  </sheetViews>
  <sheetFormatPr defaultColWidth="9.33203125" defaultRowHeight="13.2"/>
  <cols>
    <col min="1" max="1" width="3.44140625" style="2" customWidth="1"/>
    <col min="2" max="2" width="19" style="2" customWidth="1"/>
    <col min="3" max="3" width="14.6640625" style="2" customWidth="1"/>
    <col min="4" max="4" width="18.6640625" style="2" customWidth="1"/>
    <col min="5" max="5" width="17" style="2" customWidth="1"/>
    <col min="6" max="6" width="0.5546875" style="2" customWidth="1"/>
    <col min="7" max="7" width="14.44140625" style="2" customWidth="1"/>
    <col min="8" max="8" width="10.44140625" style="2" customWidth="1"/>
    <col min="9" max="9" width="10.5546875" style="2" customWidth="1"/>
    <col min="10" max="10" width="32.5546875" style="2" customWidth="1"/>
    <col min="11" max="256" width="9.33203125" style="2"/>
    <col min="257" max="257" width="3.44140625" style="2" customWidth="1"/>
    <col min="258" max="258" width="19" style="2" customWidth="1"/>
    <col min="259" max="259" width="14.6640625" style="2" customWidth="1"/>
    <col min="260" max="260" width="18.6640625" style="2" customWidth="1"/>
    <col min="261" max="261" width="17" style="2" customWidth="1"/>
    <col min="262" max="262" width="0.5546875" style="2" customWidth="1"/>
    <col min="263" max="263" width="14.44140625" style="2" customWidth="1"/>
    <col min="264" max="264" width="10.44140625" style="2" customWidth="1"/>
    <col min="265" max="265" width="10.5546875" style="2" customWidth="1"/>
    <col min="266" max="266" width="32.5546875" style="2" customWidth="1"/>
    <col min="267" max="512" width="9.33203125" style="2"/>
    <col min="513" max="513" width="3.44140625" style="2" customWidth="1"/>
    <col min="514" max="514" width="19" style="2" customWidth="1"/>
    <col min="515" max="515" width="14.6640625" style="2" customWidth="1"/>
    <col min="516" max="516" width="18.6640625" style="2" customWidth="1"/>
    <col min="517" max="517" width="17" style="2" customWidth="1"/>
    <col min="518" max="518" width="0.5546875" style="2" customWidth="1"/>
    <col min="519" max="519" width="14.44140625" style="2" customWidth="1"/>
    <col min="520" max="520" width="10.44140625" style="2" customWidth="1"/>
    <col min="521" max="521" width="10.5546875" style="2" customWidth="1"/>
    <col min="522" max="522" width="32.5546875" style="2" customWidth="1"/>
    <col min="523" max="768" width="9.33203125" style="2"/>
    <col min="769" max="769" width="3.44140625" style="2" customWidth="1"/>
    <col min="770" max="770" width="19" style="2" customWidth="1"/>
    <col min="771" max="771" width="14.6640625" style="2" customWidth="1"/>
    <col min="772" max="772" width="18.6640625" style="2" customWidth="1"/>
    <col min="773" max="773" width="17" style="2" customWidth="1"/>
    <col min="774" max="774" width="0.5546875" style="2" customWidth="1"/>
    <col min="775" max="775" width="14.44140625" style="2" customWidth="1"/>
    <col min="776" max="776" width="10.44140625" style="2" customWidth="1"/>
    <col min="777" max="777" width="10.5546875" style="2" customWidth="1"/>
    <col min="778" max="778" width="32.5546875" style="2" customWidth="1"/>
    <col min="779" max="1024" width="9.33203125" style="2"/>
    <col min="1025" max="1025" width="3.44140625" style="2" customWidth="1"/>
    <col min="1026" max="1026" width="19" style="2" customWidth="1"/>
    <col min="1027" max="1027" width="14.6640625" style="2" customWidth="1"/>
    <col min="1028" max="1028" width="18.6640625" style="2" customWidth="1"/>
    <col min="1029" max="1029" width="17" style="2" customWidth="1"/>
    <col min="1030" max="1030" width="0.5546875" style="2" customWidth="1"/>
    <col min="1031" max="1031" width="14.44140625" style="2" customWidth="1"/>
    <col min="1032" max="1032" width="10.44140625" style="2" customWidth="1"/>
    <col min="1033" max="1033" width="10.5546875" style="2" customWidth="1"/>
    <col min="1034" max="1034" width="32.5546875" style="2" customWidth="1"/>
    <col min="1035" max="1280" width="9.33203125" style="2"/>
    <col min="1281" max="1281" width="3.44140625" style="2" customWidth="1"/>
    <col min="1282" max="1282" width="19" style="2" customWidth="1"/>
    <col min="1283" max="1283" width="14.6640625" style="2" customWidth="1"/>
    <col min="1284" max="1284" width="18.6640625" style="2" customWidth="1"/>
    <col min="1285" max="1285" width="17" style="2" customWidth="1"/>
    <col min="1286" max="1286" width="0.5546875" style="2" customWidth="1"/>
    <col min="1287" max="1287" width="14.44140625" style="2" customWidth="1"/>
    <col min="1288" max="1288" width="10.44140625" style="2" customWidth="1"/>
    <col min="1289" max="1289" width="10.5546875" style="2" customWidth="1"/>
    <col min="1290" max="1290" width="32.5546875" style="2" customWidth="1"/>
    <col min="1291" max="1536" width="9.33203125" style="2"/>
    <col min="1537" max="1537" width="3.44140625" style="2" customWidth="1"/>
    <col min="1538" max="1538" width="19" style="2" customWidth="1"/>
    <col min="1539" max="1539" width="14.6640625" style="2" customWidth="1"/>
    <col min="1540" max="1540" width="18.6640625" style="2" customWidth="1"/>
    <col min="1541" max="1541" width="17" style="2" customWidth="1"/>
    <col min="1542" max="1542" width="0.5546875" style="2" customWidth="1"/>
    <col min="1543" max="1543" width="14.44140625" style="2" customWidth="1"/>
    <col min="1544" max="1544" width="10.44140625" style="2" customWidth="1"/>
    <col min="1545" max="1545" width="10.5546875" style="2" customWidth="1"/>
    <col min="1546" max="1546" width="32.5546875" style="2" customWidth="1"/>
    <col min="1547" max="1792" width="9.33203125" style="2"/>
    <col min="1793" max="1793" width="3.44140625" style="2" customWidth="1"/>
    <col min="1794" max="1794" width="19" style="2" customWidth="1"/>
    <col min="1795" max="1795" width="14.6640625" style="2" customWidth="1"/>
    <col min="1796" max="1796" width="18.6640625" style="2" customWidth="1"/>
    <col min="1797" max="1797" width="17" style="2" customWidth="1"/>
    <col min="1798" max="1798" width="0.5546875" style="2" customWidth="1"/>
    <col min="1799" max="1799" width="14.44140625" style="2" customWidth="1"/>
    <col min="1800" max="1800" width="10.44140625" style="2" customWidth="1"/>
    <col min="1801" max="1801" width="10.5546875" style="2" customWidth="1"/>
    <col min="1802" max="1802" width="32.5546875" style="2" customWidth="1"/>
    <col min="1803" max="2048" width="9.33203125" style="2"/>
    <col min="2049" max="2049" width="3.44140625" style="2" customWidth="1"/>
    <col min="2050" max="2050" width="19" style="2" customWidth="1"/>
    <col min="2051" max="2051" width="14.6640625" style="2" customWidth="1"/>
    <col min="2052" max="2052" width="18.6640625" style="2" customWidth="1"/>
    <col min="2053" max="2053" width="17" style="2" customWidth="1"/>
    <col min="2054" max="2054" width="0.5546875" style="2" customWidth="1"/>
    <col min="2055" max="2055" width="14.44140625" style="2" customWidth="1"/>
    <col min="2056" max="2056" width="10.44140625" style="2" customWidth="1"/>
    <col min="2057" max="2057" width="10.5546875" style="2" customWidth="1"/>
    <col min="2058" max="2058" width="32.5546875" style="2" customWidth="1"/>
    <col min="2059" max="2304" width="9.33203125" style="2"/>
    <col min="2305" max="2305" width="3.44140625" style="2" customWidth="1"/>
    <col min="2306" max="2306" width="19" style="2" customWidth="1"/>
    <col min="2307" max="2307" width="14.6640625" style="2" customWidth="1"/>
    <col min="2308" max="2308" width="18.6640625" style="2" customWidth="1"/>
    <col min="2309" max="2309" width="17" style="2" customWidth="1"/>
    <col min="2310" max="2310" width="0.5546875" style="2" customWidth="1"/>
    <col min="2311" max="2311" width="14.44140625" style="2" customWidth="1"/>
    <col min="2312" max="2312" width="10.44140625" style="2" customWidth="1"/>
    <col min="2313" max="2313" width="10.5546875" style="2" customWidth="1"/>
    <col min="2314" max="2314" width="32.5546875" style="2" customWidth="1"/>
    <col min="2315" max="2560" width="9.33203125" style="2"/>
    <col min="2561" max="2561" width="3.44140625" style="2" customWidth="1"/>
    <col min="2562" max="2562" width="19" style="2" customWidth="1"/>
    <col min="2563" max="2563" width="14.6640625" style="2" customWidth="1"/>
    <col min="2564" max="2564" width="18.6640625" style="2" customWidth="1"/>
    <col min="2565" max="2565" width="17" style="2" customWidth="1"/>
    <col min="2566" max="2566" width="0.5546875" style="2" customWidth="1"/>
    <col min="2567" max="2567" width="14.44140625" style="2" customWidth="1"/>
    <col min="2568" max="2568" width="10.44140625" style="2" customWidth="1"/>
    <col min="2569" max="2569" width="10.5546875" style="2" customWidth="1"/>
    <col min="2570" max="2570" width="32.5546875" style="2" customWidth="1"/>
    <col min="2571" max="2816" width="9.33203125" style="2"/>
    <col min="2817" max="2817" width="3.44140625" style="2" customWidth="1"/>
    <col min="2818" max="2818" width="19" style="2" customWidth="1"/>
    <col min="2819" max="2819" width="14.6640625" style="2" customWidth="1"/>
    <col min="2820" max="2820" width="18.6640625" style="2" customWidth="1"/>
    <col min="2821" max="2821" width="17" style="2" customWidth="1"/>
    <col min="2822" max="2822" width="0.5546875" style="2" customWidth="1"/>
    <col min="2823" max="2823" width="14.44140625" style="2" customWidth="1"/>
    <col min="2824" max="2824" width="10.44140625" style="2" customWidth="1"/>
    <col min="2825" max="2825" width="10.5546875" style="2" customWidth="1"/>
    <col min="2826" max="2826" width="32.5546875" style="2" customWidth="1"/>
    <col min="2827" max="3072" width="9.33203125" style="2"/>
    <col min="3073" max="3073" width="3.44140625" style="2" customWidth="1"/>
    <col min="3074" max="3074" width="19" style="2" customWidth="1"/>
    <col min="3075" max="3075" width="14.6640625" style="2" customWidth="1"/>
    <col min="3076" max="3076" width="18.6640625" style="2" customWidth="1"/>
    <col min="3077" max="3077" width="17" style="2" customWidth="1"/>
    <col min="3078" max="3078" width="0.5546875" style="2" customWidth="1"/>
    <col min="3079" max="3079" width="14.44140625" style="2" customWidth="1"/>
    <col min="3080" max="3080" width="10.44140625" style="2" customWidth="1"/>
    <col min="3081" max="3081" width="10.5546875" style="2" customWidth="1"/>
    <col min="3082" max="3082" width="32.5546875" style="2" customWidth="1"/>
    <col min="3083" max="3328" width="9.33203125" style="2"/>
    <col min="3329" max="3329" width="3.44140625" style="2" customWidth="1"/>
    <col min="3330" max="3330" width="19" style="2" customWidth="1"/>
    <col min="3331" max="3331" width="14.6640625" style="2" customWidth="1"/>
    <col min="3332" max="3332" width="18.6640625" style="2" customWidth="1"/>
    <col min="3333" max="3333" width="17" style="2" customWidth="1"/>
    <col min="3334" max="3334" width="0.5546875" style="2" customWidth="1"/>
    <col min="3335" max="3335" width="14.44140625" style="2" customWidth="1"/>
    <col min="3336" max="3336" width="10.44140625" style="2" customWidth="1"/>
    <col min="3337" max="3337" width="10.5546875" style="2" customWidth="1"/>
    <col min="3338" max="3338" width="32.5546875" style="2" customWidth="1"/>
    <col min="3339" max="3584" width="9.33203125" style="2"/>
    <col min="3585" max="3585" width="3.44140625" style="2" customWidth="1"/>
    <col min="3586" max="3586" width="19" style="2" customWidth="1"/>
    <col min="3587" max="3587" width="14.6640625" style="2" customWidth="1"/>
    <col min="3588" max="3588" width="18.6640625" style="2" customWidth="1"/>
    <col min="3589" max="3589" width="17" style="2" customWidth="1"/>
    <col min="3590" max="3590" width="0.5546875" style="2" customWidth="1"/>
    <col min="3591" max="3591" width="14.44140625" style="2" customWidth="1"/>
    <col min="3592" max="3592" width="10.44140625" style="2" customWidth="1"/>
    <col min="3593" max="3593" width="10.5546875" style="2" customWidth="1"/>
    <col min="3594" max="3594" width="32.5546875" style="2" customWidth="1"/>
    <col min="3595" max="3840" width="9.33203125" style="2"/>
    <col min="3841" max="3841" width="3.44140625" style="2" customWidth="1"/>
    <col min="3842" max="3842" width="19" style="2" customWidth="1"/>
    <col min="3843" max="3843" width="14.6640625" style="2" customWidth="1"/>
    <col min="3844" max="3844" width="18.6640625" style="2" customWidth="1"/>
    <col min="3845" max="3845" width="17" style="2" customWidth="1"/>
    <col min="3846" max="3846" width="0.5546875" style="2" customWidth="1"/>
    <col min="3847" max="3847" width="14.44140625" style="2" customWidth="1"/>
    <col min="3848" max="3848" width="10.44140625" style="2" customWidth="1"/>
    <col min="3849" max="3849" width="10.5546875" style="2" customWidth="1"/>
    <col min="3850" max="3850" width="32.5546875" style="2" customWidth="1"/>
    <col min="3851" max="4096" width="9.33203125" style="2"/>
    <col min="4097" max="4097" width="3.44140625" style="2" customWidth="1"/>
    <col min="4098" max="4098" width="19" style="2" customWidth="1"/>
    <col min="4099" max="4099" width="14.6640625" style="2" customWidth="1"/>
    <col min="4100" max="4100" width="18.6640625" style="2" customWidth="1"/>
    <col min="4101" max="4101" width="17" style="2" customWidth="1"/>
    <col min="4102" max="4102" width="0.5546875" style="2" customWidth="1"/>
    <col min="4103" max="4103" width="14.44140625" style="2" customWidth="1"/>
    <col min="4104" max="4104" width="10.44140625" style="2" customWidth="1"/>
    <col min="4105" max="4105" width="10.5546875" style="2" customWidth="1"/>
    <col min="4106" max="4106" width="32.5546875" style="2" customWidth="1"/>
    <col min="4107" max="4352" width="9.33203125" style="2"/>
    <col min="4353" max="4353" width="3.44140625" style="2" customWidth="1"/>
    <col min="4354" max="4354" width="19" style="2" customWidth="1"/>
    <col min="4355" max="4355" width="14.6640625" style="2" customWidth="1"/>
    <col min="4356" max="4356" width="18.6640625" style="2" customWidth="1"/>
    <col min="4357" max="4357" width="17" style="2" customWidth="1"/>
    <col min="4358" max="4358" width="0.5546875" style="2" customWidth="1"/>
    <col min="4359" max="4359" width="14.44140625" style="2" customWidth="1"/>
    <col min="4360" max="4360" width="10.44140625" style="2" customWidth="1"/>
    <col min="4361" max="4361" width="10.5546875" style="2" customWidth="1"/>
    <col min="4362" max="4362" width="32.5546875" style="2" customWidth="1"/>
    <col min="4363" max="4608" width="9.33203125" style="2"/>
    <col min="4609" max="4609" width="3.44140625" style="2" customWidth="1"/>
    <col min="4610" max="4610" width="19" style="2" customWidth="1"/>
    <col min="4611" max="4611" width="14.6640625" style="2" customWidth="1"/>
    <col min="4612" max="4612" width="18.6640625" style="2" customWidth="1"/>
    <col min="4613" max="4613" width="17" style="2" customWidth="1"/>
    <col min="4614" max="4614" width="0.5546875" style="2" customWidth="1"/>
    <col min="4615" max="4615" width="14.44140625" style="2" customWidth="1"/>
    <col min="4616" max="4616" width="10.44140625" style="2" customWidth="1"/>
    <col min="4617" max="4617" width="10.5546875" style="2" customWidth="1"/>
    <col min="4618" max="4618" width="32.5546875" style="2" customWidth="1"/>
    <col min="4619" max="4864" width="9.33203125" style="2"/>
    <col min="4865" max="4865" width="3.44140625" style="2" customWidth="1"/>
    <col min="4866" max="4866" width="19" style="2" customWidth="1"/>
    <col min="4867" max="4867" width="14.6640625" style="2" customWidth="1"/>
    <col min="4868" max="4868" width="18.6640625" style="2" customWidth="1"/>
    <col min="4869" max="4869" width="17" style="2" customWidth="1"/>
    <col min="4870" max="4870" width="0.5546875" style="2" customWidth="1"/>
    <col min="4871" max="4871" width="14.44140625" style="2" customWidth="1"/>
    <col min="4872" max="4872" width="10.44140625" style="2" customWidth="1"/>
    <col min="4873" max="4873" width="10.5546875" style="2" customWidth="1"/>
    <col min="4874" max="4874" width="32.5546875" style="2" customWidth="1"/>
    <col min="4875" max="5120" width="9.33203125" style="2"/>
    <col min="5121" max="5121" width="3.44140625" style="2" customWidth="1"/>
    <col min="5122" max="5122" width="19" style="2" customWidth="1"/>
    <col min="5123" max="5123" width="14.6640625" style="2" customWidth="1"/>
    <col min="5124" max="5124" width="18.6640625" style="2" customWidth="1"/>
    <col min="5125" max="5125" width="17" style="2" customWidth="1"/>
    <col min="5126" max="5126" width="0.5546875" style="2" customWidth="1"/>
    <col min="5127" max="5127" width="14.44140625" style="2" customWidth="1"/>
    <col min="5128" max="5128" width="10.44140625" style="2" customWidth="1"/>
    <col min="5129" max="5129" width="10.5546875" style="2" customWidth="1"/>
    <col min="5130" max="5130" width="32.5546875" style="2" customWidth="1"/>
    <col min="5131" max="5376" width="9.33203125" style="2"/>
    <col min="5377" max="5377" width="3.44140625" style="2" customWidth="1"/>
    <col min="5378" max="5378" width="19" style="2" customWidth="1"/>
    <col min="5379" max="5379" width="14.6640625" style="2" customWidth="1"/>
    <col min="5380" max="5380" width="18.6640625" style="2" customWidth="1"/>
    <col min="5381" max="5381" width="17" style="2" customWidth="1"/>
    <col min="5382" max="5382" width="0.5546875" style="2" customWidth="1"/>
    <col min="5383" max="5383" width="14.44140625" style="2" customWidth="1"/>
    <col min="5384" max="5384" width="10.44140625" style="2" customWidth="1"/>
    <col min="5385" max="5385" width="10.5546875" style="2" customWidth="1"/>
    <col min="5386" max="5386" width="32.5546875" style="2" customWidth="1"/>
    <col min="5387" max="5632" width="9.33203125" style="2"/>
    <col min="5633" max="5633" width="3.44140625" style="2" customWidth="1"/>
    <col min="5634" max="5634" width="19" style="2" customWidth="1"/>
    <col min="5635" max="5635" width="14.6640625" style="2" customWidth="1"/>
    <col min="5636" max="5636" width="18.6640625" style="2" customWidth="1"/>
    <col min="5637" max="5637" width="17" style="2" customWidth="1"/>
    <col min="5638" max="5638" width="0.5546875" style="2" customWidth="1"/>
    <col min="5639" max="5639" width="14.44140625" style="2" customWidth="1"/>
    <col min="5640" max="5640" width="10.44140625" style="2" customWidth="1"/>
    <col min="5641" max="5641" width="10.5546875" style="2" customWidth="1"/>
    <col min="5642" max="5642" width="32.5546875" style="2" customWidth="1"/>
    <col min="5643" max="5888" width="9.33203125" style="2"/>
    <col min="5889" max="5889" width="3.44140625" style="2" customWidth="1"/>
    <col min="5890" max="5890" width="19" style="2" customWidth="1"/>
    <col min="5891" max="5891" width="14.6640625" style="2" customWidth="1"/>
    <col min="5892" max="5892" width="18.6640625" style="2" customWidth="1"/>
    <col min="5893" max="5893" width="17" style="2" customWidth="1"/>
    <col min="5894" max="5894" width="0.5546875" style="2" customWidth="1"/>
    <col min="5895" max="5895" width="14.44140625" style="2" customWidth="1"/>
    <col min="5896" max="5896" width="10.44140625" style="2" customWidth="1"/>
    <col min="5897" max="5897" width="10.5546875" style="2" customWidth="1"/>
    <col min="5898" max="5898" width="32.5546875" style="2" customWidth="1"/>
    <col min="5899" max="6144" width="9.33203125" style="2"/>
    <col min="6145" max="6145" width="3.44140625" style="2" customWidth="1"/>
    <col min="6146" max="6146" width="19" style="2" customWidth="1"/>
    <col min="6147" max="6147" width="14.6640625" style="2" customWidth="1"/>
    <col min="6148" max="6148" width="18.6640625" style="2" customWidth="1"/>
    <col min="6149" max="6149" width="17" style="2" customWidth="1"/>
    <col min="6150" max="6150" width="0.5546875" style="2" customWidth="1"/>
    <col min="6151" max="6151" width="14.44140625" style="2" customWidth="1"/>
    <col min="6152" max="6152" width="10.44140625" style="2" customWidth="1"/>
    <col min="6153" max="6153" width="10.5546875" style="2" customWidth="1"/>
    <col min="6154" max="6154" width="32.5546875" style="2" customWidth="1"/>
    <col min="6155" max="6400" width="9.33203125" style="2"/>
    <col min="6401" max="6401" width="3.44140625" style="2" customWidth="1"/>
    <col min="6402" max="6402" width="19" style="2" customWidth="1"/>
    <col min="6403" max="6403" width="14.6640625" style="2" customWidth="1"/>
    <col min="6404" max="6404" width="18.6640625" style="2" customWidth="1"/>
    <col min="6405" max="6405" width="17" style="2" customWidth="1"/>
    <col min="6406" max="6406" width="0.5546875" style="2" customWidth="1"/>
    <col min="6407" max="6407" width="14.44140625" style="2" customWidth="1"/>
    <col min="6408" max="6408" width="10.44140625" style="2" customWidth="1"/>
    <col min="6409" max="6409" width="10.5546875" style="2" customWidth="1"/>
    <col min="6410" max="6410" width="32.5546875" style="2" customWidth="1"/>
    <col min="6411" max="6656" width="9.33203125" style="2"/>
    <col min="6657" max="6657" width="3.44140625" style="2" customWidth="1"/>
    <col min="6658" max="6658" width="19" style="2" customWidth="1"/>
    <col min="6659" max="6659" width="14.6640625" style="2" customWidth="1"/>
    <col min="6660" max="6660" width="18.6640625" style="2" customWidth="1"/>
    <col min="6661" max="6661" width="17" style="2" customWidth="1"/>
    <col min="6662" max="6662" width="0.5546875" style="2" customWidth="1"/>
    <col min="6663" max="6663" width="14.44140625" style="2" customWidth="1"/>
    <col min="6664" max="6664" width="10.44140625" style="2" customWidth="1"/>
    <col min="6665" max="6665" width="10.5546875" style="2" customWidth="1"/>
    <col min="6666" max="6666" width="32.5546875" style="2" customWidth="1"/>
    <col min="6667" max="6912" width="9.33203125" style="2"/>
    <col min="6913" max="6913" width="3.44140625" style="2" customWidth="1"/>
    <col min="6914" max="6914" width="19" style="2" customWidth="1"/>
    <col min="6915" max="6915" width="14.6640625" style="2" customWidth="1"/>
    <col min="6916" max="6916" width="18.6640625" style="2" customWidth="1"/>
    <col min="6917" max="6917" width="17" style="2" customWidth="1"/>
    <col min="6918" max="6918" width="0.5546875" style="2" customWidth="1"/>
    <col min="6919" max="6919" width="14.44140625" style="2" customWidth="1"/>
    <col min="6920" max="6920" width="10.44140625" style="2" customWidth="1"/>
    <col min="6921" max="6921" width="10.5546875" style="2" customWidth="1"/>
    <col min="6922" max="6922" width="32.5546875" style="2" customWidth="1"/>
    <col min="6923" max="7168" width="9.33203125" style="2"/>
    <col min="7169" max="7169" width="3.44140625" style="2" customWidth="1"/>
    <col min="7170" max="7170" width="19" style="2" customWidth="1"/>
    <col min="7171" max="7171" width="14.6640625" style="2" customWidth="1"/>
    <col min="7172" max="7172" width="18.6640625" style="2" customWidth="1"/>
    <col min="7173" max="7173" width="17" style="2" customWidth="1"/>
    <col min="7174" max="7174" width="0.5546875" style="2" customWidth="1"/>
    <col min="7175" max="7175" width="14.44140625" style="2" customWidth="1"/>
    <col min="7176" max="7176" width="10.44140625" style="2" customWidth="1"/>
    <col min="7177" max="7177" width="10.5546875" style="2" customWidth="1"/>
    <col min="7178" max="7178" width="32.5546875" style="2" customWidth="1"/>
    <col min="7179" max="7424" width="9.33203125" style="2"/>
    <col min="7425" max="7425" width="3.44140625" style="2" customWidth="1"/>
    <col min="7426" max="7426" width="19" style="2" customWidth="1"/>
    <col min="7427" max="7427" width="14.6640625" style="2" customWidth="1"/>
    <col min="7428" max="7428" width="18.6640625" style="2" customWidth="1"/>
    <col min="7429" max="7429" width="17" style="2" customWidth="1"/>
    <col min="7430" max="7430" width="0.5546875" style="2" customWidth="1"/>
    <col min="7431" max="7431" width="14.44140625" style="2" customWidth="1"/>
    <col min="7432" max="7432" width="10.44140625" style="2" customWidth="1"/>
    <col min="7433" max="7433" width="10.5546875" style="2" customWidth="1"/>
    <col min="7434" max="7434" width="32.5546875" style="2" customWidth="1"/>
    <col min="7435" max="7680" width="9.33203125" style="2"/>
    <col min="7681" max="7681" width="3.44140625" style="2" customWidth="1"/>
    <col min="7682" max="7682" width="19" style="2" customWidth="1"/>
    <col min="7683" max="7683" width="14.6640625" style="2" customWidth="1"/>
    <col min="7684" max="7684" width="18.6640625" style="2" customWidth="1"/>
    <col min="7685" max="7685" width="17" style="2" customWidth="1"/>
    <col min="7686" max="7686" width="0.5546875" style="2" customWidth="1"/>
    <col min="7687" max="7687" width="14.44140625" style="2" customWidth="1"/>
    <col min="7688" max="7688" width="10.44140625" style="2" customWidth="1"/>
    <col min="7689" max="7689" width="10.5546875" style="2" customWidth="1"/>
    <col min="7690" max="7690" width="32.5546875" style="2" customWidth="1"/>
    <col min="7691" max="7936" width="9.33203125" style="2"/>
    <col min="7937" max="7937" width="3.44140625" style="2" customWidth="1"/>
    <col min="7938" max="7938" width="19" style="2" customWidth="1"/>
    <col min="7939" max="7939" width="14.6640625" style="2" customWidth="1"/>
    <col min="7940" max="7940" width="18.6640625" style="2" customWidth="1"/>
    <col min="7941" max="7941" width="17" style="2" customWidth="1"/>
    <col min="7942" max="7942" width="0.5546875" style="2" customWidth="1"/>
    <col min="7943" max="7943" width="14.44140625" style="2" customWidth="1"/>
    <col min="7944" max="7944" width="10.44140625" style="2" customWidth="1"/>
    <col min="7945" max="7945" width="10.5546875" style="2" customWidth="1"/>
    <col min="7946" max="7946" width="32.5546875" style="2" customWidth="1"/>
    <col min="7947" max="8192" width="9.33203125" style="2"/>
    <col min="8193" max="8193" width="3.44140625" style="2" customWidth="1"/>
    <col min="8194" max="8194" width="19" style="2" customWidth="1"/>
    <col min="8195" max="8195" width="14.6640625" style="2" customWidth="1"/>
    <col min="8196" max="8196" width="18.6640625" style="2" customWidth="1"/>
    <col min="8197" max="8197" width="17" style="2" customWidth="1"/>
    <col min="8198" max="8198" width="0.5546875" style="2" customWidth="1"/>
    <col min="8199" max="8199" width="14.44140625" style="2" customWidth="1"/>
    <col min="8200" max="8200" width="10.44140625" style="2" customWidth="1"/>
    <col min="8201" max="8201" width="10.5546875" style="2" customWidth="1"/>
    <col min="8202" max="8202" width="32.5546875" style="2" customWidth="1"/>
    <col min="8203" max="8448" width="9.33203125" style="2"/>
    <col min="8449" max="8449" width="3.44140625" style="2" customWidth="1"/>
    <col min="8450" max="8450" width="19" style="2" customWidth="1"/>
    <col min="8451" max="8451" width="14.6640625" style="2" customWidth="1"/>
    <col min="8452" max="8452" width="18.6640625" style="2" customWidth="1"/>
    <col min="8453" max="8453" width="17" style="2" customWidth="1"/>
    <col min="8454" max="8454" width="0.5546875" style="2" customWidth="1"/>
    <col min="8455" max="8455" width="14.44140625" style="2" customWidth="1"/>
    <col min="8456" max="8456" width="10.44140625" style="2" customWidth="1"/>
    <col min="8457" max="8457" width="10.5546875" style="2" customWidth="1"/>
    <col min="8458" max="8458" width="32.5546875" style="2" customWidth="1"/>
    <col min="8459" max="8704" width="9.33203125" style="2"/>
    <col min="8705" max="8705" width="3.44140625" style="2" customWidth="1"/>
    <col min="8706" max="8706" width="19" style="2" customWidth="1"/>
    <col min="8707" max="8707" width="14.6640625" style="2" customWidth="1"/>
    <col min="8708" max="8708" width="18.6640625" style="2" customWidth="1"/>
    <col min="8709" max="8709" width="17" style="2" customWidth="1"/>
    <col min="8710" max="8710" width="0.5546875" style="2" customWidth="1"/>
    <col min="8711" max="8711" width="14.44140625" style="2" customWidth="1"/>
    <col min="8712" max="8712" width="10.44140625" style="2" customWidth="1"/>
    <col min="8713" max="8713" width="10.5546875" style="2" customWidth="1"/>
    <col min="8714" max="8714" width="32.5546875" style="2" customWidth="1"/>
    <col min="8715" max="8960" width="9.33203125" style="2"/>
    <col min="8961" max="8961" width="3.44140625" style="2" customWidth="1"/>
    <col min="8962" max="8962" width="19" style="2" customWidth="1"/>
    <col min="8963" max="8963" width="14.6640625" style="2" customWidth="1"/>
    <col min="8964" max="8964" width="18.6640625" style="2" customWidth="1"/>
    <col min="8965" max="8965" width="17" style="2" customWidth="1"/>
    <col min="8966" max="8966" width="0.5546875" style="2" customWidth="1"/>
    <col min="8967" max="8967" width="14.44140625" style="2" customWidth="1"/>
    <col min="8968" max="8968" width="10.44140625" style="2" customWidth="1"/>
    <col min="8969" max="8969" width="10.5546875" style="2" customWidth="1"/>
    <col min="8970" max="8970" width="32.5546875" style="2" customWidth="1"/>
    <col min="8971" max="9216" width="9.33203125" style="2"/>
    <col min="9217" max="9217" width="3.44140625" style="2" customWidth="1"/>
    <col min="9218" max="9218" width="19" style="2" customWidth="1"/>
    <col min="9219" max="9219" width="14.6640625" style="2" customWidth="1"/>
    <col min="9220" max="9220" width="18.6640625" style="2" customWidth="1"/>
    <col min="9221" max="9221" width="17" style="2" customWidth="1"/>
    <col min="9222" max="9222" width="0.5546875" style="2" customWidth="1"/>
    <col min="9223" max="9223" width="14.44140625" style="2" customWidth="1"/>
    <col min="9224" max="9224" width="10.44140625" style="2" customWidth="1"/>
    <col min="9225" max="9225" width="10.5546875" style="2" customWidth="1"/>
    <col min="9226" max="9226" width="32.5546875" style="2" customWidth="1"/>
    <col min="9227" max="9472" width="9.33203125" style="2"/>
    <col min="9473" max="9473" width="3.44140625" style="2" customWidth="1"/>
    <col min="9474" max="9474" width="19" style="2" customWidth="1"/>
    <col min="9475" max="9475" width="14.6640625" style="2" customWidth="1"/>
    <col min="9476" max="9476" width="18.6640625" style="2" customWidth="1"/>
    <col min="9477" max="9477" width="17" style="2" customWidth="1"/>
    <col min="9478" max="9478" width="0.5546875" style="2" customWidth="1"/>
    <col min="9479" max="9479" width="14.44140625" style="2" customWidth="1"/>
    <col min="9480" max="9480" width="10.44140625" style="2" customWidth="1"/>
    <col min="9481" max="9481" width="10.5546875" style="2" customWidth="1"/>
    <col min="9482" max="9482" width="32.5546875" style="2" customWidth="1"/>
    <col min="9483" max="9728" width="9.33203125" style="2"/>
    <col min="9729" max="9729" width="3.44140625" style="2" customWidth="1"/>
    <col min="9730" max="9730" width="19" style="2" customWidth="1"/>
    <col min="9731" max="9731" width="14.6640625" style="2" customWidth="1"/>
    <col min="9732" max="9732" width="18.6640625" style="2" customWidth="1"/>
    <col min="9733" max="9733" width="17" style="2" customWidth="1"/>
    <col min="9734" max="9734" width="0.5546875" style="2" customWidth="1"/>
    <col min="9735" max="9735" width="14.44140625" style="2" customWidth="1"/>
    <col min="9736" max="9736" width="10.44140625" style="2" customWidth="1"/>
    <col min="9737" max="9737" width="10.5546875" style="2" customWidth="1"/>
    <col min="9738" max="9738" width="32.5546875" style="2" customWidth="1"/>
    <col min="9739" max="9984" width="9.33203125" style="2"/>
    <col min="9985" max="9985" width="3.44140625" style="2" customWidth="1"/>
    <col min="9986" max="9986" width="19" style="2" customWidth="1"/>
    <col min="9987" max="9987" width="14.6640625" style="2" customWidth="1"/>
    <col min="9988" max="9988" width="18.6640625" style="2" customWidth="1"/>
    <col min="9989" max="9989" width="17" style="2" customWidth="1"/>
    <col min="9990" max="9990" width="0.5546875" style="2" customWidth="1"/>
    <col min="9991" max="9991" width="14.44140625" style="2" customWidth="1"/>
    <col min="9992" max="9992" width="10.44140625" style="2" customWidth="1"/>
    <col min="9993" max="9993" width="10.5546875" style="2" customWidth="1"/>
    <col min="9994" max="9994" width="32.5546875" style="2" customWidth="1"/>
    <col min="9995" max="10240" width="9.33203125" style="2"/>
    <col min="10241" max="10241" width="3.44140625" style="2" customWidth="1"/>
    <col min="10242" max="10242" width="19" style="2" customWidth="1"/>
    <col min="10243" max="10243" width="14.6640625" style="2" customWidth="1"/>
    <col min="10244" max="10244" width="18.6640625" style="2" customWidth="1"/>
    <col min="10245" max="10245" width="17" style="2" customWidth="1"/>
    <col min="10246" max="10246" width="0.5546875" style="2" customWidth="1"/>
    <col min="10247" max="10247" width="14.44140625" style="2" customWidth="1"/>
    <col min="10248" max="10248" width="10.44140625" style="2" customWidth="1"/>
    <col min="10249" max="10249" width="10.5546875" style="2" customWidth="1"/>
    <col min="10250" max="10250" width="32.5546875" style="2" customWidth="1"/>
    <col min="10251" max="10496" width="9.33203125" style="2"/>
    <col min="10497" max="10497" width="3.44140625" style="2" customWidth="1"/>
    <col min="10498" max="10498" width="19" style="2" customWidth="1"/>
    <col min="10499" max="10499" width="14.6640625" style="2" customWidth="1"/>
    <col min="10500" max="10500" width="18.6640625" style="2" customWidth="1"/>
    <col min="10501" max="10501" width="17" style="2" customWidth="1"/>
    <col min="10502" max="10502" width="0.5546875" style="2" customWidth="1"/>
    <col min="10503" max="10503" width="14.44140625" style="2" customWidth="1"/>
    <col min="10504" max="10504" width="10.44140625" style="2" customWidth="1"/>
    <col min="10505" max="10505" width="10.5546875" style="2" customWidth="1"/>
    <col min="10506" max="10506" width="32.5546875" style="2" customWidth="1"/>
    <col min="10507" max="10752" width="9.33203125" style="2"/>
    <col min="10753" max="10753" width="3.44140625" style="2" customWidth="1"/>
    <col min="10754" max="10754" width="19" style="2" customWidth="1"/>
    <col min="10755" max="10755" width="14.6640625" style="2" customWidth="1"/>
    <col min="10756" max="10756" width="18.6640625" style="2" customWidth="1"/>
    <col min="10757" max="10757" width="17" style="2" customWidth="1"/>
    <col min="10758" max="10758" width="0.5546875" style="2" customWidth="1"/>
    <col min="10759" max="10759" width="14.44140625" style="2" customWidth="1"/>
    <col min="10760" max="10760" width="10.44140625" style="2" customWidth="1"/>
    <col min="10761" max="10761" width="10.5546875" style="2" customWidth="1"/>
    <col min="10762" max="10762" width="32.5546875" style="2" customWidth="1"/>
    <col min="10763" max="11008" width="9.33203125" style="2"/>
    <col min="11009" max="11009" width="3.44140625" style="2" customWidth="1"/>
    <col min="11010" max="11010" width="19" style="2" customWidth="1"/>
    <col min="11011" max="11011" width="14.6640625" style="2" customWidth="1"/>
    <col min="11012" max="11012" width="18.6640625" style="2" customWidth="1"/>
    <col min="11013" max="11013" width="17" style="2" customWidth="1"/>
    <col min="11014" max="11014" width="0.5546875" style="2" customWidth="1"/>
    <col min="11015" max="11015" width="14.44140625" style="2" customWidth="1"/>
    <col min="11016" max="11016" width="10.44140625" style="2" customWidth="1"/>
    <col min="11017" max="11017" width="10.5546875" style="2" customWidth="1"/>
    <col min="11018" max="11018" width="32.5546875" style="2" customWidth="1"/>
    <col min="11019" max="11264" width="9.33203125" style="2"/>
    <col min="11265" max="11265" width="3.44140625" style="2" customWidth="1"/>
    <col min="11266" max="11266" width="19" style="2" customWidth="1"/>
    <col min="11267" max="11267" width="14.6640625" style="2" customWidth="1"/>
    <col min="11268" max="11268" width="18.6640625" style="2" customWidth="1"/>
    <col min="11269" max="11269" width="17" style="2" customWidth="1"/>
    <col min="11270" max="11270" width="0.5546875" style="2" customWidth="1"/>
    <col min="11271" max="11271" width="14.44140625" style="2" customWidth="1"/>
    <col min="11272" max="11272" width="10.44140625" style="2" customWidth="1"/>
    <col min="11273" max="11273" width="10.5546875" style="2" customWidth="1"/>
    <col min="11274" max="11274" width="32.5546875" style="2" customWidth="1"/>
    <col min="11275" max="11520" width="9.33203125" style="2"/>
    <col min="11521" max="11521" width="3.44140625" style="2" customWidth="1"/>
    <col min="11522" max="11522" width="19" style="2" customWidth="1"/>
    <col min="11523" max="11523" width="14.6640625" style="2" customWidth="1"/>
    <col min="11524" max="11524" width="18.6640625" style="2" customWidth="1"/>
    <col min="11525" max="11525" width="17" style="2" customWidth="1"/>
    <col min="11526" max="11526" width="0.5546875" style="2" customWidth="1"/>
    <col min="11527" max="11527" width="14.44140625" style="2" customWidth="1"/>
    <col min="11528" max="11528" width="10.44140625" style="2" customWidth="1"/>
    <col min="11529" max="11529" width="10.5546875" style="2" customWidth="1"/>
    <col min="11530" max="11530" width="32.5546875" style="2" customWidth="1"/>
    <col min="11531" max="11776" width="9.33203125" style="2"/>
    <col min="11777" max="11777" width="3.44140625" style="2" customWidth="1"/>
    <col min="11778" max="11778" width="19" style="2" customWidth="1"/>
    <col min="11779" max="11779" width="14.6640625" style="2" customWidth="1"/>
    <col min="11780" max="11780" width="18.6640625" style="2" customWidth="1"/>
    <col min="11781" max="11781" width="17" style="2" customWidth="1"/>
    <col min="11782" max="11782" width="0.5546875" style="2" customWidth="1"/>
    <col min="11783" max="11783" width="14.44140625" style="2" customWidth="1"/>
    <col min="11784" max="11784" width="10.44140625" style="2" customWidth="1"/>
    <col min="11785" max="11785" width="10.5546875" style="2" customWidth="1"/>
    <col min="11786" max="11786" width="32.5546875" style="2" customWidth="1"/>
    <col min="11787" max="12032" width="9.33203125" style="2"/>
    <col min="12033" max="12033" width="3.44140625" style="2" customWidth="1"/>
    <col min="12034" max="12034" width="19" style="2" customWidth="1"/>
    <col min="12035" max="12035" width="14.6640625" style="2" customWidth="1"/>
    <col min="12036" max="12036" width="18.6640625" style="2" customWidth="1"/>
    <col min="12037" max="12037" width="17" style="2" customWidth="1"/>
    <col min="12038" max="12038" width="0.5546875" style="2" customWidth="1"/>
    <col min="12039" max="12039" width="14.44140625" style="2" customWidth="1"/>
    <col min="12040" max="12040" width="10.44140625" style="2" customWidth="1"/>
    <col min="12041" max="12041" width="10.5546875" style="2" customWidth="1"/>
    <col min="12042" max="12042" width="32.5546875" style="2" customWidth="1"/>
    <col min="12043" max="12288" width="9.33203125" style="2"/>
    <col min="12289" max="12289" width="3.44140625" style="2" customWidth="1"/>
    <col min="12290" max="12290" width="19" style="2" customWidth="1"/>
    <col min="12291" max="12291" width="14.6640625" style="2" customWidth="1"/>
    <col min="12292" max="12292" width="18.6640625" style="2" customWidth="1"/>
    <col min="12293" max="12293" width="17" style="2" customWidth="1"/>
    <col min="12294" max="12294" width="0.5546875" style="2" customWidth="1"/>
    <col min="12295" max="12295" width="14.44140625" style="2" customWidth="1"/>
    <col min="12296" max="12296" width="10.44140625" style="2" customWidth="1"/>
    <col min="12297" max="12297" width="10.5546875" style="2" customWidth="1"/>
    <col min="12298" max="12298" width="32.5546875" style="2" customWidth="1"/>
    <col min="12299" max="12544" width="9.33203125" style="2"/>
    <col min="12545" max="12545" width="3.44140625" style="2" customWidth="1"/>
    <col min="12546" max="12546" width="19" style="2" customWidth="1"/>
    <col min="12547" max="12547" width="14.6640625" style="2" customWidth="1"/>
    <col min="12548" max="12548" width="18.6640625" style="2" customWidth="1"/>
    <col min="12549" max="12549" width="17" style="2" customWidth="1"/>
    <col min="12550" max="12550" width="0.5546875" style="2" customWidth="1"/>
    <col min="12551" max="12551" width="14.44140625" style="2" customWidth="1"/>
    <col min="12552" max="12552" width="10.44140625" style="2" customWidth="1"/>
    <col min="12553" max="12553" width="10.5546875" style="2" customWidth="1"/>
    <col min="12554" max="12554" width="32.5546875" style="2" customWidth="1"/>
    <col min="12555" max="12800" width="9.33203125" style="2"/>
    <col min="12801" max="12801" width="3.44140625" style="2" customWidth="1"/>
    <col min="12802" max="12802" width="19" style="2" customWidth="1"/>
    <col min="12803" max="12803" width="14.6640625" style="2" customWidth="1"/>
    <col min="12804" max="12804" width="18.6640625" style="2" customWidth="1"/>
    <col min="12805" max="12805" width="17" style="2" customWidth="1"/>
    <col min="12806" max="12806" width="0.5546875" style="2" customWidth="1"/>
    <col min="12807" max="12807" width="14.44140625" style="2" customWidth="1"/>
    <col min="12808" max="12808" width="10.44140625" style="2" customWidth="1"/>
    <col min="12809" max="12809" width="10.5546875" style="2" customWidth="1"/>
    <col min="12810" max="12810" width="32.5546875" style="2" customWidth="1"/>
    <col min="12811" max="13056" width="9.33203125" style="2"/>
    <col min="13057" max="13057" width="3.44140625" style="2" customWidth="1"/>
    <col min="13058" max="13058" width="19" style="2" customWidth="1"/>
    <col min="13059" max="13059" width="14.6640625" style="2" customWidth="1"/>
    <col min="13060" max="13060" width="18.6640625" style="2" customWidth="1"/>
    <col min="13061" max="13061" width="17" style="2" customWidth="1"/>
    <col min="13062" max="13062" width="0.5546875" style="2" customWidth="1"/>
    <col min="13063" max="13063" width="14.44140625" style="2" customWidth="1"/>
    <col min="13064" max="13064" width="10.44140625" style="2" customWidth="1"/>
    <col min="13065" max="13065" width="10.5546875" style="2" customWidth="1"/>
    <col min="13066" max="13066" width="32.5546875" style="2" customWidth="1"/>
    <col min="13067" max="13312" width="9.33203125" style="2"/>
    <col min="13313" max="13313" width="3.44140625" style="2" customWidth="1"/>
    <col min="13314" max="13314" width="19" style="2" customWidth="1"/>
    <col min="13315" max="13315" width="14.6640625" style="2" customWidth="1"/>
    <col min="13316" max="13316" width="18.6640625" style="2" customWidth="1"/>
    <col min="13317" max="13317" width="17" style="2" customWidth="1"/>
    <col min="13318" max="13318" width="0.5546875" style="2" customWidth="1"/>
    <col min="13319" max="13319" width="14.44140625" style="2" customWidth="1"/>
    <col min="13320" max="13320" width="10.44140625" style="2" customWidth="1"/>
    <col min="13321" max="13321" width="10.5546875" style="2" customWidth="1"/>
    <col min="13322" max="13322" width="32.5546875" style="2" customWidth="1"/>
    <col min="13323" max="13568" width="9.33203125" style="2"/>
    <col min="13569" max="13569" width="3.44140625" style="2" customWidth="1"/>
    <col min="13570" max="13570" width="19" style="2" customWidth="1"/>
    <col min="13571" max="13571" width="14.6640625" style="2" customWidth="1"/>
    <col min="13572" max="13572" width="18.6640625" style="2" customWidth="1"/>
    <col min="13573" max="13573" width="17" style="2" customWidth="1"/>
    <col min="13574" max="13574" width="0.5546875" style="2" customWidth="1"/>
    <col min="13575" max="13575" width="14.44140625" style="2" customWidth="1"/>
    <col min="13576" max="13576" width="10.44140625" style="2" customWidth="1"/>
    <col min="13577" max="13577" width="10.5546875" style="2" customWidth="1"/>
    <col min="13578" max="13578" width="32.5546875" style="2" customWidth="1"/>
    <col min="13579" max="13824" width="9.33203125" style="2"/>
    <col min="13825" max="13825" width="3.44140625" style="2" customWidth="1"/>
    <col min="13826" max="13826" width="19" style="2" customWidth="1"/>
    <col min="13827" max="13827" width="14.6640625" style="2" customWidth="1"/>
    <col min="13828" max="13828" width="18.6640625" style="2" customWidth="1"/>
    <col min="13829" max="13829" width="17" style="2" customWidth="1"/>
    <col min="13830" max="13830" width="0.5546875" style="2" customWidth="1"/>
    <col min="13831" max="13831" width="14.44140625" style="2" customWidth="1"/>
    <col min="13832" max="13832" width="10.44140625" style="2" customWidth="1"/>
    <col min="13833" max="13833" width="10.5546875" style="2" customWidth="1"/>
    <col min="13834" max="13834" width="32.5546875" style="2" customWidth="1"/>
    <col min="13835" max="14080" width="9.33203125" style="2"/>
    <col min="14081" max="14081" width="3.44140625" style="2" customWidth="1"/>
    <col min="14082" max="14082" width="19" style="2" customWidth="1"/>
    <col min="14083" max="14083" width="14.6640625" style="2" customWidth="1"/>
    <col min="14084" max="14084" width="18.6640625" style="2" customWidth="1"/>
    <col min="14085" max="14085" width="17" style="2" customWidth="1"/>
    <col min="14086" max="14086" width="0.5546875" style="2" customWidth="1"/>
    <col min="14087" max="14087" width="14.44140625" style="2" customWidth="1"/>
    <col min="14088" max="14088" width="10.44140625" style="2" customWidth="1"/>
    <col min="14089" max="14089" width="10.5546875" style="2" customWidth="1"/>
    <col min="14090" max="14090" width="32.5546875" style="2" customWidth="1"/>
    <col min="14091" max="14336" width="9.33203125" style="2"/>
    <col min="14337" max="14337" width="3.44140625" style="2" customWidth="1"/>
    <col min="14338" max="14338" width="19" style="2" customWidth="1"/>
    <col min="14339" max="14339" width="14.6640625" style="2" customWidth="1"/>
    <col min="14340" max="14340" width="18.6640625" style="2" customWidth="1"/>
    <col min="14341" max="14341" width="17" style="2" customWidth="1"/>
    <col min="14342" max="14342" width="0.5546875" style="2" customWidth="1"/>
    <col min="14343" max="14343" width="14.44140625" style="2" customWidth="1"/>
    <col min="14344" max="14344" width="10.44140625" style="2" customWidth="1"/>
    <col min="14345" max="14345" width="10.5546875" style="2" customWidth="1"/>
    <col min="14346" max="14346" width="32.5546875" style="2" customWidth="1"/>
    <col min="14347" max="14592" width="9.33203125" style="2"/>
    <col min="14593" max="14593" width="3.44140625" style="2" customWidth="1"/>
    <col min="14594" max="14594" width="19" style="2" customWidth="1"/>
    <col min="14595" max="14595" width="14.6640625" style="2" customWidth="1"/>
    <col min="14596" max="14596" width="18.6640625" style="2" customWidth="1"/>
    <col min="14597" max="14597" width="17" style="2" customWidth="1"/>
    <col min="14598" max="14598" width="0.5546875" style="2" customWidth="1"/>
    <col min="14599" max="14599" width="14.44140625" style="2" customWidth="1"/>
    <col min="14600" max="14600" width="10.44140625" style="2" customWidth="1"/>
    <col min="14601" max="14601" width="10.5546875" style="2" customWidth="1"/>
    <col min="14602" max="14602" width="32.5546875" style="2" customWidth="1"/>
    <col min="14603" max="14848" width="9.33203125" style="2"/>
    <col min="14849" max="14849" width="3.44140625" style="2" customWidth="1"/>
    <col min="14850" max="14850" width="19" style="2" customWidth="1"/>
    <col min="14851" max="14851" width="14.6640625" style="2" customWidth="1"/>
    <col min="14852" max="14852" width="18.6640625" style="2" customWidth="1"/>
    <col min="14853" max="14853" width="17" style="2" customWidth="1"/>
    <col min="14854" max="14854" width="0.5546875" style="2" customWidth="1"/>
    <col min="14855" max="14855" width="14.44140625" style="2" customWidth="1"/>
    <col min="14856" max="14856" width="10.44140625" style="2" customWidth="1"/>
    <col min="14857" max="14857" width="10.5546875" style="2" customWidth="1"/>
    <col min="14858" max="14858" width="32.5546875" style="2" customWidth="1"/>
    <col min="14859" max="15104" width="9.33203125" style="2"/>
    <col min="15105" max="15105" width="3.44140625" style="2" customWidth="1"/>
    <col min="15106" max="15106" width="19" style="2" customWidth="1"/>
    <col min="15107" max="15107" width="14.6640625" style="2" customWidth="1"/>
    <col min="15108" max="15108" width="18.6640625" style="2" customWidth="1"/>
    <col min="15109" max="15109" width="17" style="2" customWidth="1"/>
    <col min="15110" max="15110" width="0.5546875" style="2" customWidth="1"/>
    <col min="15111" max="15111" width="14.44140625" style="2" customWidth="1"/>
    <col min="15112" max="15112" width="10.44140625" style="2" customWidth="1"/>
    <col min="15113" max="15113" width="10.5546875" style="2" customWidth="1"/>
    <col min="15114" max="15114" width="32.5546875" style="2" customWidth="1"/>
    <col min="15115" max="15360" width="9.33203125" style="2"/>
    <col min="15361" max="15361" width="3.44140625" style="2" customWidth="1"/>
    <col min="15362" max="15362" width="19" style="2" customWidth="1"/>
    <col min="15363" max="15363" width="14.6640625" style="2" customWidth="1"/>
    <col min="15364" max="15364" width="18.6640625" style="2" customWidth="1"/>
    <col min="15365" max="15365" width="17" style="2" customWidth="1"/>
    <col min="15366" max="15366" width="0.5546875" style="2" customWidth="1"/>
    <col min="15367" max="15367" width="14.44140625" style="2" customWidth="1"/>
    <col min="15368" max="15368" width="10.44140625" style="2" customWidth="1"/>
    <col min="15369" max="15369" width="10.5546875" style="2" customWidth="1"/>
    <col min="15370" max="15370" width="32.5546875" style="2" customWidth="1"/>
    <col min="15371" max="15616" width="9.33203125" style="2"/>
    <col min="15617" max="15617" width="3.44140625" style="2" customWidth="1"/>
    <col min="15618" max="15618" width="19" style="2" customWidth="1"/>
    <col min="15619" max="15619" width="14.6640625" style="2" customWidth="1"/>
    <col min="15620" max="15620" width="18.6640625" style="2" customWidth="1"/>
    <col min="15621" max="15621" width="17" style="2" customWidth="1"/>
    <col min="15622" max="15622" width="0.5546875" style="2" customWidth="1"/>
    <col min="15623" max="15623" width="14.44140625" style="2" customWidth="1"/>
    <col min="15624" max="15624" width="10.44140625" style="2" customWidth="1"/>
    <col min="15625" max="15625" width="10.5546875" style="2" customWidth="1"/>
    <col min="15626" max="15626" width="32.5546875" style="2" customWidth="1"/>
    <col min="15627" max="15872" width="9.33203125" style="2"/>
    <col min="15873" max="15873" width="3.44140625" style="2" customWidth="1"/>
    <col min="15874" max="15874" width="19" style="2" customWidth="1"/>
    <col min="15875" max="15875" width="14.6640625" style="2" customWidth="1"/>
    <col min="15876" max="15876" width="18.6640625" style="2" customWidth="1"/>
    <col min="15877" max="15877" width="17" style="2" customWidth="1"/>
    <col min="15878" max="15878" width="0.5546875" style="2" customWidth="1"/>
    <col min="15879" max="15879" width="14.44140625" style="2" customWidth="1"/>
    <col min="15880" max="15880" width="10.44140625" style="2" customWidth="1"/>
    <col min="15881" max="15881" width="10.5546875" style="2" customWidth="1"/>
    <col min="15882" max="15882" width="32.5546875" style="2" customWidth="1"/>
    <col min="15883" max="16128" width="9.33203125" style="2"/>
    <col min="16129" max="16129" width="3.44140625" style="2" customWidth="1"/>
    <col min="16130" max="16130" width="19" style="2" customWidth="1"/>
    <col min="16131" max="16131" width="14.6640625" style="2" customWidth="1"/>
    <col min="16132" max="16132" width="18.6640625" style="2" customWidth="1"/>
    <col min="16133" max="16133" width="17" style="2" customWidth="1"/>
    <col min="16134" max="16134" width="0.5546875" style="2" customWidth="1"/>
    <col min="16135" max="16135" width="14.44140625" style="2" customWidth="1"/>
    <col min="16136" max="16136" width="10.44140625" style="2" customWidth="1"/>
    <col min="16137" max="16137" width="10.5546875" style="2" customWidth="1"/>
    <col min="16138" max="16138" width="32.5546875" style="2" customWidth="1"/>
    <col min="16139" max="16384" width="9.33203125" style="2"/>
  </cols>
  <sheetData>
    <row r="1" spans="1:11" s="1" customFormat="1" ht="65.099999999999994" customHeight="1"/>
    <row r="2" spans="1:11" s="1" customFormat="1" ht="15" customHeight="1">
      <c r="A2" s="2"/>
      <c r="B2" s="3"/>
      <c r="C2" s="3"/>
      <c r="D2" s="3"/>
      <c r="E2" s="3"/>
      <c r="F2" s="3"/>
      <c r="G2" s="3"/>
      <c r="H2" s="3"/>
      <c r="I2" s="3"/>
    </row>
    <row r="3" spans="1:11" s="1" customFormat="1" ht="59.1" customHeight="1">
      <c r="A3" s="2"/>
      <c r="B3" s="4"/>
      <c r="C3" s="5"/>
      <c r="D3" s="236"/>
      <c r="E3" s="236" t="s">
        <v>70</v>
      </c>
      <c r="F3" s="3"/>
      <c r="G3" s="389" t="s">
        <v>71</v>
      </c>
      <c r="H3" s="389"/>
      <c r="I3" s="389"/>
    </row>
    <row r="4" spans="1:11" s="1" customFormat="1" ht="81" customHeight="1">
      <c r="A4" s="2"/>
      <c r="B4" s="308" t="s">
        <v>72</v>
      </c>
      <c r="C4" s="308"/>
      <c r="D4" s="308"/>
      <c r="E4" s="308"/>
      <c r="F4" s="2"/>
    </row>
    <row r="5" spans="1:11" s="1" customFormat="1" ht="44.25" customHeight="1">
      <c r="A5" s="6"/>
      <c r="B5" s="154" t="s">
        <v>3</v>
      </c>
      <c r="C5" s="155">
        <v>1.5</v>
      </c>
      <c r="D5" s="154" t="s">
        <v>4</v>
      </c>
      <c r="E5" s="156">
        <v>44317</v>
      </c>
      <c r="F5" s="157"/>
      <c r="G5" s="2"/>
      <c r="I5" s="158"/>
      <c r="J5" s="7"/>
      <c r="K5" s="7"/>
    </row>
    <row r="7" spans="1:11" ht="101.25" customHeight="1">
      <c r="B7" s="390" t="s">
        <v>73</v>
      </c>
      <c r="C7" s="390"/>
      <c r="D7" s="390"/>
      <c r="E7" s="390"/>
      <c r="F7" s="390"/>
      <c r="G7" s="390"/>
      <c r="H7" s="390"/>
      <c r="I7" s="18"/>
    </row>
    <row r="8" spans="1:11" ht="12" customHeight="1">
      <c r="B8" s="159"/>
      <c r="C8" s="159"/>
      <c r="D8" s="159"/>
      <c r="E8" s="159"/>
      <c r="F8" s="159"/>
      <c r="G8" s="159"/>
      <c r="H8" s="159"/>
      <c r="I8" s="18"/>
    </row>
    <row r="9" spans="1:11" ht="1.5" customHeight="1">
      <c r="B9" s="159"/>
      <c r="C9" s="159"/>
      <c r="D9" s="159"/>
      <c r="E9" s="159"/>
      <c r="F9" s="159"/>
      <c r="G9" s="159"/>
      <c r="H9" s="159"/>
      <c r="I9" s="18"/>
    </row>
    <row r="10" spans="1:11" ht="17.25" customHeight="1">
      <c r="B10" s="129" t="s">
        <v>74</v>
      </c>
      <c r="C10" s="157"/>
      <c r="D10" s="157"/>
      <c r="E10" s="157"/>
      <c r="F10" s="157"/>
    </row>
    <row r="11" spans="1:11" ht="1.5" customHeight="1">
      <c r="B11" s="160"/>
      <c r="C11" s="157"/>
      <c r="D11" s="157"/>
      <c r="E11" s="157"/>
      <c r="F11" s="157"/>
    </row>
    <row r="12" spans="1:11" ht="10.199999999999999" customHeight="1">
      <c r="B12" s="160"/>
      <c r="C12" s="157"/>
      <c r="D12" s="157"/>
      <c r="E12" s="157"/>
      <c r="F12" s="157"/>
    </row>
    <row r="13" spans="1:11" ht="16.2" customHeight="1">
      <c r="B13" s="160"/>
      <c r="C13" s="391" t="s">
        <v>75</v>
      </c>
      <c r="D13" s="392"/>
      <c r="E13" s="157"/>
      <c r="F13" s="157"/>
    </row>
    <row r="14" spans="1:11" ht="13.5" customHeight="1">
      <c r="B14" s="161"/>
      <c r="C14" s="393"/>
      <c r="D14" s="394"/>
      <c r="E14" s="157"/>
      <c r="F14" s="157"/>
    </row>
    <row r="15" spans="1:11" ht="3" customHeight="1">
      <c r="B15" s="161"/>
      <c r="C15" s="162"/>
      <c r="D15" s="237"/>
      <c r="E15" s="157"/>
      <c r="F15" s="157"/>
    </row>
    <row r="16" spans="1:11" ht="15" customHeight="1">
      <c r="B16" s="13"/>
      <c r="C16" s="14"/>
      <c r="D16" s="237"/>
      <c r="E16" s="13"/>
      <c r="F16" s="13"/>
    </row>
    <row r="17" spans="2:9" ht="1.5" customHeight="1">
      <c r="B17" s="159"/>
      <c r="C17" s="159"/>
      <c r="D17" s="159"/>
      <c r="E17" s="159"/>
      <c r="F17" s="159"/>
      <c r="G17" s="159"/>
      <c r="H17" s="159"/>
    </row>
    <row r="18" spans="2:9" ht="17.25" customHeight="1">
      <c r="B18" s="129" t="s">
        <v>76</v>
      </c>
      <c r="C18" s="157"/>
      <c r="D18" s="157"/>
      <c r="E18" s="157"/>
      <c r="F18" s="157"/>
    </row>
    <row r="19" spans="2:9" ht="1.5" customHeight="1">
      <c r="B19" s="160"/>
      <c r="C19" s="157"/>
      <c r="D19" s="157"/>
      <c r="E19" s="157"/>
      <c r="F19" s="157"/>
    </row>
    <row r="20" spans="2:9" ht="10.199999999999999" customHeight="1">
      <c r="B20" s="160"/>
      <c r="C20" s="157"/>
      <c r="D20" s="157"/>
      <c r="E20" s="157"/>
      <c r="F20" s="157"/>
    </row>
    <row r="21" spans="2:9" ht="16.2" customHeight="1">
      <c r="B21" s="160"/>
      <c r="C21" s="395"/>
      <c r="D21" s="397" t="s">
        <v>18</v>
      </c>
      <c r="E21" s="161" t="str">
        <f>(IF((MOD(ROUND(C21*1000,2),10)&lt;&gt;0),"ERROR: Rating must be in 0.01 star increment",""))</f>
        <v/>
      </c>
      <c r="F21" s="157"/>
    </row>
    <row r="22" spans="2:9" ht="13.5" customHeight="1">
      <c r="B22" s="161"/>
      <c r="C22" s="396"/>
      <c r="D22" s="397"/>
      <c r="E22" s="157"/>
      <c r="F22" s="157"/>
    </row>
    <row r="23" spans="2:9" ht="3" customHeight="1">
      <c r="B23" s="13"/>
      <c r="C23" s="14"/>
      <c r="D23" s="237"/>
      <c r="E23" s="13"/>
      <c r="F23" s="13"/>
    </row>
    <row r="24" spans="2:9" ht="15" customHeight="1">
      <c r="B24" s="161"/>
      <c r="G24" s="163"/>
      <c r="H24" s="164"/>
    </row>
    <row r="25" spans="2:9" ht="1.5" customHeight="1">
      <c r="B25" s="161"/>
      <c r="G25" s="163"/>
      <c r="H25" s="164"/>
    </row>
    <row r="26" spans="2:9" ht="17.25" customHeight="1">
      <c r="B26" s="129" t="s">
        <v>77</v>
      </c>
      <c r="C26" s="157"/>
      <c r="D26" s="157"/>
      <c r="E26" s="157"/>
      <c r="F26" s="157"/>
    </row>
    <row r="27" spans="2:9" ht="1.5" customHeight="1">
      <c r="B27" s="165"/>
      <c r="C27" s="165"/>
      <c r="D27" s="165"/>
      <c r="E27" s="165"/>
      <c r="F27" s="165"/>
      <c r="G27" s="18"/>
      <c r="H27" s="18"/>
      <c r="I27" s="18"/>
    </row>
    <row r="28" spans="2:9" ht="10.199999999999999" customHeight="1">
      <c r="B28" s="165"/>
      <c r="C28" s="165"/>
      <c r="D28" s="165"/>
      <c r="E28" s="165"/>
      <c r="F28" s="165"/>
      <c r="G28" s="18"/>
      <c r="H28" s="18"/>
      <c r="I28" s="18"/>
    </row>
    <row r="29" spans="2:9" s="20" customFormat="1" ht="20.100000000000001" customHeight="1">
      <c r="B29" s="166" t="s">
        <v>6</v>
      </c>
      <c r="C29" s="167"/>
      <c r="D29" s="167"/>
      <c r="E29" s="168"/>
      <c r="G29" s="377"/>
      <c r="H29" s="378"/>
    </row>
    <row r="30" spans="2:9" s="20" customFormat="1" ht="25.5" customHeight="1">
      <c r="B30" s="169" t="str">
        <f>IF(C13="Infrastructure","","Total Assessable Processing GHz (GHz)")</f>
        <v>Total Assessable Processing GHz (GHz)</v>
      </c>
      <c r="C30" s="170"/>
      <c r="D30" s="170"/>
      <c r="E30" s="171"/>
      <c r="F30" s="172"/>
      <c r="G30" s="379"/>
      <c r="H30" s="380"/>
    </row>
    <row r="31" spans="2:9" s="20" customFormat="1" ht="20.100000000000001" customHeight="1">
      <c r="B31" s="169" t="str">
        <f>IF(C13="Infrastructure","","Total Assessable Storage TB (TB)")</f>
        <v>Total Assessable Storage TB (TB)</v>
      </c>
      <c r="C31" s="173"/>
      <c r="D31" s="173"/>
      <c r="E31" s="174"/>
      <c r="F31" s="175"/>
      <c r="G31" s="379"/>
      <c r="H31" s="380"/>
    </row>
    <row r="32" spans="2:9" s="20" customFormat="1" ht="20.100000000000001" hidden="1" customHeight="1">
      <c r="B32" s="176"/>
      <c r="C32" s="170"/>
      <c r="D32" s="170"/>
      <c r="E32" s="171"/>
      <c r="F32" s="172"/>
      <c r="G32" s="379"/>
      <c r="H32" s="380"/>
    </row>
    <row r="33" spans="2:10" s="20" customFormat="1" ht="20.100000000000001" customHeight="1">
      <c r="B33" s="176"/>
      <c r="C33" s="170"/>
      <c r="D33" s="170"/>
      <c r="E33" s="171"/>
      <c r="F33" s="172"/>
      <c r="G33" s="239"/>
      <c r="H33" s="240"/>
      <c r="J33" s="177"/>
    </row>
    <row r="34" spans="2:10" s="20" customFormat="1" ht="20.100000000000001" customHeight="1">
      <c r="B34" s="176" t="str">
        <f>IF(C13="IT Equipment","","% Metered Heat Rejection (for Infrastructure and Whole Facility ratings)")</f>
        <v/>
      </c>
      <c r="C34" s="170"/>
      <c r="D34" s="170"/>
      <c r="E34" s="171"/>
      <c r="F34" s="172"/>
      <c r="G34" s="381"/>
      <c r="H34" s="382"/>
    </row>
    <row r="35" spans="2:10" s="20" customFormat="1" ht="20.100000000000001" customHeight="1">
      <c r="B35" s="178" t="str">
        <f>IF(C13="Infrastructure","Assessable IT Energy (kWh/year) for Infrastructure rating","")</f>
        <v/>
      </c>
      <c r="C35" s="179"/>
      <c r="D35" s="179"/>
      <c r="E35" s="180"/>
      <c r="F35" s="172"/>
      <c r="G35" s="383"/>
      <c r="H35" s="384"/>
    </row>
    <row r="36" spans="2:10" s="20" customFormat="1" ht="3" customHeight="1">
      <c r="B36" s="181"/>
      <c r="C36" s="170"/>
      <c r="D36" s="170"/>
      <c r="E36" s="170"/>
      <c r="F36" s="172"/>
      <c r="G36" s="182"/>
    </row>
    <row r="37" spans="2:10" s="20" customFormat="1" ht="20.100000000000001" customHeight="1">
      <c r="B37" s="166" t="s">
        <v>78</v>
      </c>
      <c r="C37" s="183"/>
      <c r="D37" s="183"/>
      <c r="E37" s="184" t="s">
        <v>79</v>
      </c>
      <c r="F37" s="27"/>
      <c r="G37" s="385"/>
      <c r="H37" s="386"/>
    </row>
    <row r="38" spans="2:10" s="20" customFormat="1" ht="20.100000000000001" customHeight="1">
      <c r="B38" s="185" t="str">
        <f>IF(SUM(G37:G40)=1,"","ERROR: Percentage breakdown must total 100%")</f>
        <v>ERROR: Percentage breakdown must total 100%</v>
      </c>
      <c r="C38" s="28"/>
      <c r="D38" s="28"/>
      <c r="E38" s="186" t="s">
        <v>80</v>
      </c>
      <c r="F38" s="71"/>
      <c r="G38" s="385"/>
      <c r="H38" s="386"/>
    </row>
    <row r="39" spans="2:10" s="20" customFormat="1" ht="20.100000000000001" customHeight="1">
      <c r="B39" s="187"/>
      <c r="C39" s="28"/>
      <c r="D39" s="28"/>
      <c r="E39" s="186" t="s">
        <v>81</v>
      </c>
      <c r="F39" s="71"/>
      <c r="G39" s="385"/>
      <c r="H39" s="386"/>
    </row>
    <row r="40" spans="2:10" s="20" customFormat="1" ht="20.100000000000001" customHeight="1">
      <c r="B40" s="188"/>
      <c r="C40" s="189"/>
      <c r="D40" s="189"/>
      <c r="E40" s="190" t="s">
        <v>82</v>
      </c>
      <c r="F40" s="71"/>
      <c r="G40" s="387"/>
      <c r="H40" s="388"/>
    </row>
    <row r="41" spans="2:10" ht="15" customHeight="1">
      <c r="B41" s="191"/>
      <c r="C41" s="192"/>
      <c r="D41" s="192"/>
      <c r="E41" s="192"/>
      <c r="F41" s="192"/>
      <c r="G41" s="163"/>
    </row>
    <row r="42" spans="2:10" ht="1.5" customHeight="1">
      <c r="B42" s="191"/>
      <c r="C42" s="192"/>
      <c r="D42" s="192"/>
      <c r="E42" s="192"/>
      <c r="F42" s="192"/>
      <c r="G42" s="163"/>
    </row>
    <row r="43" spans="2:10" ht="17.25" customHeight="1">
      <c r="B43" s="129" t="s">
        <v>16</v>
      </c>
      <c r="C43" s="157"/>
      <c r="D43" s="157"/>
      <c r="E43" s="157"/>
      <c r="F43" s="157"/>
    </row>
    <row r="44" spans="2:10" ht="1.5" customHeight="1">
      <c r="B44" s="165"/>
      <c r="C44" s="165"/>
      <c r="D44" s="165"/>
      <c r="E44" s="165"/>
      <c r="F44" s="165"/>
      <c r="G44" s="18"/>
      <c r="H44" s="18"/>
      <c r="I44" s="18"/>
    </row>
    <row r="45" spans="2:10" ht="10.199999999999999" customHeight="1">
      <c r="E45" s="41"/>
      <c r="F45" s="41"/>
      <c r="I45" s="193"/>
    </row>
    <row r="46" spans="2:10" ht="18" customHeight="1">
      <c r="B46" s="194"/>
      <c r="C46" s="40" t="s">
        <v>83</v>
      </c>
      <c r="D46" s="194"/>
      <c r="E46" s="194"/>
      <c r="F46" s="194"/>
      <c r="G46" s="195"/>
      <c r="I46" s="193"/>
    </row>
    <row r="47" spans="2:10" ht="18" customHeight="1">
      <c r="C47" s="373" t="e">
        <f>G95</f>
        <v>#N/A</v>
      </c>
      <c r="D47" s="373"/>
      <c r="E47" s="373"/>
      <c r="F47" s="196"/>
      <c r="G47" s="197" t="s">
        <v>84</v>
      </c>
      <c r="H47" s="198"/>
      <c r="I47" s="193"/>
    </row>
    <row r="48" spans="2:10" ht="18" customHeight="1">
      <c r="C48" s="157" t="str">
        <f>CONCATENATE("Actual Emissions at ",C21, " Star NABERS Energy")</f>
        <v>Actual Emissions at  Star NABERS Energy</v>
      </c>
      <c r="D48" s="41"/>
      <c r="F48" s="41"/>
      <c r="I48" s="193"/>
    </row>
    <row r="49" spans="2:9" ht="18" customHeight="1">
      <c r="C49" s="206" t="e">
        <f>G99</f>
        <v>#N/A</v>
      </c>
      <c r="D49" s="206"/>
      <c r="E49" s="206"/>
      <c r="F49" s="196"/>
      <c r="G49" s="197" t="s">
        <v>84</v>
      </c>
      <c r="H49" s="198"/>
      <c r="I49" s="48"/>
    </row>
    <row r="50" spans="2:9" ht="14.25" customHeight="1">
      <c r="C50" s="206" t="e">
        <f>IF(C13="IT Equipment",G100,"")</f>
        <v>#N/A</v>
      </c>
      <c r="D50" s="206"/>
      <c r="E50" s="206"/>
      <c r="F50" s="196"/>
      <c r="G50" s="197" t="str">
        <f>IF(C13="IT Equipment","kgCO2-e/day","")</f>
        <v>kgCO2-e/day</v>
      </c>
      <c r="H50" s="198"/>
      <c r="I50" s="48"/>
    </row>
    <row r="51" spans="2:9" ht="14.25" customHeight="1">
      <c r="C51" s="238"/>
      <c r="D51" s="238"/>
      <c r="E51" s="238"/>
      <c r="F51" s="196"/>
      <c r="G51" s="197"/>
      <c r="H51" s="198"/>
      <c r="I51" s="48"/>
    </row>
    <row r="52" spans="2:9" ht="14.25" customHeight="1">
      <c r="C52" s="40" t="s">
        <v>85</v>
      </c>
      <c r="D52" s="194"/>
      <c r="E52" s="194"/>
      <c r="F52" s="194"/>
      <c r="G52" s="195"/>
      <c r="H52" s="198"/>
      <c r="I52" s="48"/>
    </row>
    <row r="53" spans="2:9" ht="14.25" customHeight="1">
      <c r="C53" s="206" t="e">
        <f>(E64*G108+E66*G109+E68*G110+E70*G111)</f>
        <v>#N/A</v>
      </c>
      <c r="D53" s="206"/>
      <c r="E53" s="206"/>
      <c r="F53" s="199"/>
      <c r="G53" s="200" t="s">
        <v>86</v>
      </c>
      <c r="H53" s="198"/>
      <c r="I53" s="48"/>
    </row>
    <row r="54" spans="2:9" ht="14.25" customHeight="1">
      <c r="C54" s="238"/>
      <c r="D54" s="238"/>
      <c r="E54" s="238"/>
      <c r="F54" s="196"/>
      <c r="G54" s="197"/>
      <c r="H54" s="198"/>
      <c r="I54" s="48"/>
    </row>
    <row r="55" spans="2:9" ht="14.25" customHeight="1">
      <c r="C55" s="40" t="s">
        <v>87</v>
      </c>
      <c r="D55" s="194"/>
      <c r="E55" s="194"/>
      <c r="F55" s="194"/>
      <c r="G55" s="195"/>
      <c r="H55" s="198"/>
      <c r="I55" s="48"/>
    </row>
    <row r="56" spans="2:9" ht="14.25" customHeight="1">
      <c r="C56" s="206" t="e">
        <f>E64*H108+E66*H109+E68*H110+E70*H111</f>
        <v>#N/A</v>
      </c>
      <c r="D56" s="206"/>
      <c r="E56" s="206"/>
      <c r="F56" s="199"/>
      <c r="G56" s="200" t="s">
        <v>86</v>
      </c>
      <c r="H56" s="198"/>
      <c r="I56" s="48"/>
    </row>
    <row r="57" spans="2:9" ht="14.25" hidden="1" customHeight="1">
      <c r="C57" s="241"/>
      <c r="D57" s="241"/>
      <c r="E57" s="241"/>
      <c r="F57" s="199"/>
      <c r="G57" s="200"/>
      <c r="H57" s="198"/>
      <c r="I57" s="48"/>
    </row>
    <row r="58" spans="2:9" ht="14.25" hidden="1" customHeight="1">
      <c r="C58" s="241"/>
      <c r="D58" s="241"/>
      <c r="E58" s="241"/>
      <c r="F58" s="199"/>
      <c r="G58" s="200"/>
      <c r="H58" s="198"/>
      <c r="I58" s="48"/>
    </row>
    <row r="59" spans="2:9" ht="14.25" hidden="1" customHeight="1">
      <c r="C59" s="241"/>
      <c r="D59" s="241"/>
      <c r="E59" s="241"/>
      <c r="F59" s="199"/>
      <c r="G59" s="200"/>
      <c r="H59" s="198"/>
      <c r="I59" s="48"/>
    </row>
    <row r="60" spans="2:9" ht="14.25" hidden="1" customHeight="1">
      <c r="C60" s="241"/>
      <c r="D60" s="241"/>
      <c r="E60" s="241"/>
      <c r="F60" s="199"/>
      <c r="G60" s="200"/>
      <c r="H60" s="198"/>
      <c r="I60" s="48"/>
    </row>
    <row r="61" spans="2:9" ht="14.25" customHeight="1">
      <c r="C61" s="241"/>
      <c r="D61" s="241"/>
      <c r="E61" s="241"/>
      <c r="F61" s="199"/>
      <c r="G61" s="200"/>
      <c r="H61" s="198"/>
      <c r="I61" s="48"/>
    </row>
    <row r="62" spans="2:9" ht="18" customHeight="1">
      <c r="C62" s="165" t="s">
        <v>88</v>
      </c>
      <c r="I62" s="48"/>
    </row>
    <row r="63" spans="2:9" s="201" customFormat="1" ht="3" customHeight="1">
      <c r="B63" s="202"/>
      <c r="C63" s="202"/>
      <c r="D63" s="202"/>
      <c r="E63" s="202"/>
      <c r="F63" s="202"/>
      <c r="G63" s="203"/>
      <c r="I63" s="204"/>
    </row>
    <row r="64" spans="2:9" s="201" customFormat="1" ht="12.75" customHeight="1">
      <c r="C64" s="165"/>
      <c r="D64" s="205" t="s">
        <v>89</v>
      </c>
      <c r="E64" s="206" t="e">
        <f>G37*G103/G114</f>
        <v>#N/A</v>
      </c>
      <c r="F64" s="207"/>
      <c r="G64" s="200" t="s">
        <v>90</v>
      </c>
      <c r="H64" s="18"/>
      <c r="I64" s="18"/>
    </row>
    <row r="65" spans="2:9" s="201" customFormat="1" ht="1.5" customHeight="1">
      <c r="C65" s="165"/>
      <c r="D65" s="205"/>
      <c r="E65" s="206" t="e">
        <f>IF(C13="IT Equipment",ROUNDDOWN(G37*G104/G114,0),"")</f>
        <v>#N/A</v>
      </c>
      <c r="F65" s="207"/>
      <c r="G65" s="200" t="str">
        <f>IF(C13="IT Equipment","kWh/day","")</f>
        <v>kWh/day</v>
      </c>
      <c r="H65" s="18"/>
      <c r="I65" s="18"/>
    </row>
    <row r="66" spans="2:9" s="201" customFormat="1" ht="12.75" customHeight="1">
      <c r="B66" s="202"/>
      <c r="C66" s="194"/>
      <c r="D66" s="205" t="s">
        <v>91</v>
      </c>
      <c r="E66" s="206" t="e">
        <f>G38*G103</f>
        <v>#N/A</v>
      </c>
      <c r="F66" s="208"/>
      <c r="G66" s="200" t="s">
        <v>92</v>
      </c>
      <c r="I66" s="204"/>
    </row>
    <row r="67" spans="2:9" s="201" customFormat="1" ht="3" customHeight="1">
      <c r="B67" s="202"/>
      <c r="C67" s="194"/>
      <c r="D67" s="205"/>
      <c r="E67" s="206" t="e">
        <f>IF(C13="IT Equipment",ROUNDDOWN(G38*G104,0),"")</f>
        <v>#N/A</v>
      </c>
      <c r="F67" s="207"/>
      <c r="G67" s="200" t="str">
        <f>IF(C13="IT Equipment","MJ/day","")</f>
        <v>MJ/day</v>
      </c>
      <c r="I67" s="204"/>
    </row>
    <row r="68" spans="2:9" s="201" customFormat="1" ht="12.75" customHeight="1">
      <c r="B68" s="194"/>
      <c r="C68" s="41"/>
      <c r="D68" s="205" t="s">
        <v>93</v>
      </c>
      <c r="E68" s="206" t="e">
        <f>G39*G103/G115</f>
        <v>#N/A</v>
      </c>
      <c r="F68" s="209"/>
      <c r="G68" s="200" t="s">
        <v>94</v>
      </c>
      <c r="I68" s="204"/>
    </row>
    <row r="69" spans="2:9" s="201" customFormat="1" ht="3" customHeight="1">
      <c r="B69" s="194"/>
      <c r="C69" s="41"/>
      <c r="D69" s="205"/>
      <c r="E69" s="206" t="e">
        <f>IF(C13="IT Equipment",ROUNDDOWN(G39*G104/G115,0),"")</f>
        <v>#N/A</v>
      </c>
      <c r="F69" s="207"/>
      <c r="G69" s="200" t="str">
        <f>IF(C13="IT Equipment","kg/day","")</f>
        <v>kg/day</v>
      </c>
      <c r="I69" s="204"/>
    </row>
    <row r="70" spans="2:9" s="201" customFormat="1" ht="12.6" customHeight="1">
      <c r="B70" s="194"/>
      <c r="C70" s="41"/>
      <c r="D70" s="205" t="s">
        <v>95</v>
      </c>
      <c r="E70" s="206" t="e">
        <f>G40*G103/G116</f>
        <v>#N/A</v>
      </c>
      <c r="F70" s="209"/>
      <c r="G70" s="200" t="s">
        <v>96</v>
      </c>
      <c r="I70" s="204"/>
    </row>
    <row r="71" spans="2:9" s="201" customFormat="1" ht="3" customHeight="1">
      <c r="B71" s="194"/>
      <c r="C71" s="41"/>
      <c r="D71" s="210"/>
      <c r="E71" s="206" t="e">
        <f>IF(C13="IT Equipment",ROUNDDOWN(G40*G104/G116,0),"")</f>
        <v>#N/A</v>
      </c>
      <c r="F71" s="207"/>
      <c r="G71" s="200" t="str">
        <f>IF(C13="IT Equipment","L/day","")</f>
        <v>L/day</v>
      </c>
      <c r="I71" s="204"/>
    </row>
    <row r="72" spans="2:9" s="201" customFormat="1" ht="3" customHeight="1">
      <c r="B72" s="194"/>
      <c r="C72" s="41"/>
      <c r="D72" s="211"/>
      <c r="E72" s="211"/>
      <c r="F72" s="211"/>
      <c r="G72" s="211"/>
      <c r="I72" s="204"/>
    </row>
    <row r="73" spans="2:9" ht="1.5" customHeight="1">
      <c r="B73" s="194"/>
      <c r="C73" s="194"/>
      <c r="D73" s="194"/>
      <c r="E73" s="194"/>
      <c r="F73" s="194"/>
      <c r="G73" s="212"/>
      <c r="I73" s="213"/>
    </row>
    <row r="74" spans="2:9" ht="35.700000000000003" customHeight="1">
      <c r="C74" s="165"/>
      <c r="I74" s="48"/>
    </row>
    <row r="75" spans="2:9" hidden="1">
      <c r="B75" s="194" t="s">
        <v>75</v>
      </c>
      <c r="C75" s="214"/>
      <c r="D75" s="214"/>
      <c r="E75" s="214"/>
      <c r="F75" s="214"/>
    </row>
    <row r="76" spans="2:9" hidden="1">
      <c r="B76" s="194" t="s">
        <v>97</v>
      </c>
      <c r="C76" s="214"/>
      <c r="D76" s="214"/>
      <c r="E76" s="214"/>
      <c r="F76" s="214"/>
    </row>
    <row r="77" spans="2:9" hidden="1">
      <c r="B77" s="194" t="s">
        <v>98</v>
      </c>
      <c r="C77" s="214"/>
      <c r="D77" s="214"/>
      <c r="E77" s="214"/>
      <c r="F77" s="214"/>
    </row>
    <row r="78" spans="2:9" hidden="1">
      <c r="B78" s="214"/>
      <c r="C78" s="214"/>
      <c r="D78" s="214"/>
      <c r="E78" s="214"/>
      <c r="F78" s="214"/>
    </row>
    <row r="79" spans="2:9" ht="17.399999999999999" hidden="1">
      <c r="B79" s="129" t="s">
        <v>24</v>
      </c>
      <c r="C79" s="129"/>
      <c r="D79" s="129"/>
      <c r="E79" s="129"/>
      <c r="F79" s="129"/>
    </row>
    <row r="80" spans="2:9" hidden="1">
      <c r="B80" s="2" t="s">
        <v>99</v>
      </c>
      <c r="G80" s="2" t="e">
        <f>VLOOKUP($G$29,Climate_pcode_xref!$A$2:$C$3727,3,0)</f>
        <v>#N/A</v>
      </c>
      <c r="I80" s="2" t="s">
        <v>100</v>
      </c>
    </row>
    <row r="81" spans="2:9" hidden="1">
      <c r="B81" s="2" t="s">
        <v>101</v>
      </c>
      <c r="G81" s="2" t="e">
        <f>VLOOKUP(G80,SGEx!$A$18:$D$26,3,FALSE)</f>
        <v>#N/A</v>
      </c>
      <c r="H81" s="2" t="s">
        <v>100</v>
      </c>
      <c r="I81" s="2" t="e">
        <f>G81</f>
        <v>#N/A</v>
      </c>
    </row>
    <row r="82" spans="2:9" hidden="1">
      <c r="B82" s="2" t="s">
        <v>102</v>
      </c>
      <c r="G82" s="2" t="e">
        <f>VLOOKUP(G80,SGEx!$A$18:$D$26,2,FALSE)</f>
        <v>#N/A</v>
      </c>
      <c r="H82" s="2" t="s">
        <v>103</v>
      </c>
      <c r="I82" s="2" t="e">
        <f>G82/G114</f>
        <v>#N/A</v>
      </c>
    </row>
    <row r="83" spans="2:9" hidden="1">
      <c r="B83" s="2" t="s">
        <v>104</v>
      </c>
      <c r="G83" s="2" t="e">
        <f>VLOOKUP(G80,SGEx!$A$18:$D$26,5,FALSE)</f>
        <v>#N/A</v>
      </c>
      <c r="H83" s="2" t="s">
        <v>105</v>
      </c>
      <c r="I83" s="2" t="e">
        <f>G83/G115</f>
        <v>#N/A</v>
      </c>
    </row>
    <row r="84" spans="2:9" hidden="1">
      <c r="B84" s="2" t="s">
        <v>106</v>
      </c>
      <c r="G84" s="2" t="e">
        <f>VLOOKUP(G80,SGEx!$A$18:$D$26,4,FALSE)</f>
        <v>#N/A</v>
      </c>
      <c r="H84" s="2" t="s">
        <v>107</v>
      </c>
      <c r="I84" s="2" t="e">
        <f>G84/G116</f>
        <v>#N/A</v>
      </c>
    </row>
    <row r="85" spans="2:9" hidden="1">
      <c r="B85" s="2" t="s">
        <v>108</v>
      </c>
      <c r="G85" s="2" t="e">
        <f>VLOOKUP($G$29,Climate_pcode_xref!$A$2:$C$3727,2,0)</f>
        <v>#N/A</v>
      </c>
    </row>
    <row r="86" spans="2:9" hidden="1">
      <c r="B86" s="2" t="s">
        <v>109</v>
      </c>
      <c r="G86" s="2" t="e">
        <f>VLOOKUP($G$85,Climate_zones!$A$2:$E$71,5,0)</f>
        <v>#N/A</v>
      </c>
    </row>
    <row r="87" spans="2:9" hidden="1"/>
    <row r="88" spans="2:9" hidden="1">
      <c r="B88" s="2" t="s">
        <v>110</v>
      </c>
      <c r="G88" s="2" t="e">
        <f>G35*G82</f>
        <v>#N/A</v>
      </c>
    </row>
    <row r="89" spans="2:9" hidden="1">
      <c r="B89" s="2" t="s">
        <v>111</v>
      </c>
      <c r="G89" s="2" t="e">
        <f>(G30*370+G31*440)*G82*0.956</f>
        <v>#N/A</v>
      </c>
    </row>
    <row r="90" spans="2:9" hidden="1">
      <c r="B90" s="2" t="s">
        <v>112</v>
      </c>
      <c r="G90" s="2" t="e">
        <f>1.81*G88*G34/3*0.02*(G86-430)/365</f>
        <v>#N/A</v>
      </c>
    </row>
    <row r="91" spans="2:9" hidden="1">
      <c r="B91" s="2" t="s">
        <v>113</v>
      </c>
      <c r="G91" s="2" t="e">
        <f>0.04*1.81*G88*(1-G34)</f>
        <v>#N/A</v>
      </c>
    </row>
    <row r="92" spans="2:9" hidden="1">
      <c r="B92" s="2" t="s">
        <v>114</v>
      </c>
      <c r="G92" s="2" t="e">
        <f>1.81*G89*G34/3*0.02*(G86-430)/365</f>
        <v>#N/A</v>
      </c>
    </row>
    <row r="93" spans="2:9" hidden="1">
      <c r="B93" s="2" t="s">
        <v>115</v>
      </c>
      <c r="G93" s="2" t="e">
        <f>0.04*1.81*G89*(1-G34)</f>
        <v>#N/A</v>
      </c>
    </row>
    <row r="94" spans="2:9" hidden="1"/>
    <row r="95" spans="2:9" hidden="1">
      <c r="B95" s="2" t="s">
        <v>116</v>
      </c>
      <c r="G95" s="2" t="e">
        <f>IF(C13="IT Equipment",(G30*370+G31*440)*G82*0.956,IF(C13="Infrastructure",(1.81-1)*G88+G90-G91,1.81*G89+G92-G93))</f>
        <v>#N/A</v>
      </c>
      <c r="H95" s="2" t="s">
        <v>117</v>
      </c>
    </row>
    <row r="96" spans="2:9" hidden="1"/>
    <row r="97" spans="2:15" hidden="1">
      <c r="B97" s="193" t="s">
        <v>118</v>
      </c>
      <c r="C97" s="193"/>
      <c r="D97" s="193"/>
      <c r="E97" s="193"/>
      <c r="F97" s="193"/>
      <c r="G97" s="193">
        <f>IF(C13="IT Equipment",(C21-0.499999-2.75)/-3.25,IF(C13="Infrastructure",(C21-0.499999-2.75)/-3.01,(C21-0.499999-2.75)/-3.45))</f>
        <v>0.99999969230769226</v>
      </c>
    </row>
    <row r="98" spans="2:15" hidden="1">
      <c r="B98" s="193"/>
      <c r="C98" s="193"/>
      <c r="D98" s="193"/>
      <c r="E98" s="193"/>
      <c r="F98" s="193"/>
      <c r="G98" s="193"/>
    </row>
    <row r="99" spans="2:15" hidden="1">
      <c r="B99" s="2" t="s">
        <v>119</v>
      </c>
      <c r="G99" s="2" t="e">
        <f>G95*G97+G95</f>
        <v>#N/A</v>
      </c>
      <c r="H99" s="2" t="s">
        <v>117</v>
      </c>
    </row>
    <row r="100" spans="2:15" hidden="1">
      <c r="B100" s="2" t="s">
        <v>120</v>
      </c>
      <c r="G100" s="215" t="e">
        <f>IF(C13="IT Equipment",G99/365,"")</f>
        <v>#N/A</v>
      </c>
      <c r="H100" s="2" t="s">
        <v>121</v>
      </c>
    </row>
    <row r="101" spans="2:15" hidden="1"/>
    <row r="102" spans="2:15" hidden="1">
      <c r="B102" s="2" t="s">
        <v>122</v>
      </c>
      <c r="G102" s="2" t="e">
        <f>(G37*I82+G38*I81+G39*I83+G40*I84)</f>
        <v>#N/A</v>
      </c>
      <c r="H102" s="2" t="s">
        <v>100</v>
      </c>
    </row>
    <row r="103" spans="2:15" hidden="1">
      <c r="B103" s="2" t="s">
        <v>123</v>
      </c>
      <c r="G103" s="213" t="e">
        <f>G99/G102</f>
        <v>#N/A</v>
      </c>
      <c r="H103" s="2" t="s">
        <v>124</v>
      </c>
    </row>
    <row r="104" spans="2:15" hidden="1">
      <c r="B104" s="375" t="s">
        <v>125</v>
      </c>
      <c r="C104" s="375"/>
      <c r="D104" s="375"/>
      <c r="E104" s="375"/>
      <c r="G104" s="213" t="e">
        <f>IF(C13="IT Equipment",G100/G102,"")</f>
        <v>#N/A</v>
      </c>
      <c r="H104" s="2" t="s">
        <v>124</v>
      </c>
    </row>
    <row r="105" spans="2:15" hidden="1">
      <c r="B105" s="375"/>
      <c r="C105" s="375"/>
      <c r="D105" s="375"/>
      <c r="E105" s="375"/>
    </row>
    <row r="106" spans="2:15" hidden="1"/>
    <row r="107" spans="2:15" hidden="1">
      <c r="B107" s="193" t="s">
        <v>126</v>
      </c>
      <c r="C107" s="193"/>
      <c r="D107" s="193"/>
      <c r="E107" s="193"/>
      <c r="F107" s="193"/>
      <c r="G107" s="216" t="s">
        <v>127</v>
      </c>
      <c r="H107" s="216" t="s">
        <v>128</v>
      </c>
      <c r="J107" s="2" t="s">
        <v>129</v>
      </c>
    </row>
    <row r="108" spans="2:15" hidden="1">
      <c r="B108" s="2" t="s">
        <v>130</v>
      </c>
      <c r="G108" s="2" t="e">
        <f>VLOOKUP(K108,'NGA factors 2020'!$C$2:$L$20,9,FALSE)</f>
        <v>#N/A</v>
      </c>
      <c r="H108" s="2" t="e">
        <f>VLOOKUP(K108,'NGA factors 2020'!$C$2:$L$20,8,FALSE)</f>
        <v>#N/A</v>
      </c>
      <c r="I108" s="2" t="s">
        <v>100</v>
      </c>
      <c r="J108" s="376"/>
      <c r="K108" s="2" t="e">
        <f>CONCATENATE($G$80,E38)</f>
        <v>#N/A</v>
      </c>
      <c r="N108" s="2">
        <v>1</v>
      </c>
      <c r="O108" s="2" t="e">
        <f>G108*N108</f>
        <v>#N/A</v>
      </c>
    </row>
    <row r="109" spans="2:15" hidden="1">
      <c r="B109" s="2" t="s">
        <v>102</v>
      </c>
      <c r="G109" s="2" t="e">
        <f>VLOOKUP(K109,'NGA factors 2020'!$C$2:$L$20,9,FALSE)</f>
        <v>#N/A</v>
      </c>
      <c r="H109" s="2" t="e">
        <f>VLOOKUP(K109,'NGA factors 2020'!$C$2:$L$20,8,FALSE)</f>
        <v>#N/A</v>
      </c>
      <c r="I109" s="2" t="s">
        <v>103</v>
      </c>
      <c r="J109" s="376"/>
      <c r="K109" s="2" t="e">
        <f>CONCATENATE($G$80,E37)</f>
        <v>#N/A</v>
      </c>
      <c r="N109" s="2">
        <v>1</v>
      </c>
      <c r="O109" s="2" t="e">
        <f>G109*N109</f>
        <v>#N/A</v>
      </c>
    </row>
    <row r="110" spans="2:15" hidden="1">
      <c r="B110" s="2" t="s">
        <v>104</v>
      </c>
      <c r="G110" s="2">
        <f>'NGA factors 2020'!K18</f>
        <v>2.5174799999999999</v>
      </c>
      <c r="H110" s="2">
        <f>'NGA factors 2020'!J18</f>
        <v>2.43648</v>
      </c>
      <c r="I110" s="2" t="s">
        <v>105</v>
      </c>
      <c r="J110" s="376"/>
      <c r="N110" s="2">
        <v>1</v>
      </c>
      <c r="O110" s="2">
        <f>G110*N110</f>
        <v>2.5174799999999999</v>
      </c>
    </row>
    <row r="111" spans="2:15" hidden="1">
      <c r="B111" s="2" t="s">
        <v>106</v>
      </c>
      <c r="G111" s="2">
        <f>'NGA factors 2020'!K19</f>
        <v>2.8486799999999999</v>
      </c>
      <c r="H111" s="2">
        <f>'NGA factors 2020'!J19</f>
        <v>2.7097199999999999</v>
      </c>
      <c r="I111" s="2" t="s">
        <v>107</v>
      </c>
      <c r="J111" s="376"/>
      <c r="N111" s="2">
        <v>1</v>
      </c>
      <c r="O111" s="2">
        <f>G111*N111</f>
        <v>2.8486799999999999</v>
      </c>
    </row>
    <row r="112" spans="2:15" hidden="1"/>
    <row r="113" spans="2:8" hidden="1">
      <c r="B113" s="193" t="s">
        <v>131</v>
      </c>
      <c r="C113" s="193"/>
      <c r="D113" s="193"/>
      <c r="E113" s="193"/>
      <c r="F113" s="193"/>
    </row>
    <row r="114" spans="2:8" hidden="1">
      <c r="B114" s="2" t="s">
        <v>79</v>
      </c>
      <c r="G114" s="2">
        <v>3.6</v>
      </c>
      <c r="H114" s="2" t="s">
        <v>132</v>
      </c>
    </row>
    <row r="115" spans="2:8" hidden="1">
      <c r="B115" s="2" t="s">
        <v>81</v>
      </c>
      <c r="G115" s="2">
        <v>22.1</v>
      </c>
      <c r="H115" s="2" t="s">
        <v>133</v>
      </c>
    </row>
    <row r="116" spans="2:8" hidden="1">
      <c r="B116" s="2" t="s">
        <v>82</v>
      </c>
      <c r="G116" s="2">
        <v>38.6</v>
      </c>
      <c r="H116" s="2" t="s">
        <v>134</v>
      </c>
    </row>
    <row r="117" spans="2:8" hidden="1"/>
  </sheetData>
  <sheetProtection algorithmName="SHA-512" hashValue="/0A7Vv1+DLTgUSpLqW5aFDoW/kD5D9gmx3ke0PYvYe+oBPZqo3hMR5qb1B9JB2HCyC11VB+TRQqIYC3cR3NABw==" saltValue="HhN8CgYj5xazY/YrX3mCtA==" spinCount="100000" sheet="1" objects="1" scenarios="1"/>
  <protectedRanges>
    <protectedRange sqref="G29:H40" name="Range4"/>
    <protectedRange sqref="C13:D14" name="Range3"/>
    <protectedRange sqref="C21" name="Range2"/>
  </protectedRanges>
  <mergeCells count="19">
    <mergeCell ref="G3:I3"/>
    <mergeCell ref="B4:E4"/>
    <mergeCell ref="B7:H7"/>
    <mergeCell ref="C13:D14"/>
    <mergeCell ref="C21:C22"/>
    <mergeCell ref="D21:D22"/>
    <mergeCell ref="C47:E47"/>
    <mergeCell ref="B104:E105"/>
    <mergeCell ref="G29:H29"/>
    <mergeCell ref="G30:H30"/>
    <mergeCell ref="G31:H31"/>
    <mergeCell ref="G32:H32"/>
    <mergeCell ref="G34:H34"/>
    <mergeCell ref="G35:H35"/>
    <mergeCell ref="J108:J111"/>
    <mergeCell ref="G37:H37"/>
    <mergeCell ref="G38:H38"/>
    <mergeCell ref="G39:H39"/>
    <mergeCell ref="G40:H40"/>
  </mergeCells>
  <phoneticPr fontId="8" type="noConversion"/>
  <conditionalFormatting sqref="B14:B15 B22 B24:B25 H24:H25">
    <cfRule type="expression" dxfId="13" priority="13" stopIfTrue="1">
      <formula>$B$22="stars"</formula>
    </cfRule>
  </conditionalFormatting>
  <conditionalFormatting sqref="C13 C21 G24:G25">
    <cfRule type="cellIs" dxfId="12" priority="12" stopIfTrue="1" operator="between">
      <formula>0</formula>
      <formula>5</formula>
    </cfRule>
  </conditionalFormatting>
  <conditionalFormatting sqref="C47:E47">
    <cfRule type="expression" dxfId="11" priority="4" stopIfTrue="1">
      <formula>($E$21="ERROR: Rating must be in 0.01 star increment")</formula>
    </cfRule>
  </conditionalFormatting>
  <conditionalFormatting sqref="C49:E50">
    <cfRule type="expression" dxfId="10" priority="1" stopIfTrue="1">
      <formula>($B$38="ERROR: Percentage breakdown must total 100%")</formula>
    </cfRule>
  </conditionalFormatting>
  <conditionalFormatting sqref="C53:E53">
    <cfRule type="expression" dxfId="9" priority="2" stopIfTrue="1">
      <formula>($B$38="ERROR: Percentage breakdown must total 100%")</formula>
    </cfRule>
  </conditionalFormatting>
  <conditionalFormatting sqref="C56:E56">
    <cfRule type="expression" dxfId="8" priority="3" stopIfTrue="1">
      <formula>($B$38="ERROR: Percentage breakdown must total 100%")</formula>
    </cfRule>
  </conditionalFormatting>
  <conditionalFormatting sqref="E21">
    <cfRule type="expression" dxfId="7" priority="8" stopIfTrue="1">
      <formula>$E$14="stars"</formula>
    </cfRule>
  </conditionalFormatting>
  <conditionalFormatting sqref="E64:E70 C56:E61 C53:E54 C49:E51">
    <cfRule type="expression" dxfId="6" priority="6" stopIfTrue="1">
      <formula>($E$21="ERROR: Rating must be in 0.01 star increment")</formula>
    </cfRule>
  </conditionalFormatting>
  <conditionalFormatting sqref="E64:E70">
    <cfRule type="expression" dxfId="5" priority="5" stopIfTrue="1">
      <formula>($B$38="ERROR: Percentage breakdown must total 100%")</formula>
    </cfRule>
  </conditionalFormatting>
  <conditionalFormatting sqref="G37:G40">
    <cfRule type="expression" dxfId="4" priority="7" stopIfTrue="1">
      <formula>NOT(SUM($G$37:$G$40)=1)</formula>
    </cfRule>
  </conditionalFormatting>
  <conditionalFormatting sqref="G30:H31">
    <cfRule type="expression" dxfId="3" priority="14" stopIfTrue="1">
      <formula>$C$13="Infrastructure"</formula>
    </cfRule>
  </conditionalFormatting>
  <conditionalFormatting sqref="G34:H34">
    <cfRule type="expression" dxfId="2" priority="11" stopIfTrue="1">
      <formula>$C$13="IT Equipment"</formula>
    </cfRule>
  </conditionalFormatting>
  <conditionalFormatting sqref="G35:H35">
    <cfRule type="expression" dxfId="1" priority="9" stopIfTrue="1">
      <formula>$C$13="Whole Facility"</formula>
    </cfRule>
    <cfRule type="expression" dxfId="0" priority="10" stopIfTrue="1">
      <formula>$C$13="IT Equipment"</formula>
    </cfRule>
  </conditionalFormatting>
  <dataValidations count="3">
    <dataValidation type="list" allowBlank="1" showInputMessage="1" showErrorMessage="1" sqref="C13:D14 IY13:IZ14 SU13:SV14 ACQ13:ACR14 AMM13:AMN14 AWI13:AWJ14 BGE13:BGF14 BQA13:BQB14 BZW13:BZX14 CJS13:CJT14 CTO13:CTP14 DDK13:DDL14 DNG13:DNH14 DXC13:DXD14 EGY13:EGZ14 EQU13:EQV14 FAQ13:FAR14 FKM13:FKN14 FUI13:FUJ14 GEE13:GEF14 GOA13:GOB14 GXW13:GXX14 HHS13:HHT14 HRO13:HRP14 IBK13:IBL14 ILG13:ILH14 IVC13:IVD14 JEY13:JEZ14 JOU13:JOV14 JYQ13:JYR14 KIM13:KIN14 KSI13:KSJ14 LCE13:LCF14 LMA13:LMB14 LVW13:LVX14 MFS13:MFT14 MPO13:MPP14 MZK13:MZL14 NJG13:NJH14 NTC13:NTD14 OCY13:OCZ14 OMU13:OMV14 OWQ13:OWR14 PGM13:PGN14 PQI13:PQJ14 QAE13:QAF14 QKA13:QKB14 QTW13:QTX14 RDS13:RDT14 RNO13:RNP14 RXK13:RXL14 SHG13:SHH14 SRC13:SRD14 TAY13:TAZ14 TKU13:TKV14 TUQ13:TUR14 UEM13:UEN14 UOI13:UOJ14 UYE13:UYF14 VIA13:VIB14 VRW13:VRX14 WBS13:WBT14 WLO13:WLP14 WVK13:WVL14 C65549:D65550 IY65549:IZ65550 SU65549:SV65550 ACQ65549:ACR65550 AMM65549:AMN65550 AWI65549:AWJ65550 BGE65549:BGF65550 BQA65549:BQB65550 BZW65549:BZX65550 CJS65549:CJT65550 CTO65549:CTP65550 DDK65549:DDL65550 DNG65549:DNH65550 DXC65549:DXD65550 EGY65549:EGZ65550 EQU65549:EQV65550 FAQ65549:FAR65550 FKM65549:FKN65550 FUI65549:FUJ65550 GEE65549:GEF65550 GOA65549:GOB65550 GXW65549:GXX65550 HHS65549:HHT65550 HRO65549:HRP65550 IBK65549:IBL65550 ILG65549:ILH65550 IVC65549:IVD65550 JEY65549:JEZ65550 JOU65549:JOV65550 JYQ65549:JYR65550 KIM65549:KIN65550 KSI65549:KSJ65550 LCE65549:LCF65550 LMA65549:LMB65550 LVW65549:LVX65550 MFS65549:MFT65550 MPO65549:MPP65550 MZK65549:MZL65550 NJG65549:NJH65550 NTC65549:NTD65550 OCY65549:OCZ65550 OMU65549:OMV65550 OWQ65549:OWR65550 PGM65549:PGN65550 PQI65549:PQJ65550 QAE65549:QAF65550 QKA65549:QKB65550 QTW65549:QTX65550 RDS65549:RDT65550 RNO65549:RNP65550 RXK65549:RXL65550 SHG65549:SHH65550 SRC65549:SRD65550 TAY65549:TAZ65550 TKU65549:TKV65550 TUQ65549:TUR65550 UEM65549:UEN65550 UOI65549:UOJ65550 UYE65549:UYF65550 VIA65549:VIB65550 VRW65549:VRX65550 WBS65549:WBT65550 WLO65549:WLP65550 WVK65549:WVL65550 C131085:D131086 IY131085:IZ131086 SU131085:SV131086 ACQ131085:ACR131086 AMM131085:AMN131086 AWI131085:AWJ131086 BGE131085:BGF131086 BQA131085:BQB131086 BZW131085:BZX131086 CJS131085:CJT131086 CTO131085:CTP131086 DDK131085:DDL131086 DNG131085:DNH131086 DXC131085:DXD131086 EGY131085:EGZ131086 EQU131085:EQV131086 FAQ131085:FAR131086 FKM131085:FKN131086 FUI131085:FUJ131086 GEE131085:GEF131086 GOA131085:GOB131086 GXW131085:GXX131086 HHS131085:HHT131086 HRO131085:HRP131086 IBK131085:IBL131086 ILG131085:ILH131086 IVC131085:IVD131086 JEY131085:JEZ131086 JOU131085:JOV131086 JYQ131085:JYR131086 KIM131085:KIN131086 KSI131085:KSJ131086 LCE131085:LCF131086 LMA131085:LMB131086 LVW131085:LVX131086 MFS131085:MFT131086 MPO131085:MPP131086 MZK131085:MZL131086 NJG131085:NJH131086 NTC131085:NTD131086 OCY131085:OCZ131086 OMU131085:OMV131086 OWQ131085:OWR131086 PGM131085:PGN131086 PQI131085:PQJ131086 QAE131085:QAF131086 QKA131085:QKB131086 QTW131085:QTX131086 RDS131085:RDT131086 RNO131085:RNP131086 RXK131085:RXL131086 SHG131085:SHH131086 SRC131085:SRD131086 TAY131085:TAZ131086 TKU131085:TKV131086 TUQ131085:TUR131086 UEM131085:UEN131086 UOI131085:UOJ131086 UYE131085:UYF131086 VIA131085:VIB131086 VRW131085:VRX131086 WBS131085:WBT131086 WLO131085:WLP131086 WVK131085:WVL131086 C196621:D196622 IY196621:IZ196622 SU196621:SV196622 ACQ196621:ACR196622 AMM196621:AMN196622 AWI196621:AWJ196622 BGE196621:BGF196622 BQA196621:BQB196622 BZW196621:BZX196622 CJS196621:CJT196622 CTO196621:CTP196622 DDK196621:DDL196622 DNG196621:DNH196622 DXC196621:DXD196622 EGY196621:EGZ196622 EQU196621:EQV196622 FAQ196621:FAR196622 FKM196621:FKN196622 FUI196621:FUJ196622 GEE196621:GEF196622 GOA196621:GOB196622 GXW196621:GXX196622 HHS196621:HHT196622 HRO196621:HRP196622 IBK196621:IBL196622 ILG196621:ILH196622 IVC196621:IVD196622 JEY196621:JEZ196622 JOU196621:JOV196622 JYQ196621:JYR196622 KIM196621:KIN196622 KSI196621:KSJ196622 LCE196621:LCF196622 LMA196621:LMB196622 LVW196621:LVX196622 MFS196621:MFT196622 MPO196621:MPP196622 MZK196621:MZL196622 NJG196621:NJH196622 NTC196621:NTD196622 OCY196621:OCZ196622 OMU196621:OMV196622 OWQ196621:OWR196622 PGM196621:PGN196622 PQI196621:PQJ196622 QAE196621:QAF196622 QKA196621:QKB196622 QTW196621:QTX196622 RDS196621:RDT196622 RNO196621:RNP196622 RXK196621:RXL196622 SHG196621:SHH196622 SRC196621:SRD196622 TAY196621:TAZ196622 TKU196621:TKV196622 TUQ196621:TUR196622 UEM196621:UEN196622 UOI196621:UOJ196622 UYE196621:UYF196622 VIA196621:VIB196622 VRW196621:VRX196622 WBS196621:WBT196622 WLO196621:WLP196622 WVK196621:WVL196622 C262157:D262158 IY262157:IZ262158 SU262157:SV262158 ACQ262157:ACR262158 AMM262157:AMN262158 AWI262157:AWJ262158 BGE262157:BGF262158 BQA262157:BQB262158 BZW262157:BZX262158 CJS262157:CJT262158 CTO262157:CTP262158 DDK262157:DDL262158 DNG262157:DNH262158 DXC262157:DXD262158 EGY262157:EGZ262158 EQU262157:EQV262158 FAQ262157:FAR262158 FKM262157:FKN262158 FUI262157:FUJ262158 GEE262157:GEF262158 GOA262157:GOB262158 GXW262157:GXX262158 HHS262157:HHT262158 HRO262157:HRP262158 IBK262157:IBL262158 ILG262157:ILH262158 IVC262157:IVD262158 JEY262157:JEZ262158 JOU262157:JOV262158 JYQ262157:JYR262158 KIM262157:KIN262158 KSI262157:KSJ262158 LCE262157:LCF262158 LMA262157:LMB262158 LVW262157:LVX262158 MFS262157:MFT262158 MPO262157:MPP262158 MZK262157:MZL262158 NJG262157:NJH262158 NTC262157:NTD262158 OCY262157:OCZ262158 OMU262157:OMV262158 OWQ262157:OWR262158 PGM262157:PGN262158 PQI262157:PQJ262158 QAE262157:QAF262158 QKA262157:QKB262158 QTW262157:QTX262158 RDS262157:RDT262158 RNO262157:RNP262158 RXK262157:RXL262158 SHG262157:SHH262158 SRC262157:SRD262158 TAY262157:TAZ262158 TKU262157:TKV262158 TUQ262157:TUR262158 UEM262157:UEN262158 UOI262157:UOJ262158 UYE262157:UYF262158 VIA262157:VIB262158 VRW262157:VRX262158 WBS262157:WBT262158 WLO262157:WLP262158 WVK262157:WVL262158 C327693:D327694 IY327693:IZ327694 SU327693:SV327694 ACQ327693:ACR327694 AMM327693:AMN327694 AWI327693:AWJ327694 BGE327693:BGF327694 BQA327693:BQB327694 BZW327693:BZX327694 CJS327693:CJT327694 CTO327693:CTP327694 DDK327693:DDL327694 DNG327693:DNH327694 DXC327693:DXD327694 EGY327693:EGZ327694 EQU327693:EQV327694 FAQ327693:FAR327694 FKM327693:FKN327694 FUI327693:FUJ327694 GEE327693:GEF327694 GOA327693:GOB327694 GXW327693:GXX327694 HHS327693:HHT327694 HRO327693:HRP327694 IBK327693:IBL327694 ILG327693:ILH327694 IVC327693:IVD327694 JEY327693:JEZ327694 JOU327693:JOV327694 JYQ327693:JYR327694 KIM327693:KIN327694 KSI327693:KSJ327694 LCE327693:LCF327694 LMA327693:LMB327694 LVW327693:LVX327694 MFS327693:MFT327694 MPO327693:MPP327694 MZK327693:MZL327694 NJG327693:NJH327694 NTC327693:NTD327694 OCY327693:OCZ327694 OMU327693:OMV327694 OWQ327693:OWR327694 PGM327693:PGN327694 PQI327693:PQJ327694 QAE327693:QAF327694 QKA327693:QKB327694 QTW327693:QTX327694 RDS327693:RDT327694 RNO327693:RNP327694 RXK327693:RXL327694 SHG327693:SHH327694 SRC327693:SRD327694 TAY327693:TAZ327694 TKU327693:TKV327694 TUQ327693:TUR327694 UEM327693:UEN327694 UOI327693:UOJ327694 UYE327693:UYF327694 VIA327693:VIB327694 VRW327693:VRX327694 WBS327693:WBT327694 WLO327693:WLP327694 WVK327693:WVL327694 C393229:D393230 IY393229:IZ393230 SU393229:SV393230 ACQ393229:ACR393230 AMM393229:AMN393230 AWI393229:AWJ393230 BGE393229:BGF393230 BQA393229:BQB393230 BZW393229:BZX393230 CJS393229:CJT393230 CTO393229:CTP393230 DDK393229:DDL393230 DNG393229:DNH393230 DXC393229:DXD393230 EGY393229:EGZ393230 EQU393229:EQV393230 FAQ393229:FAR393230 FKM393229:FKN393230 FUI393229:FUJ393230 GEE393229:GEF393230 GOA393229:GOB393230 GXW393229:GXX393230 HHS393229:HHT393230 HRO393229:HRP393230 IBK393229:IBL393230 ILG393229:ILH393230 IVC393229:IVD393230 JEY393229:JEZ393230 JOU393229:JOV393230 JYQ393229:JYR393230 KIM393229:KIN393230 KSI393229:KSJ393230 LCE393229:LCF393230 LMA393229:LMB393230 LVW393229:LVX393230 MFS393229:MFT393230 MPO393229:MPP393230 MZK393229:MZL393230 NJG393229:NJH393230 NTC393229:NTD393230 OCY393229:OCZ393230 OMU393229:OMV393230 OWQ393229:OWR393230 PGM393229:PGN393230 PQI393229:PQJ393230 QAE393229:QAF393230 QKA393229:QKB393230 QTW393229:QTX393230 RDS393229:RDT393230 RNO393229:RNP393230 RXK393229:RXL393230 SHG393229:SHH393230 SRC393229:SRD393230 TAY393229:TAZ393230 TKU393229:TKV393230 TUQ393229:TUR393230 UEM393229:UEN393230 UOI393229:UOJ393230 UYE393229:UYF393230 VIA393229:VIB393230 VRW393229:VRX393230 WBS393229:WBT393230 WLO393229:WLP393230 WVK393229:WVL393230 C458765:D458766 IY458765:IZ458766 SU458765:SV458766 ACQ458765:ACR458766 AMM458765:AMN458766 AWI458765:AWJ458766 BGE458765:BGF458766 BQA458765:BQB458766 BZW458765:BZX458766 CJS458765:CJT458766 CTO458765:CTP458766 DDK458765:DDL458766 DNG458765:DNH458766 DXC458765:DXD458766 EGY458765:EGZ458766 EQU458765:EQV458766 FAQ458765:FAR458766 FKM458765:FKN458766 FUI458765:FUJ458766 GEE458765:GEF458766 GOA458765:GOB458766 GXW458765:GXX458766 HHS458765:HHT458766 HRO458765:HRP458766 IBK458765:IBL458766 ILG458765:ILH458766 IVC458765:IVD458766 JEY458765:JEZ458766 JOU458765:JOV458766 JYQ458765:JYR458766 KIM458765:KIN458766 KSI458765:KSJ458766 LCE458765:LCF458766 LMA458765:LMB458766 LVW458765:LVX458766 MFS458765:MFT458766 MPO458765:MPP458766 MZK458765:MZL458766 NJG458765:NJH458766 NTC458765:NTD458766 OCY458765:OCZ458766 OMU458765:OMV458766 OWQ458765:OWR458766 PGM458765:PGN458766 PQI458765:PQJ458766 QAE458765:QAF458766 QKA458765:QKB458766 QTW458765:QTX458766 RDS458765:RDT458766 RNO458765:RNP458766 RXK458765:RXL458766 SHG458765:SHH458766 SRC458765:SRD458766 TAY458765:TAZ458766 TKU458765:TKV458766 TUQ458765:TUR458766 UEM458765:UEN458766 UOI458765:UOJ458766 UYE458765:UYF458766 VIA458765:VIB458766 VRW458765:VRX458766 WBS458765:WBT458766 WLO458765:WLP458766 WVK458765:WVL458766 C524301:D524302 IY524301:IZ524302 SU524301:SV524302 ACQ524301:ACR524302 AMM524301:AMN524302 AWI524301:AWJ524302 BGE524301:BGF524302 BQA524301:BQB524302 BZW524301:BZX524302 CJS524301:CJT524302 CTO524301:CTP524302 DDK524301:DDL524302 DNG524301:DNH524302 DXC524301:DXD524302 EGY524301:EGZ524302 EQU524301:EQV524302 FAQ524301:FAR524302 FKM524301:FKN524302 FUI524301:FUJ524302 GEE524301:GEF524302 GOA524301:GOB524302 GXW524301:GXX524302 HHS524301:HHT524302 HRO524301:HRP524302 IBK524301:IBL524302 ILG524301:ILH524302 IVC524301:IVD524302 JEY524301:JEZ524302 JOU524301:JOV524302 JYQ524301:JYR524302 KIM524301:KIN524302 KSI524301:KSJ524302 LCE524301:LCF524302 LMA524301:LMB524302 LVW524301:LVX524302 MFS524301:MFT524302 MPO524301:MPP524302 MZK524301:MZL524302 NJG524301:NJH524302 NTC524301:NTD524302 OCY524301:OCZ524302 OMU524301:OMV524302 OWQ524301:OWR524302 PGM524301:PGN524302 PQI524301:PQJ524302 QAE524301:QAF524302 QKA524301:QKB524302 QTW524301:QTX524302 RDS524301:RDT524302 RNO524301:RNP524302 RXK524301:RXL524302 SHG524301:SHH524302 SRC524301:SRD524302 TAY524301:TAZ524302 TKU524301:TKV524302 TUQ524301:TUR524302 UEM524301:UEN524302 UOI524301:UOJ524302 UYE524301:UYF524302 VIA524301:VIB524302 VRW524301:VRX524302 WBS524301:WBT524302 WLO524301:WLP524302 WVK524301:WVL524302 C589837:D589838 IY589837:IZ589838 SU589837:SV589838 ACQ589837:ACR589838 AMM589837:AMN589838 AWI589837:AWJ589838 BGE589837:BGF589838 BQA589837:BQB589838 BZW589837:BZX589838 CJS589837:CJT589838 CTO589837:CTP589838 DDK589837:DDL589838 DNG589837:DNH589838 DXC589837:DXD589838 EGY589837:EGZ589838 EQU589837:EQV589838 FAQ589837:FAR589838 FKM589837:FKN589838 FUI589837:FUJ589838 GEE589837:GEF589838 GOA589837:GOB589838 GXW589837:GXX589838 HHS589837:HHT589838 HRO589837:HRP589838 IBK589837:IBL589838 ILG589837:ILH589838 IVC589837:IVD589838 JEY589837:JEZ589838 JOU589837:JOV589838 JYQ589837:JYR589838 KIM589837:KIN589838 KSI589837:KSJ589838 LCE589837:LCF589838 LMA589837:LMB589838 LVW589837:LVX589838 MFS589837:MFT589838 MPO589837:MPP589838 MZK589837:MZL589838 NJG589837:NJH589838 NTC589837:NTD589838 OCY589837:OCZ589838 OMU589837:OMV589838 OWQ589837:OWR589838 PGM589837:PGN589838 PQI589837:PQJ589838 QAE589837:QAF589838 QKA589837:QKB589838 QTW589837:QTX589838 RDS589837:RDT589838 RNO589837:RNP589838 RXK589837:RXL589838 SHG589837:SHH589838 SRC589837:SRD589838 TAY589837:TAZ589838 TKU589837:TKV589838 TUQ589837:TUR589838 UEM589837:UEN589838 UOI589837:UOJ589838 UYE589837:UYF589838 VIA589837:VIB589838 VRW589837:VRX589838 WBS589837:WBT589838 WLO589837:WLP589838 WVK589837:WVL589838 C655373:D655374 IY655373:IZ655374 SU655373:SV655374 ACQ655373:ACR655374 AMM655373:AMN655374 AWI655373:AWJ655374 BGE655373:BGF655374 BQA655373:BQB655374 BZW655373:BZX655374 CJS655373:CJT655374 CTO655373:CTP655374 DDK655373:DDL655374 DNG655373:DNH655374 DXC655373:DXD655374 EGY655373:EGZ655374 EQU655373:EQV655374 FAQ655373:FAR655374 FKM655373:FKN655374 FUI655373:FUJ655374 GEE655373:GEF655374 GOA655373:GOB655374 GXW655373:GXX655374 HHS655373:HHT655374 HRO655373:HRP655374 IBK655373:IBL655374 ILG655373:ILH655374 IVC655373:IVD655374 JEY655373:JEZ655374 JOU655373:JOV655374 JYQ655373:JYR655374 KIM655373:KIN655374 KSI655373:KSJ655374 LCE655373:LCF655374 LMA655373:LMB655374 LVW655373:LVX655374 MFS655373:MFT655374 MPO655373:MPP655374 MZK655373:MZL655374 NJG655373:NJH655374 NTC655373:NTD655374 OCY655373:OCZ655374 OMU655373:OMV655374 OWQ655373:OWR655374 PGM655373:PGN655374 PQI655373:PQJ655374 QAE655373:QAF655374 QKA655373:QKB655374 QTW655373:QTX655374 RDS655373:RDT655374 RNO655373:RNP655374 RXK655373:RXL655374 SHG655373:SHH655374 SRC655373:SRD655374 TAY655373:TAZ655374 TKU655373:TKV655374 TUQ655373:TUR655374 UEM655373:UEN655374 UOI655373:UOJ655374 UYE655373:UYF655374 VIA655373:VIB655374 VRW655373:VRX655374 WBS655373:WBT655374 WLO655373:WLP655374 WVK655373:WVL655374 C720909:D720910 IY720909:IZ720910 SU720909:SV720910 ACQ720909:ACR720910 AMM720909:AMN720910 AWI720909:AWJ720910 BGE720909:BGF720910 BQA720909:BQB720910 BZW720909:BZX720910 CJS720909:CJT720910 CTO720909:CTP720910 DDK720909:DDL720910 DNG720909:DNH720910 DXC720909:DXD720910 EGY720909:EGZ720910 EQU720909:EQV720910 FAQ720909:FAR720910 FKM720909:FKN720910 FUI720909:FUJ720910 GEE720909:GEF720910 GOA720909:GOB720910 GXW720909:GXX720910 HHS720909:HHT720910 HRO720909:HRP720910 IBK720909:IBL720910 ILG720909:ILH720910 IVC720909:IVD720910 JEY720909:JEZ720910 JOU720909:JOV720910 JYQ720909:JYR720910 KIM720909:KIN720910 KSI720909:KSJ720910 LCE720909:LCF720910 LMA720909:LMB720910 LVW720909:LVX720910 MFS720909:MFT720910 MPO720909:MPP720910 MZK720909:MZL720910 NJG720909:NJH720910 NTC720909:NTD720910 OCY720909:OCZ720910 OMU720909:OMV720910 OWQ720909:OWR720910 PGM720909:PGN720910 PQI720909:PQJ720910 QAE720909:QAF720910 QKA720909:QKB720910 QTW720909:QTX720910 RDS720909:RDT720910 RNO720909:RNP720910 RXK720909:RXL720910 SHG720909:SHH720910 SRC720909:SRD720910 TAY720909:TAZ720910 TKU720909:TKV720910 TUQ720909:TUR720910 UEM720909:UEN720910 UOI720909:UOJ720910 UYE720909:UYF720910 VIA720909:VIB720910 VRW720909:VRX720910 WBS720909:WBT720910 WLO720909:WLP720910 WVK720909:WVL720910 C786445:D786446 IY786445:IZ786446 SU786445:SV786446 ACQ786445:ACR786446 AMM786445:AMN786446 AWI786445:AWJ786446 BGE786445:BGF786446 BQA786445:BQB786446 BZW786445:BZX786446 CJS786445:CJT786446 CTO786445:CTP786446 DDK786445:DDL786446 DNG786445:DNH786446 DXC786445:DXD786446 EGY786445:EGZ786446 EQU786445:EQV786446 FAQ786445:FAR786446 FKM786445:FKN786446 FUI786445:FUJ786446 GEE786445:GEF786446 GOA786445:GOB786446 GXW786445:GXX786446 HHS786445:HHT786446 HRO786445:HRP786446 IBK786445:IBL786446 ILG786445:ILH786446 IVC786445:IVD786446 JEY786445:JEZ786446 JOU786445:JOV786446 JYQ786445:JYR786446 KIM786445:KIN786446 KSI786445:KSJ786446 LCE786445:LCF786446 LMA786445:LMB786446 LVW786445:LVX786446 MFS786445:MFT786446 MPO786445:MPP786446 MZK786445:MZL786446 NJG786445:NJH786446 NTC786445:NTD786446 OCY786445:OCZ786446 OMU786445:OMV786446 OWQ786445:OWR786446 PGM786445:PGN786446 PQI786445:PQJ786446 QAE786445:QAF786446 QKA786445:QKB786446 QTW786445:QTX786446 RDS786445:RDT786446 RNO786445:RNP786446 RXK786445:RXL786446 SHG786445:SHH786446 SRC786445:SRD786446 TAY786445:TAZ786446 TKU786445:TKV786446 TUQ786445:TUR786446 UEM786445:UEN786446 UOI786445:UOJ786446 UYE786445:UYF786446 VIA786445:VIB786446 VRW786445:VRX786446 WBS786445:WBT786446 WLO786445:WLP786446 WVK786445:WVL786446 C851981:D851982 IY851981:IZ851982 SU851981:SV851982 ACQ851981:ACR851982 AMM851981:AMN851982 AWI851981:AWJ851982 BGE851981:BGF851982 BQA851981:BQB851982 BZW851981:BZX851982 CJS851981:CJT851982 CTO851981:CTP851982 DDK851981:DDL851982 DNG851981:DNH851982 DXC851981:DXD851982 EGY851981:EGZ851982 EQU851981:EQV851982 FAQ851981:FAR851982 FKM851981:FKN851982 FUI851981:FUJ851982 GEE851981:GEF851982 GOA851981:GOB851982 GXW851981:GXX851982 HHS851981:HHT851982 HRO851981:HRP851982 IBK851981:IBL851982 ILG851981:ILH851982 IVC851981:IVD851982 JEY851981:JEZ851982 JOU851981:JOV851982 JYQ851981:JYR851982 KIM851981:KIN851982 KSI851981:KSJ851982 LCE851981:LCF851982 LMA851981:LMB851982 LVW851981:LVX851982 MFS851981:MFT851982 MPO851981:MPP851982 MZK851981:MZL851982 NJG851981:NJH851982 NTC851981:NTD851982 OCY851981:OCZ851982 OMU851981:OMV851982 OWQ851981:OWR851982 PGM851981:PGN851982 PQI851981:PQJ851982 QAE851981:QAF851982 QKA851981:QKB851982 QTW851981:QTX851982 RDS851981:RDT851982 RNO851981:RNP851982 RXK851981:RXL851982 SHG851981:SHH851982 SRC851981:SRD851982 TAY851981:TAZ851982 TKU851981:TKV851982 TUQ851981:TUR851982 UEM851981:UEN851982 UOI851981:UOJ851982 UYE851981:UYF851982 VIA851981:VIB851982 VRW851981:VRX851982 WBS851981:WBT851982 WLO851981:WLP851982 WVK851981:WVL851982 C917517:D917518 IY917517:IZ917518 SU917517:SV917518 ACQ917517:ACR917518 AMM917517:AMN917518 AWI917517:AWJ917518 BGE917517:BGF917518 BQA917517:BQB917518 BZW917517:BZX917518 CJS917517:CJT917518 CTO917517:CTP917518 DDK917517:DDL917518 DNG917517:DNH917518 DXC917517:DXD917518 EGY917517:EGZ917518 EQU917517:EQV917518 FAQ917517:FAR917518 FKM917517:FKN917518 FUI917517:FUJ917518 GEE917517:GEF917518 GOA917517:GOB917518 GXW917517:GXX917518 HHS917517:HHT917518 HRO917517:HRP917518 IBK917517:IBL917518 ILG917517:ILH917518 IVC917517:IVD917518 JEY917517:JEZ917518 JOU917517:JOV917518 JYQ917517:JYR917518 KIM917517:KIN917518 KSI917517:KSJ917518 LCE917517:LCF917518 LMA917517:LMB917518 LVW917517:LVX917518 MFS917517:MFT917518 MPO917517:MPP917518 MZK917517:MZL917518 NJG917517:NJH917518 NTC917517:NTD917518 OCY917517:OCZ917518 OMU917517:OMV917518 OWQ917517:OWR917518 PGM917517:PGN917518 PQI917517:PQJ917518 QAE917517:QAF917518 QKA917517:QKB917518 QTW917517:QTX917518 RDS917517:RDT917518 RNO917517:RNP917518 RXK917517:RXL917518 SHG917517:SHH917518 SRC917517:SRD917518 TAY917517:TAZ917518 TKU917517:TKV917518 TUQ917517:TUR917518 UEM917517:UEN917518 UOI917517:UOJ917518 UYE917517:UYF917518 VIA917517:VIB917518 VRW917517:VRX917518 WBS917517:WBT917518 WLO917517:WLP917518 WVK917517:WVL917518 C983053:D983054 IY983053:IZ983054 SU983053:SV983054 ACQ983053:ACR983054 AMM983053:AMN983054 AWI983053:AWJ983054 BGE983053:BGF983054 BQA983053:BQB983054 BZW983053:BZX983054 CJS983053:CJT983054 CTO983053:CTP983054 DDK983053:DDL983054 DNG983053:DNH983054 DXC983053:DXD983054 EGY983053:EGZ983054 EQU983053:EQV983054 FAQ983053:FAR983054 FKM983053:FKN983054 FUI983053:FUJ983054 GEE983053:GEF983054 GOA983053:GOB983054 GXW983053:GXX983054 HHS983053:HHT983054 HRO983053:HRP983054 IBK983053:IBL983054 ILG983053:ILH983054 IVC983053:IVD983054 JEY983053:JEZ983054 JOU983053:JOV983054 JYQ983053:JYR983054 KIM983053:KIN983054 KSI983053:KSJ983054 LCE983053:LCF983054 LMA983053:LMB983054 LVW983053:LVX983054 MFS983053:MFT983054 MPO983053:MPP983054 MZK983053:MZL983054 NJG983053:NJH983054 NTC983053:NTD983054 OCY983053:OCZ983054 OMU983053:OMV983054 OWQ983053:OWR983054 PGM983053:PGN983054 PQI983053:PQJ983054 QAE983053:QAF983054 QKA983053:QKB983054 QTW983053:QTX983054 RDS983053:RDT983054 RNO983053:RNP983054 RXK983053:RXL983054 SHG983053:SHH983054 SRC983053:SRD983054 TAY983053:TAZ983054 TKU983053:TKV983054 TUQ983053:TUR983054 UEM983053:UEN983054 UOI983053:UOJ983054 UYE983053:UYF983054 VIA983053:VIB983054 VRW983053:VRX983054 WBS983053:WBT983054 WLO983053:WLP983054 WVK983053:WVL983054" xr:uid="{76AC75B4-C6E0-4F31-8C4F-C11A7E35D93C}">
      <formula1>$B$75:$B$77</formula1>
    </dataValidation>
    <dataValidation type="decimal" allowBlank="1" showInputMessage="1" showErrorMessage="1" sqref="G24:G25 JC24:JC25 SY24:SY25 ACU24:ACU25 AMQ24:AMQ25 AWM24:AWM25 BGI24:BGI25 BQE24:BQE25 CAA24:CAA25 CJW24:CJW25 CTS24:CTS25 DDO24:DDO25 DNK24:DNK25 DXG24:DXG25 EHC24:EHC25 EQY24:EQY25 FAU24:FAU25 FKQ24:FKQ25 FUM24:FUM25 GEI24:GEI25 GOE24:GOE25 GYA24:GYA25 HHW24:HHW25 HRS24:HRS25 IBO24:IBO25 ILK24:ILK25 IVG24:IVG25 JFC24:JFC25 JOY24:JOY25 JYU24:JYU25 KIQ24:KIQ25 KSM24:KSM25 LCI24:LCI25 LME24:LME25 LWA24:LWA25 MFW24:MFW25 MPS24:MPS25 MZO24:MZO25 NJK24:NJK25 NTG24:NTG25 ODC24:ODC25 OMY24:OMY25 OWU24:OWU25 PGQ24:PGQ25 PQM24:PQM25 QAI24:QAI25 QKE24:QKE25 QUA24:QUA25 RDW24:RDW25 RNS24:RNS25 RXO24:RXO25 SHK24:SHK25 SRG24:SRG25 TBC24:TBC25 TKY24:TKY25 TUU24:TUU25 UEQ24:UEQ25 UOM24:UOM25 UYI24:UYI25 VIE24:VIE25 VSA24:VSA25 WBW24:WBW25 WLS24:WLS25 WVO24:WVO25 G65560:G65561 JC65560:JC65561 SY65560:SY65561 ACU65560:ACU65561 AMQ65560:AMQ65561 AWM65560:AWM65561 BGI65560:BGI65561 BQE65560:BQE65561 CAA65560:CAA65561 CJW65560:CJW65561 CTS65560:CTS65561 DDO65560:DDO65561 DNK65560:DNK65561 DXG65560:DXG65561 EHC65560:EHC65561 EQY65560:EQY65561 FAU65560:FAU65561 FKQ65560:FKQ65561 FUM65560:FUM65561 GEI65560:GEI65561 GOE65560:GOE65561 GYA65560:GYA65561 HHW65560:HHW65561 HRS65560:HRS65561 IBO65560:IBO65561 ILK65560:ILK65561 IVG65560:IVG65561 JFC65560:JFC65561 JOY65560:JOY65561 JYU65560:JYU65561 KIQ65560:KIQ65561 KSM65560:KSM65561 LCI65560:LCI65561 LME65560:LME65561 LWA65560:LWA65561 MFW65560:MFW65561 MPS65560:MPS65561 MZO65560:MZO65561 NJK65560:NJK65561 NTG65560:NTG65561 ODC65560:ODC65561 OMY65560:OMY65561 OWU65560:OWU65561 PGQ65560:PGQ65561 PQM65560:PQM65561 QAI65560:QAI65561 QKE65560:QKE65561 QUA65560:QUA65561 RDW65560:RDW65561 RNS65560:RNS65561 RXO65560:RXO65561 SHK65560:SHK65561 SRG65560:SRG65561 TBC65560:TBC65561 TKY65560:TKY65561 TUU65560:TUU65561 UEQ65560:UEQ65561 UOM65560:UOM65561 UYI65560:UYI65561 VIE65560:VIE65561 VSA65560:VSA65561 WBW65560:WBW65561 WLS65560:WLS65561 WVO65560:WVO65561 G131096:G131097 JC131096:JC131097 SY131096:SY131097 ACU131096:ACU131097 AMQ131096:AMQ131097 AWM131096:AWM131097 BGI131096:BGI131097 BQE131096:BQE131097 CAA131096:CAA131097 CJW131096:CJW131097 CTS131096:CTS131097 DDO131096:DDO131097 DNK131096:DNK131097 DXG131096:DXG131097 EHC131096:EHC131097 EQY131096:EQY131097 FAU131096:FAU131097 FKQ131096:FKQ131097 FUM131096:FUM131097 GEI131096:GEI131097 GOE131096:GOE131097 GYA131096:GYA131097 HHW131096:HHW131097 HRS131096:HRS131097 IBO131096:IBO131097 ILK131096:ILK131097 IVG131096:IVG131097 JFC131096:JFC131097 JOY131096:JOY131097 JYU131096:JYU131097 KIQ131096:KIQ131097 KSM131096:KSM131097 LCI131096:LCI131097 LME131096:LME131097 LWA131096:LWA131097 MFW131096:MFW131097 MPS131096:MPS131097 MZO131096:MZO131097 NJK131096:NJK131097 NTG131096:NTG131097 ODC131096:ODC131097 OMY131096:OMY131097 OWU131096:OWU131097 PGQ131096:PGQ131097 PQM131096:PQM131097 QAI131096:QAI131097 QKE131096:QKE131097 QUA131096:QUA131097 RDW131096:RDW131097 RNS131096:RNS131097 RXO131096:RXO131097 SHK131096:SHK131097 SRG131096:SRG131097 TBC131096:TBC131097 TKY131096:TKY131097 TUU131096:TUU131097 UEQ131096:UEQ131097 UOM131096:UOM131097 UYI131096:UYI131097 VIE131096:VIE131097 VSA131096:VSA131097 WBW131096:WBW131097 WLS131096:WLS131097 WVO131096:WVO131097 G196632:G196633 JC196632:JC196633 SY196632:SY196633 ACU196632:ACU196633 AMQ196632:AMQ196633 AWM196632:AWM196633 BGI196632:BGI196633 BQE196632:BQE196633 CAA196632:CAA196633 CJW196632:CJW196633 CTS196632:CTS196633 DDO196632:DDO196633 DNK196632:DNK196633 DXG196632:DXG196633 EHC196632:EHC196633 EQY196632:EQY196633 FAU196632:FAU196633 FKQ196632:FKQ196633 FUM196632:FUM196633 GEI196632:GEI196633 GOE196632:GOE196633 GYA196632:GYA196633 HHW196632:HHW196633 HRS196632:HRS196633 IBO196632:IBO196633 ILK196632:ILK196633 IVG196632:IVG196633 JFC196632:JFC196633 JOY196632:JOY196633 JYU196632:JYU196633 KIQ196632:KIQ196633 KSM196632:KSM196633 LCI196632:LCI196633 LME196632:LME196633 LWA196632:LWA196633 MFW196632:MFW196633 MPS196632:MPS196633 MZO196632:MZO196633 NJK196632:NJK196633 NTG196632:NTG196633 ODC196632:ODC196633 OMY196632:OMY196633 OWU196632:OWU196633 PGQ196632:PGQ196633 PQM196632:PQM196633 QAI196632:QAI196633 QKE196632:QKE196633 QUA196632:QUA196633 RDW196632:RDW196633 RNS196632:RNS196633 RXO196632:RXO196633 SHK196632:SHK196633 SRG196632:SRG196633 TBC196632:TBC196633 TKY196632:TKY196633 TUU196632:TUU196633 UEQ196632:UEQ196633 UOM196632:UOM196633 UYI196632:UYI196633 VIE196632:VIE196633 VSA196632:VSA196633 WBW196632:WBW196633 WLS196632:WLS196633 WVO196632:WVO196633 G262168:G262169 JC262168:JC262169 SY262168:SY262169 ACU262168:ACU262169 AMQ262168:AMQ262169 AWM262168:AWM262169 BGI262168:BGI262169 BQE262168:BQE262169 CAA262168:CAA262169 CJW262168:CJW262169 CTS262168:CTS262169 DDO262168:DDO262169 DNK262168:DNK262169 DXG262168:DXG262169 EHC262168:EHC262169 EQY262168:EQY262169 FAU262168:FAU262169 FKQ262168:FKQ262169 FUM262168:FUM262169 GEI262168:GEI262169 GOE262168:GOE262169 GYA262168:GYA262169 HHW262168:HHW262169 HRS262168:HRS262169 IBO262168:IBO262169 ILK262168:ILK262169 IVG262168:IVG262169 JFC262168:JFC262169 JOY262168:JOY262169 JYU262168:JYU262169 KIQ262168:KIQ262169 KSM262168:KSM262169 LCI262168:LCI262169 LME262168:LME262169 LWA262168:LWA262169 MFW262168:MFW262169 MPS262168:MPS262169 MZO262168:MZO262169 NJK262168:NJK262169 NTG262168:NTG262169 ODC262168:ODC262169 OMY262168:OMY262169 OWU262168:OWU262169 PGQ262168:PGQ262169 PQM262168:PQM262169 QAI262168:QAI262169 QKE262168:QKE262169 QUA262168:QUA262169 RDW262168:RDW262169 RNS262168:RNS262169 RXO262168:RXO262169 SHK262168:SHK262169 SRG262168:SRG262169 TBC262168:TBC262169 TKY262168:TKY262169 TUU262168:TUU262169 UEQ262168:UEQ262169 UOM262168:UOM262169 UYI262168:UYI262169 VIE262168:VIE262169 VSA262168:VSA262169 WBW262168:WBW262169 WLS262168:WLS262169 WVO262168:WVO262169 G327704:G327705 JC327704:JC327705 SY327704:SY327705 ACU327704:ACU327705 AMQ327704:AMQ327705 AWM327704:AWM327705 BGI327704:BGI327705 BQE327704:BQE327705 CAA327704:CAA327705 CJW327704:CJW327705 CTS327704:CTS327705 DDO327704:DDO327705 DNK327704:DNK327705 DXG327704:DXG327705 EHC327704:EHC327705 EQY327704:EQY327705 FAU327704:FAU327705 FKQ327704:FKQ327705 FUM327704:FUM327705 GEI327704:GEI327705 GOE327704:GOE327705 GYA327704:GYA327705 HHW327704:HHW327705 HRS327704:HRS327705 IBO327704:IBO327705 ILK327704:ILK327705 IVG327704:IVG327705 JFC327704:JFC327705 JOY327704:JOY327705 JYU327704:JYU327705 KIQ327704:KIQ327705 KSM327704:KSM327705 LCI327704:LCI327705 LME327704:LME327705 LWA327704:LWA327705 MFW327704:MFW327705 MPS327704:MPS327705 MZO327704:MZO327705 NJK327704:NJK327705 NTG327704:NTG327705 ODC327704:ODC327705 OMY327704:OMY327705 OWU327704:OWU327705 PGQ327704:PGQ327705 PQM327704:PQM327705 QAI327704:QAI327705 QKE327704:QKE327705 QUA327704:QUA327705 RDW327704:RDW327705 RNS327704:RNS327705 RXO327704:RXO327705 SHK327704:SHK327705 SRG327704:SRG327705 TBC327704:TBC327705 TKY327704:TKY327705 TUU327704:TUU327705 UEQ327704:UEQ327705 UOM327704:UOM327705 UYI327704:UYI327705 VIE327704:VIE327705 VSA327704:VSA327705 WBW327704:WBW327705 WLS327704:WLS327705 WVO327704:WVO327705 G393240:G393241 JC393240:JC393241 SY393240:SY393241 ACU393240:ACU393241 AMQ393240:AMQ393241 AWM393240:AWM393241 BGI393240:BGI393241 BQE393240:BQE393241 CAA393240:CAA393241 CJW393240:CJW393241 CTS393240:CTS393241 DDO393240:DDO393241 DNK393240:DNK393241 DXG393240:DXG393241 EHC393240:EHC393241 EQY393240:EQY393241 FAU393240:FAU393241 FKQ393240:FKQ393241 FUM393240:FUM393241 GEI393240:GEI393241 GOE393240:GOE393241 GYA393240:GYA393241 HHW393240:HHW393241 HRS393240:HRS393241 IBO393240:IBO393241 ILK393240:ILK393241 IVG393240:IVG393241 JFC393240:JFC393241 JOY393240:JOY393241 JYU393240:JYU393241 KIQ393240:KIQ393241 KSM393240:KSM393241 LCI393240:LCI393241 LME393240:LME393241 LWA393240:LWA393241 MFW393240:MFW393241 MPS393240:MPS393241 MZO393240:MZO393241 NJK393240:NJK393241 NTG393240:NTG393241 ODC393240:ODC393241 OMY393240:OMY393241 OWU393240:OWU393241 PGQ393240:PGQ393241 PQM393240:PQM393241 QAI393240:QAI393241 QKE393240:QKE393241 QUA393240:QUA393241 RDW393240:RDW393241 RNS393240:RNS393241 RXO393240:RXO393241 SHK393240:SHK393241 SRG393240:SRG393241 TBC393240:TBC393241 TKY393240:TKY393241 TUU393240:TUU393241 UEQ393240:UEQ393241 UOM393240:UOM393241 UYI393240:UYI393241 VIE393240:VIE393241 VSA393240:VSA393241 WBW393240:WBW393241 WLS393240:WLS393241 WVO393240:WVO393241 G458776:G458777 JC458776:JC458777 SY458776:SY458777 ACU458776:ACU458777 AMQ458776:AMQ458777 AWM458776:AWM458777 BGI458776:BGI458777 BQE458776:BQE458777 CAA458776:CAA458777 CJW458776:CJW458777 CTS458776:CTS458777 DDO458776:DDO458777 DNK458776:DNK458777 DXG458776:DXG458777 EHC458776:EHC458777 EQY458776:EQY458777 FAU458776:FAU458777 FKQ458776:FKQ458777 FUM458776:FUM458777 GEI458776:GEI458777 GOE458776:GOE458777 GYA458776:GYA458777 HHW458776:HHW458777 HRS458776:HRS458777 IBO458776:IBO458777 ILK458776:ILK458777 IVG458776:IVG458777 JFC458776:JFC458777 JOY458776:JOY458777 JYU458776:JYU458777 KIQ458776:KIQ458777 KSM458776:KSM458777 LCI458776:LCI458777 LME458776:LME458777 LWA458776:LWA458777 MFW458776:MFW458777 MPS458776:MPS458777 MZO458776:MZO458777 NJK458776:NJK458777 NTG458776:NTG458777 ODC458776:ODC458777 OMY458776:OMY458777 OWU458776:OWU458777 PGQ458776:PGQ458777 PQM458776:PQM458777 QAI458776:QAI458777 QKE458776:QKE458777 QUA458776:QUA458777 RDW458776:RDW458777 RNS458776:RNS458777 RXO458776:RXO458777 SHK458776:SHK458777 SRG458776:SRG458777 TBC458776:TBC458777 TKY458776:TKY458777 TUU458776:TUU458777 UEQ458776:UEQ458777 UOM458776:UOM458777 UYI458776:UYI458777 VIE458776:VIE458777 VSA458776:VSA458777 WBW458776:WBW458777 WLS458776:WLS458777 WVO458776:WVO458777 G524312:G524313 JC524312:JC524313 SY524312:SY524313 ACU524312:ACU524313 AMQ524312:AMQ524313 AWM524312:AWM524313 BGI524312:BGI524313 BQE524312:BQE524313 CAA524312:CAA524313 CJW524312:CJW524313 CTS524312:CTS524313 DDO524312:DDO524313 DNK524312:DNK524313 DXG524312:DXG524313 EHC524312:EHC524313 EQY524312:EQY524313 FAU524312:FAU524313 FKQ524312:FKQ524313 FUM524312:FUM524313 GEI524312:GEI524313 GOE524312:GOE524313 GYA524312:GYA524313 HHW524312:HHW524313 HRS524312:HRS524313 IBO524312:IBO524313 ILK524312:ILK524313 IVG524312:IVG524313 JFC524312:JFC524313 JOY524312:JOY524313 JYU524312:JYU524313 KIQ524312:KIQ524313 KSM524312:KSM524313 LCI524312:LCI524313 LME524312:LME524313 LWA524312:LWA524313 MFW524312:MFW524313 MPS524312:MPS524313 MZO524312:MZO524313 NJK524312:NJK524313 NTG524312:NTG524313 ODC524312:ODC524313 OMY524312:OMY524313 OWU524312:OWU524313 PGQ524312:PGQ524313 PQM524312:PQM524313 QAI524312:QAI524313 QKE524312:QKE524313 QUA524312:QUA524313 RDW524312:RDW524313 RNS524312:RNS524313 RXO524312:RXO524313 SHK524312:SHK524313 SRG524312:SRG524313 TBC524312:TBC524313 TKY524312:TKY524313 TUU524312:TUU524313 UEQ524312:UEQ524313 UOM524312:UOM524313 UYI524312:UYI524313 VIE524312:VIE524313 VSA524312:VSA524313 WBW524312:WBW524313 WLS524312:WLS524313 WVO524312:WVO524313 G589848:G589849 JC589848:JC589849 SY589848:SY589849 ACU589848:ACU589849 AMQ589848:AMQ589849 AWM589848:AWM589849 BGI589848:BGI589849 BQE589848:BQE589849 CAA589848:CAA589849 CJW589848:CJW589849 CTS589848:CTS589849 DDO589848:DDO589849 DNK589848:DNK589849 DXG589848:DXG589849 EHC589848:EHC589849 EQY589848:EQY589849 FAU589848:FAU589849 FKQ589848:FKQ589849 FUM589848:FUM589849 GEI589848:GEI589849 GOE589848:GOE589849 GYA589848:GYA589849 HHW589848:HHW589849 HRS589848:HRS589849 IBO589848:IBO589849 ILK589848:ILK589849 IVG589848:IVG589849 JFC589848:JFC589849 JOY589848:JOY589849 JYU589848:JYU589849 KIQ589848:KIQ589849 KSM589848:KSM589849 LCI589848:LCI589849 LME589848:LME589849 LWA589848:LWA589849 MFW589848:MFW589849 MPS589848:MPS589849 MZO589848:MZO589849 NJK589848:NJK589849 NTG589848:NTG589849 ODC589848:ODC589849 OMY589848:OMY589849 OWU589848:OWU589849 PGQ589848:PGQ589849 PQM589848:PQM589849 QAI589848:QAI589849 QKE589848:QKE589849 QUA589848:QUA589849 RDW589848:RDW589849 RNS589848:RNS589849 RXO589848:RXO589849 SHK589848:SHK589849 SRG589848:SRG589849 TBC589848:TBC589849 TKY589848:TKY589849 TUU589848:TUU589849 UEQ589848:UEQ589849 UOM589848:UOM589849 UYI589848:UYI589849 VIE589848:VIE589849 VSA589848:VSA589849 WBW589848:WBW589849 WLS589848:WLS589849 WVO589848:WVO589849 G655384:G655385 JC655384:JC655385 SY655384:SY655385 ACU655384:ACU655385 AMQ655384:AMQ655385 AWM655384:AWM655385 BGI655384:BGI655385 BQE655384:BQE655385 CAA655384:CAA655385 CJW655384:CJW655385 CTS655384:CTS655385 DDO655384:DDO655385 DNK655384:DNK655385 DXG655384:DXG655385 EHC655384:EHC655385 EQY655384:EQY655385 FAU655384:FAU655385 FKQ655384:FKQ655385 FUM655384:FUM655385 GEI655384:GEI655385 GOE655384:GOE655385 GYA655384:GYA655385 HHW655384:HHW655385 HRS655384:HRS655385 IBO655384:IBO655385 ILK655384:ILK655385 IVG655384:IVG655385 JFC655384:JFC655385 JOY655384:JOY655385 JYU655384:JYU655385 KIQ655384:KIQ655385 KSM655384:KSM655385 LCI655384:LCI655385 LME655384:LME655385 LWA655384:LWA655385 MFW655384:MFW655385 MPS655384:MPS655385 MZO655384:MZO655385 NJK655384:NJK655385 NTG655384:NTG655385 ODC655384:ODC655385 OMY655384:OMY655385 OWU655384:OWU655385 PGQ655384:PGQ655385 PQM655384:PQM655385 QAI655384:QAI655385 QKE655384:QKE655385 QUA655384:QUA655385 RDW655384:RDW655385 RNS655384:RNS655385 RXO655384:RXO655385 SHK655384:SHK655385 SRG655384:SRG655385 TBC655384:TBC655385 TKY655384:TKY655385 TUU655384:TUU655385 UEQ655384:UEQ655385 UOM655384:UOM655385 UYI655384:UYI655385 VIE655384:VIE655385 VSA655384:VSA655385 WBW655384:WBW655385 WLS655384:WLS655385 WVO655384:WVO655385 G720920:G720921 JC720920:JC720921 SY720920:SY720921 ACU720920:ACU720921 AMQ720920:AMQ720921 AWM720920:AWM720921 BGI720920:BGI720921 BQE720920:BQE720921 CAA720920:CAA720921 CJW720920:CJW720921 CTS720920:CTS720921 DDO720920:DDO720921 DNK720920:DNK720921 DXG720920:DXG720921 EHC720920:EHC720921 EQY720920:EQY720921 FAU720920:FAU720921 FKQ720920:FKQ720921 FUM720920:FUM720921 GEI720920:GEI720921 GOE720920:GOE720921 GYA720920:GYA720921 HHW720920:HHW720921 HRS720920:HRS720921 IBO720920:IBO720921 ILK720920:ILK720921 IVG720920:IVG720921 JFC720920:JFC720921 JOY720920:JOY720921 JYU720920:JYU720921 KIQ720920:KIQ720921 KSM720920:KSM720921 LCI720920:LCI720921 LME720920:LME720921 LWA720920:LWA720921 MFW720920:MFW720921 MPS720920:MPS720921 MZO720920:MZO720921 NJK720920:NJK720921 NTG720920:NTG720921 ODC720920:ODC720921 OMY720920:OMY720921 OWU720920:OWU720921 PGQ720920:PGQ720921 PQM720920:PQM720921 QAI720920:QAI720921 QKE720920:QKE720921 QUA720920:QUA720921 RDW720920:RDW720921 RNS720920:RNS720921 RXO720920:RXO720921 SHK720920:SHK720921 SRG720920:SRG720921 TBC720920:TBC720921 TKY720920:TKY720921 TUU720920:TUU720921 UEQ720920:UEQ720921 UOM720920:UOM720921 UYI720920:UYI720921 VIE720920:VIE720921 VSA720920:VSA720921 WBW720920:WBW720921 WLS720920:WLS720921 WVO720920:WVO720921 G786456:G786457 JC786456:JC786457 SY786456:SY786457 ACU786456:ACU786457 AMQ786456:AMQ786457 AWM786456:AWM786457 BGI786456:BGI786457 BQE786456:BQE786457 CAA786456:CAA786457 CJW786456:CJW786457 CTS786456:CTS786457 DDO786456:DDO786457 DNK786456:DNK786457 DXG786456:DXG786457 EHC786456:EHC786457 EQY786456:EQY786457 FAU786456:FAU786457 FKQ786456:FKQ786457 FUM786456:FUM786457 GEI786456:GEI786457 GOE786456:GOE786457 GYA786456:GYA786457 HHW786456:HHW786457 HRS786456:HRS786457 IBO786456:IBO786457 ILK786456:ILK786457 IVG786456:IVG786457 JFC786456:JFC786457 JOY786456:JOY786457 JYU786456:JYU786457 KIQ786456:KIQ786457 KSM786456:KSM786457 LCI786456:LCI786457 LME786456:LME786457 LWA786456:LWA786457 MFW786456:MFW786457 MPS786456:MPS786457 MZO786456:MZO786457 NJK786456:NJK786457 NTG786456:NTG786457 ODC786456:ODC786457 OMY786456:OMY786457 OWU786456:OWU786457 PGQ786456:PGQ786457 PQM786456:PQM786457 QAI786456:QAI786457 QKE786456:QKE786457 QUA786456:QUA786457 RDW786456:RDW786457 RNS786456:RNS786457 RXO786456:RXO786457 SHK786456:SHK786457 SRG786456:SRG786457 TBC786456:TBC786457 TKY786456:TKY786457 TUU786456:TUU786457 UEQ786456:UEQ786457 UOM786456:UOM786457 UYI786456:UYI786457 VIE786456:VIE786457 VSA786456:VSA786457 WBW786456:WBW786457 WLS786456:WLS786457 WVO786456:WVO786457 G851992:G851993 JC851992:JC851993 SY851992:SY851993 ACU851992:ACU851993 AMQ851992:AMQ851993 AWM851992:AWM851993 BGI851992:BGI851993 BQE851992:BQE851993 CAA851992:CAA851993 CJW851992:CJW851993 CTS851992:CTS851993 DDO851992:DDO851993 DNK851992:DNK851993 DXG851992:DXG851993 EHC851992:EHC851993 EQY851992:EQY851993 FAU851992:FAU851993 FKQ851992:FKQ851993 FUM851992:FUM851993 GEI851992:GEI851993 GOE851992:GOE851993 GYA851992:GYA851993 HHW851992:HHW851993 HRS851992:HRS851993 IBO851992:IBO851993 ILK851992:ILK851993 IVG851992:IVG851993 JFC851992:JFC851993 JOY851992:JOY851993 JYU851992:JYU851993 KIQ851992:KIQ851993 KSM851992:KSM851993 LCI851992:LCI851993 LME851992:LME851993 LWA851992:LWA851993 MFW851992:MFW851993 MPS851992:MPS851993 MZO851992:MZO851993 NJK851992:NJK851993 NTG851992:NTG851993 ODC851992:ODC851993 OMY851992:OMY851993 OWU851992:OWU851993 PGQ851992:PGQ851993 PQM851992:PQM851993 QAI851992:QAI851993 QKE851992:QKE851993 QUA851992:QUA851993 RDW851992:RDW851993 RNS851992:RNS851993 RXO851992:RXO851993 SHK851992:SHK851993 SRG851992:SRG851993 TBC851992:TBC851993 TKY851992:TKY851993 TUU851992:TUU851993 UEQ851992:UEQ851993 UOM851992:UOM851993 UYI851992:UYI851993 VIE851992:VIE851993 VSA851992:VSA851993 WBW851992:WBW851993 WLS851992:WLS851993 WVO851992:WVO851993 G917528:G917529 JC917528:JC917529 SY917528:SY917529 ACU917528:ACU917529 AMQ917528:AMQ917529 AWM917528:AWM917529 BGI917528:BGI917529 BQE917528:BQE917529 CAA917528:CAA917529 CJW917528:CJW917529 CTS917528:CTS917529 DDO917528:DDO917529 DNK917528:DNK917529 DXG917528:DXG917529 EHC917528:EHC917529 EQY917528:EQY917529 FAU917528:FAU917529 FKQ917528:FKQ917529 FUM917528:FUM917529 GEI917528:GEI917529 GOE917528:GOE917529 GYA917528:GYA917529 HHW917528:HHW917529 HRS917528:HRS917529 IBO917528:IBO917529 ILK917528:ILK917529 IVG917528:IVG917529 JFC917528:JFC917529 JOY917528:JOY917529 JYU917528:JYU917529 KIQ917528:KIQ917529 KSM917528:KSM917529 LCI917528:LCI917529 LME917528:LME917529 LWA917528:LWA917529 MFW917528:MFW917529 MPS917528:MPS917529 MZO917528:MZO917529 NJK917528:NJK917529 NTG917528:NTG917529 ODC917528:ODC917529 OMY917528:OMY917529 OWU917528:OWU917529 PGQ917528:PGQ917529 PQM917528:PQM917529 QAI917528:QAI917529 QKE917528:QKE917529 QUA917528:QUA917529 RDW917528:RDW917529 RNS917528:RNS917529 RXO917528:RXO917529 SHK917528:SHK917529 SRG917528:SRG917529 TBC917528:TBC917529 TKY917528:TKY917529 TUU917528:TUU917529 UEQ917528:UEQ917529 UOM917528:UOM917529 UYI917528:UYI917529 VIE917528:VIE917529 VSA917528:VSA917529 WBW917528:WBW917529 WLS917528:WLS917529 WVO917528:WVO917529 G983064:G983065 JC983064:JC983065 SY983064:SY983065 ACU983064:ACU983065 AMQ983064:AMQ983065 AWM983064:AWM983065 BGI983064:BGI983065 BQE983064:BQE983065 CAA983064:CAA983065 CJW983064:CJW983065 CTS983064:CTS983065 DDO983064:DDO983065 DNK983064:DNK983065 DXG983064:DXG983065 EHC983064:EHC983065 EQY983064:EQY983065 FAU983064:FAU983065 FKQ983064:FKQ983065 FUM983064:FUM983065 GEI983064:GEI983065 GOE983064:GOE983065 GYA983064:GYA983065 HHW983064:HHW983065 HRS983064:HRS983065 IBO983064:IBO983065 ILK983064:ILK983065 IVG983064:IVG983065 JFC983064:JFC983065 JOY983064:JOY983065 JYU983064:JYU983065 KIQ983064:KIQ983065 KSM983064:KSM983065 LCI983064:LCI983065 LME983064:LME983065 LWA983064:LWA983065 MFW983064:MFW983065 MPS983064:MPS983065 MZO983064:MZO983065 NJK983064:NJK983065 NTG983064:NTG983065 ODC983064:ODC983065 OMY983064:OMY983065 OWU983064:OWU983065 PGQ983064:PGQ983065 PQM983064:PQM983065 QAI983064:QAI983065 QKE983064:QKE983065 QUA983064:QUA983065 RDW983064:RDW983065 RNS983064:RNS983065 RXO983064:RXO983065 SHK983064:SHK983065 SRG983064:SRG983065 TBC983064:TBC983065 TKY983064:TKY983065 TUU983064:TUU983065 UEQ983064:UEQ983065 UOM983064:UOM983065 UYI983064:UYI983065 VIE983064:VIE983065 VSA983064:VSA983065 WBW983064:WBW983065 WLS983064:WLS983065 WVO983064:WVO983065 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C15:C16 IY15:IY16 SU15:SU16 ACQ15:ACQ16 AMM15:AMM16 AWI15:AWI16 BGE15:BGE16 BQA15:BQA16 BZW15:BZW16 CJS15:CJS16 CTO15:CTO16 DDK15:DDK16 DNG15:DNG16 DXC15:DXC16 EGY15:EGY16 EQU15:EQU16 FAQ15:FAQ16 FKM15:FKM16 FUI15:FUI16 GEE15:GEE16 GOA15:GOA16 GXW15:GXW16 HHS15:HHS16 HRO15:HRO16 IBK15:IBK16 ILG15:ILG16 IVC15:IVC16 JEY15:JEY16 JOU15:JOU16 JYQ15:JYQ16 KIM15:KIM16 KSI15:KSI16 LCE15:LCE16 LMA15:LMA16 LVW15:LVW16 MFS15:MFS16 MPO15:MPO16 MZK15:MZK16 NJG15:NJG16 NTC15:NTC16 OCY15:OCY16 OMU15:OMU16 OWQ15:OWQ16 PGM15:PGM16 PQI15:PQI16 QAE15:QAE16 QKA15:QKA16 QTW15:QTW16 RDS15:RDS16 RNO15:RNO16 RXK15:RXK16 SHG15:SHG16 SRC15:SRC16 TAY15:TAY16 TKU15:TKU16 TUQ15:TUQ16 UEM15:UEM16 UOI15:UOI16 UYE15:UYE16 VIA15:VIA16 VRW15:VRW16 WBS15:WBS16 WLO15:WLO16 WVK15:WVK16 C65551:C65552 IY65551:IY65552 SU65551:SU65552 ACQ65551:ACQ65552 AMM65551:AMM65552 AWI65551:AWI65552 BGE65551:BGE65552 BQA65551:BQA65552 BZW65551:BZW65552 CJS65551:CJS65552 CTO65551:CTO65552 DDK65551:DDK65552 DNG65551:DNG65552 DXC65551:DXC65552 EGY65551:EGY65552 EQU65551:EQU65552 FAQ65551:FAQ65552 FKM65551:FKM65552 FUI65551:FUI65552 GEE65551:GEE65552 GOA65551:GOA65552 GXW65551:GXW65552 HHS65551:HHS65552 HRO65551:HRO65552 IBK65551:IBK65552 ILG65551:ILG65552 IVC65551:IVC65552 JEY65551:JEY65552 JOU65551:JOU65552 JYQ65551:JYQ65552 KIM65551:KIM65552 KSI65551:KSI65552 LCE65551:LCE65552 LMA65551:LMA65552 LVW65551:LVW65552 MFS65551:MFS65552 MPO65551:MPO65552 MZK65551:MZK65552 NJG65551:NJG65552 NTC65551:NTC65552 OCY65551:OCY65552 OMU65551:OMU65552 OWQ65551:OWQ65552 PGM65551:PGM65552 PQI65551:PQI65552 QAE65551:QAE65552 QKA65551:QKA65552 QTW65551:QTW65552 RDS65551:RDS65552 RNO65551:RNO65552 RXK65551:RXK65552 SHG65551:SHG65552 SRC65551:SRC65552 TAY65551:TAY65552 TKU65551:TKU65552 TUQ65551:TUQ65552 UEM65551:UEM65552 UOI65551:UOI65552 UYE65551:UYE65552 VIA65551:VIA65552 VRW65551:VRW65552 WBS65551:WBS65552 WLO65551:WLO65552 WVK65551:WVK65552 C131087:C131088 IY131087:IY131088 SU131087:SU131088 ACQ131087:ACQ131088 AMM131087:AMM131088 AWI131087:AWI131088 BGE131087:BGE131088 BQA131087:BQA131088 BZW131087:BZW131088 CJS131087:CJS131088 CTO131087:CTO131088 DDK131087:DDK131088 DNG131087:DNG131088 DXC131087:DXC131088 EGY131087:EGY131088 EQU131087:EQU131088 FAQ131087:FAQ131088 FKM131087:FKM131088 FUI131087:FUI131088 GEE131087:GEE131088 GOA131087:GOA131088 GXW131087:GXW131088 HHS131087:HHS131088 HRO131087:HRO131088 IBK131087:IBK131088 ILG131087:ILG131088 IVC131087:IVC131088 JEY131087:JEY131088 JOU131087:JOU131088 JYQ131087:JYQ131088 KIM131087:KIM131088 KSI131087:KSI131088 LCE131087:LCE131088 LMA131087:LMA131088 LVW131087:LVW131088 MFS131087:MFS131088 MPO131087:MPO131088 MZK131087:MZK131088 NJG131087:NJG131088 NTC131087:NTC131088 OCY131087:OCY131088 OMU131087:OMU131088 OWQ131087:OWQ131088 PGM131087:PGM131088 PQI131087:PQI131088 QAE131087:QAE131088 QKA131087:QKA131088 QTW131087:QTW131088 RDS131087:RDS131088 RNO131087:RNO131088 RXK131087:RXK131088 SHG131087:SHG131088 SRC131087:SRC131088 TAY131087:TAY131088 TKU131087:TKU131088 TUQ131087:TUQ131088 UEM131087:UEM131088 UOI131087:UOI131088 UYE131087:UYE131088 VIA131087:VIA131088 VRW131087:VRW131088 WBS131087:WBS131088 WLO131087:WLO131088 WVK131087:WVK131088 C196623:C196624 IY196623:IY196624 SU196623:SU196624 ACQ196623:ACQ196624 AMM196623:AMM196624 AWI196623:AWI196624 BGE196623:BGE196624 BQA196623:BQA196624 BZW196623:BZW196624 CJS196623:CJS196624 CTO196623:CTO196624 DDK196623:DDK196624 DNG196623:DNG196624 DXC196623:DXC196624 EGY196623:EGY196624 EQU196623:EQU196624 FAQ196623:FAQ196624 FKM196623:FKM196624 FUI196623:FUI196624 GEE196623:GEE196624 GOA196623:GOA196624 GXW196623:GXW196624 HHS196623:HHS196624 HRO196623:HRO196624 IBK196623:IBK196624 ILG196623:ILG196624 IVC196623:IVC196624 JEY196623:JEY196624 JOU196623:JOU196624 JYQ196623:JYQ196624 KIM196623:KIM196624 KSI196623:KSI196624 LCE196623:LCE196624 LMA196623:LMA196624 LVW196623:LVW196624 MFS196623:MFS196624 MPO196623:MPO196624 MZK196623:MZK196624 NJG196623:NJG196624 NTC196623:NTC196624 OCY196623:OCY196624 OMU196623:OMU196624 OWQ196623:OWQ196624 PGM196623:PGM196624 PQI196623:PQI196624 QAE196623:QAE196624 QKA196623:QKA196624 QTW196623:QTW196624 RDS196623:RDS196624 RNO196623:RNO196624 RXK196623:RXK196624 SHG196623:SHG196624 SRC196623:SRC196624 TAY196623:TAY196624 TKU196623:TKU196624 TUQ196623:TUQ196624 UEM196623:UEM196624 UOI196623:UOI196624 UYE196623:UYE196624 VIA196623:VIA196624 VRW196623:VRW196624 WBS196623:WBS196624 WLO196623:WLO196624 WVK196623:WVK196624 C262159:C262160 IY262159:IY262160 SU262159:SU262160 ACQ262159:ACQ262160 AMM262159:AMM262160 AWI262159:AWI262160 BGE262159:BGE262160 BQA262159:BQA262160 BZW262159:BZW262160 CJS262159:CJS262160 CTO262159:CTO262160 DDK262159:DDK262160 DNG262159:DNG262160 DXC262159:DXC262160 EGY262159:EGY262160 EQU262159:EQU262160 FAQ262159:FAQ262160 FKM262159:FKM262160 FUI262159:FUI262160 GEE262159:GEE262160 GOA262159:GOA262160 GXW262159:GXW262160 HHS262159:HHS262160 HRO262159:HRO262160 IBK262159:IBK262160 ILG262159:ILG262160 IVC262159:IVC262160 JEY262159:JEY262160 JOU262159:JOU262160 JYQ262159:JYQ262160 KIM262159:KIM262160 KSI262159:KSI262160 LCE262159:LCE262160 LMA262159:LMA262160 LVW262159:LVW262160 MFS262159:MFS262160 MPO262159:MPO262160 MZK262159:MZK262160 NJG262159:NJG262160 NTC262159:NTC262160 OCY262159:OCY262160 OMU262159:OMU262160 OWQ262159:OWQ262160 PGM262159:PGM262160 PQI262159:PQI262160 QAE262159:QAE262160 QKA262159:QKA262160 QTW262159:QTW262160 RDS262159:RDS262160 RNO262159:RNO262160 RXK262159:RXK262160 SHG262159:SHG262160 SRC262159:SRC262160 TAY262159:TAY262160 TKU262159:TKU262160 TUQ262159:TUQ262160 UEM262159:UEM262160 UOI262159:UOI262160 UYE262159:UYE262160 VIA262159:VIA262160 VRW262159:VRW262160 WBS262159:WBS262160 WLO262159:WLO262160 WVK262159:WVK262160 C327695:C327696 IY327695:IY327696 SU327695:SU327696 ACQ327695:ACQ327696 AMM327695:AMM327696 AWI327695:AWI327696 BGE327695:BGE327696 BQA327695:BQA327696 BZW327695:BZW327696 CJS327695:CJS327696 CTO327695:CTO327696 DDK327695:DDK327696 DNG327695:DNG327696 DXC327695:DXC327696 EGY327695:EGY327696 EQU327695:EQU327696 FAQ327695:FAQ327696 FKM327695:FKM327696 FUI327695:FUI327696 GEE327695:GEE327696 GOA327695:GOA327696 GXW327695:GXW327696 HHS327695:HHS327696 HRO327695:HRO327696 IBK327695:IBK327696 ILG327695:ILG327696 IVC327695:IVC327696 JEY327695:JEY327696 JOU327695:JOU327696 JYQ327695:JYQ327696 KIM327695:KIM327696 KSI327695:KSI327696 LCE327695:LCE327696 LMA327695:LMA327696 LVW327695:LVW327696 MFS327695:MFS327696 MPO327695:MPO327696 MZK327695:MZK327696 NJG327695:NJG327696 NTC327695:NTC327696 OCY327695:OCY327696 OMU327695:OMU327696 OWQ327695:OWQ327696 PGM327695:PGM327696 PQI327695:PQI327696 QAE327695:QAE327696 QKA327695:QKA327696 QTW327695:QTW327696 RDS327695:RDS327696 RNO327695:RNO327696 RXK327695:RXK327696 SHG327695:SHG327696 SRC327695:SRC327696 TAY327695:TAY327696 TKU327695:TKU327696 TUQ327695:TUQ327696 UEM327695:UEM327696 UOI327695:UOI327696 UYE327695:UYE327696 VIA327695:VIA327696 VRW327695:VRW327696 WBS327695:WBS327696 WLO327695:WLO327696 WVK327695:WVK327696 C393231:C393232 IY393231:IY393232 SU393231:SU393232 ACQ393231:ACQ393232 AMM393231:AMM393232 AWI393231:AWI393232 BGE393231:BGE393232 BQA393231:BQA393232 BZW393231:BZW393232 CJS393231:CJS393232 CTO393231:CTO393232 DDK393231:DDK393232 DNG393231:DNG393232 DXC393231:DXC393232 EGY393231:EGY393232 EQU393231:EQU393232 FAQ393231:FAQ393232 FKM393231:FKM393232 FUI393231:FUI393232 GEE393231:GEE393232 GOA393231:GOA393232 GXW393231:GXW393232 HHS393231:HHS393232 HRO393231:HRO393232 IBK393231:IBK393232 ILG393231:ILG393232 IVC393231:IVC393232 JEY393231:JEY393232 JOU393231:JOU393232 JYQ393231:JYQ393232 KIM393231:KIM393232 KSI393231:KSI393232 LCE393231:LCE393232 LMA393231:LMA393232 LVW393231:LVW393232 MFS393231:MFS393232 MPO393231:MPO393232 MZK393231:MZK393232 NJG393231:NJG393232 NTC393231:NTC393232 OCY393231:OCY393232 OMU393231:OMU393232 OWQ393231:OWQ393232 PGM393231:PGM393232 PQI393231:PQI393232 QAE393231:QAE393232 QKA393231:QKA393232 QTW393231:QTW393232 RDS393231:RDS393232 RNO393231:RNO393232 RXK393231:RXK393232 SHG393231:SHG393232 SRC393231:SRC393232 TAY393231:TAY393232 TKU393231:TKU393232 TUQ393231:TUQ393232 UEM393231:UEM393232 UOI393231:UOI393232 UYE393231:UYE393232 VIA393231:VIA393232 VRW393231:VRW393232 WBS393231:WBS393232 WLO393231:WLO393232 WVK393231:WVK393232 C458767:C458768 IY458767:IY458768 SU458767:SU458768 ACQ458767:ACQ458768 AMM458767:AMM458768 AWI458767:AWI458768 BGE458767:BGE458768 BQA458767:BQA458768 BZW458767:BZW458768 CJS458767:CJS458768 CTO458767:CTO458768 DDK458767:DDK458768 DNG458767:DNG458768 DXC458767:DXC458768 EGY458767:EGY458768 EQU458767:EQU458768 FAQ458767:FAQ458768 FKM458767:FKM458768 FUI458767:FUI458768 GEE458767:GEE458768 GOA458767:GOA458768 GXW458767:GXW458768 HHS458767:HHS458768 HRO458767:HRO458768 IBK458767:IBK458768 ILG458767:ILG458768 IVC458767:IVC458768 JEY458767:JEY458768 JOU458767:JOU458768 JYQ458767:JYQ458768 KIM458767:KIM458768 KSI458767:KSI458768 LCE458767:LCE458768 LMA458767:LMA458768 LVW458767:LVW458768 MFS458767:MFS458768 MPO458767:MPO458768 MZK458767:MZK458768 NJG458767:NJG458768 NTC458767:NTC458768 OCY458767:OCY458768 OMU458767:OMU458768 OWQ458767:OWQ458768 PGM458767:PGM458768 PQI458767:PQI458768 QAE458767:QAE458768 QKA458767:QKA458768 QTW458767:QTW458768 RDS458767:RDS458768 RNO458767:RNO458768 RXK458767:RXK458768 SHG458767:SHG458768 SRC458767:SRC458768 TAY458767:TAY458768 TKU458767:TKU458768 TUQ458767:TUQ458768 UEM458767:UEM458768 UOI458767:UOI458768 UYE458767:UYE458768 VIA458767:VIA458768 VRW458767:VRW458768 WBS458767:WBS458768 WLO458767:WLO458768 WVK458767:WVK458768 C524303:C524304 IY524303:IY524304 SU524303:SU524304 ACQ524303:ACQ524304 AMM524303:AMM524304 AWI524303:AWI524304 BGE524303:BGE524304 BQA524303:BQA524304 BZW524303:BZW524304 CJS524303:CJS524304 CTO524303:CTO524304 DDK524303:DDK524304 DNG524303:DNG524304 DXC524303:DXC524304 EGY524303:EGY524304 EQU524303:EQU524304 FAQ524303:FAQ524304 FKM524303:FKM524304 FUI524303:FUI524304 GEE524303:GEE524304 GOA524303:GOA524304 GXW524303:GXW524304 HHS524303:HHS524304 HRO524303:HRO524304 IBK524303:IBK524304 ILG524303:ILG524304 IVC524303:IVC524304 JEY524303:JEY524304 JOU524303:JOU524304 JYQ524303:JYQ524304 KIM524303:KIM524304 KSI524303:KSI524304 LCE524303:LCE524304 LMA524303:LMA524304 LVW524303:LVW524304 MFS524303:MFS524304 MPO524303:MPO524304 MZK524303:MZK524304 NJG524303:NJG524304 NTC524303:NTC524304 OCY524303:OCY524304 OMU524303:OMU524304 OWQ524303:OWQ524304 PGM524303:PGM524304 PQI524303:PQI524304 QAE524303:QAE524304 QKA524303:QKA524304 QTW524303:QTW524304 RDS524303:RDS524304 RNO524303:RNO524304 RXK524303:RXK524304 SHG524303:SHG524304 SRC524303:SRC524304 TAY524303:TAY524304 TKU524303:TKU524304 TUQ524303:TUQ524304 UEM524303:UEM524304 UOI524303:UOI524304 UYE524303:UYE524304 VIA524303:VIA524304 VRW524303:VRW524304 WBS524303:WBS524304 WLO524303:WLO524304 WVK524303:WVK524304 C589839:C589840 IY589839:IY589840 SU589839:SU589840 ACQ589839:ACQ589840 AMM589839:AMM589840 AWI589839:AWI589840 BGE589839:BGE589840 BQA589839:BQA589840 BZW589839:BZW589840 CJS589839:CJS589840 CTO589839:CTO589840 DDK589839:DDK589840 DNG589839:DNG589840 DXC589839:DXC589840 EGY589839:EGY589840 EQU589839:EQU589840 FAQ589839:FAQ589840 FKM589839:FKM589840 FUI589839:FUI589840 GEE589839:GEE589840 GOA589839:GOA589840 GXW589839:GXW589840 HHS589839:HHS589840 HRO589839:HRO589840 IBK589839:IBK589840 ILG589839:ILG589840 IVC589839:IVC589840 JEY589839:JEY589840 JOU589839:JOU589840 JYQ589839:JYQ589840 KIM589839:KIM589840 KSI589839:KSI589840 LCE589839:LCE589840 LMA589839:LMA589840 LVW589839:LVW589840 MFS589839:MFS589840 MPO589839:MPO589840 MZK589839:MZK589840 NJG589839:NJG589840 NTC589839:NTC589840 OCY589839:OCY589840 OMU589839:OMU589840 OWQ589839:OWQ589840 PGM589839:PGM589840 PQI589839:PQI589840 QAE589839:QAE589840 QKA589839:QKA589840 QTW589839:QTW589840 RDS589839:RDS589840 RNO589839:RNO589840 RXK589839:RXK589840 SHG589839:SHG589840 SRC589839:SRC589840 TAY589839:TAY589840 TKU589839:TKU589840 TUQ589839:TUQ589840 UEM589839:UEM589840 UOI589839:UOI589840 UYE589839:UYE589840 VIA589839:VIA589840 VRW589839:VRW589840 WBS589839:WBS589840 WLO589839:WLO589840 WVK589839:WVK589840 C655375:C655376 IY655375:IY655376 SU655375:SU655376 ACQ655375:ACQ655376 AMM655375:AMM655376 AWI655375:AWI655376 BGE655375:BGE655376 BQA655375:BQA655376 BZW655375:BZW655376 CJS655375:CJS655376 CTO655375:CTO655376 DDK655375:DDK655376 DNG655375:DNG655376 DXC655375:DXC655376 EGY655375:EGY655376 EQU655375:EQU655376 FAQ655375:FAQ655376 FKM655375:FKM655376 FUI655375:FUI655376 GEE655375:GEE655376 GOA655375:GOA655376 GXW655375:GXW655376 HHS655375:HHS655376 HRO655375:HRO655376 IBK655375:IBK655376 ILG655375:ILG655376 IVC655375:IVC655376 JEY655375:JEY655376 JOU655375:JOU655376 JYQ655375:JYQ655376 KIM655375:KIM655376 KSI655375:KSI655376 LCE655375:LCE655376 LMA655375:LMA655376 LVW655375:LVW655376 MFS655375:MFS655376 MPO655375:MPO655376 MZK655375:MZK655376 NJG655375:NJG655376 NTC655375:NTC655376 OCY655375:OCY655376 OMU655375:OMU655376 OWQ655375:OWQ655376 PGM655375:PGM655376 PQI655375:PQI655376 QAE655375:QAE655376 QKA655375:QKA655376 QTW655375:QTW655376 RDS655375:RDS655376 RNO655375:RNO655376 RXK655375:RXK655376 SHG655375:SHG655376 SRC655375:SRC655376 TAY655375:TAY655376 TKU655375:TKU655376 TUQ655375:TUQ655376 UEM655375:UEM655376 UOI655375:UOI655376 UYE655375:UYE655376 VIA655375:VIA655376 VRW655375:VRW655376 WBS655375:WBS655376 WLO655375:WLO655376 WVK655375:WVK655376 C720911:C720912 IY720911:IY720912 SU720911:SU720912 ACQ720911:ACQ720912 AMM720911:AMM720912 AWI720911:AWI720912 BGE720911:BGE720912 BQA720911:BQA720912 BZW720911:BZW720912 CJS720911:CJS720912 CTO720911:CTO720912 DDK720911:DDK720912 DNG720911:DNG720912 DXC720911:DXC720912 EGY720911:EGY720912 EQU720911:EQU720912 FAQ720911:FAQ720912 FKM720911:FKM720912 FUI720911:FUI720912 GEE720911:GEE720912 GOA720911:GOA720912 GXW720911:GXW720912 HHS720911:HHS720912 HRO720911:HRO720912 IBK720911:IBK720912 ILG720911:ILG720912 IVC720911:IVC720912 JEY720911:JEY720912 JOU720911:JOU720912 JYQ720911:JYQ720912 KIM720911:KIM720912 KSI720911:KSI720912 LCE720911:LCE720912 LMA720911:LMA720912 LVW720911:LVW720912 MFS720911:MFS720912 MPO720911:MPO720912 MZK720911:MZK720912 NJG720911:NJG720912 NTC720911:NTC720912 OCY720911:OCY720912 OMU720911:OMU720912 OWQ720911:OWQ720912 PGM720911:PGM720912 PQI720911:PQI720912 QAE720911:QAE720912 QKA720911:QKA720912 QTW720911:QTW720912 RDS720911:RDS720912 RNO720911:RNO720912 RXK720911:RXK720912 SHG720911:SHG720912 SRC720911:SRC720912 TAY720911:TAY720912 TKU720911:TKU720912 TUQ720911:TUQ720912 UEM720911:UEM720912 UOI720911:UOI720912 UYE720911:UYE720912 VIA720911:VIA720912 VRW720911:VRW720912 WBS720911:WBS720912 WLO720911:WLO720912 WVK720911:WVK720912 C786447:C786448 IY786447:IY786448 SU786447:SU786448 ACQ786447:ACQ786448 AMM786447:AMM786448 AWI786447:AWI786448 BGE786447:BGE786448 BQA786447:BQA786448 BZW786447:BZW786448 CJS786447:CJS786448 CTO786447:CTO786448 DDK786447:DDK786448 DNG786447:DNG786448 DXC786447:DXC786448 EGY786447:EGY786448 EQU786447:EQU786448 FAQ786447:FAQ786448 FKM786447:FKM786448 FUI786447:FUI786448 GEE786447:GEE786448 GOA786447:GOA786448 GXW786447:GXW786448 HHS786447:HHS786448 HRO786447:HRO786448 IBK786447:IBK786448 ILG786447:ILG786448 IVC786447:IVC786448 JEY786447:JEY786448 JOU786447:JOU786448 JYQ786447:JYQ786448 KIM786447:KIM786448 KSI786447:KSI786448 LCE786447:LCE786448 LMA786447:LMA786448 LVW786447:LVW786448 MFS786447:MFS786448 MPO786447:MPO786448 MZK786447:MZK786448 NJG786447:NJG786448 NTC786447:NTC786448 OCY786447:OCY786448 OMU786447:OMU786448 OWQ786447:OWQ786448 PGM786447:PGM786448 PQI786447:PQI786448 QAE786447:QAE786448 QKA786447:QKA786448 QTW786447:QTW786448 RDS786447:RDS786448 RNO786447:RNO786448 RXK786447:RXK786448 SHG786447:SHG786448 SRC786447:SRC786448 TAY786447:TAY786448 TKU786447:TKU786448 TUQ786447:TUQ786448 UEM786447:UEM786448 UOI786447:UOI786448 UYE786447:UYE786448 VIA786447:VIA786448 VRW786447:VRW786448 WBS786447:WBS786448 WLO786447:WLO786448 WVK786447:WVK786448 C851983:C851984 IY851983:IY851984 SU851983:SU851984 ACQ851983:ACQ851984 AMM851983:AMM851984 AWI851983:AWI851984 BGE851983:BGE851984 BQA851983:BQA851984 BZW851983:BZW851984 CJS851983:CJS851984 CTO851983:CTO851984 DDK851983:DDK851984 DNG851983:DNG851984 DXC851983:DXC851984 EGY851983:EGY851984 EQU851983:EQU851984 FAQ851983:FAQ851984 FKM851983:FKM851984 FUI851983:FUI851984 GEE851983:GEE851984 GOA851983:GOA851984 GXW851983:GXW851984 HHS851983:HHS851984 HRO851983:HRO851984 IBK851983:IBK851984 ILG851983:ILG851984 IVC851983:IVC851984 JEY851983:JEY851984 JOU851983:JOU851984 JYQ851983:JYQ851984 KIM851983:KIM851984 KSI851983:KSI851984 LCE851983:LCE851984 LMA851983:LMA851984 LVW851983:LVW851984 MFS851983:MFS851984 MPO851983:MPO851984 MZK851983:MZK851984 NJG851983:NJG851984 NTC851983:NTC851984 OCY851983:OCY851984 OMU851983:OMU851984 OWQ851983:OWQ851984 PGM851983:PGM851984 PQI851983:PQI851984 QAE851983:QAE851984 QKA851983:QKA851984 QTW851983:QTW851984 RDS851983:RDS851984 RNO851983:RNO851984 RXK851983:RXK851984 SHG851983:SHG851984 SRC851983:SRC851984 TAY851983:TAY851984 TKU851983:TKU851984 TUQ851983:TUQ851984 UEM851983:UEM851984 UOI851983:UOI851984 UYE851983:UYE851984 VIA851983:VIA851984 VRW851983:VRW851984 WBS851983:WBS851984 WLO851983:WLO851984 WVK851983:WVK851984 C917519:C917520 IY917519:IY917520 SU917519:SU917520 ACQ917519:ACQ917520 AMM917519:AMM917520 AWI917519:AWI917520 BGE917519:BGE917520 BQA917519:BQA917520 BZW917519:BZW917520 CJS917519:CJS917520 CTO917519:CTO917520 DDK917519:DDK917520 DNG917519:DNG917520 DXC917519:DXC917520 EGY917519:EGY917520 EQU917519:EQU917520 FAQ917519:FAQ917520 FKM917519:FKM917520 FUI917519:FUI917520 GEE917519:GEE917520 GOA917519:GOA917520 GXW917519:GXW917520 HHS917519:HHS917520 HRO917519:HRO917520 IBK917519:IBK917520 ILG917519:ILG917520 IVC917519:IVC917520 JEY917519:JEY917520 JOU917519:JOU917520 JYQ917519:JYQ917520 KIM917519:KIM917520 KSI917519:KSI917520 LCE917519:LCE917520 LMA917519:LMA917520 LVW917519:LVW917520 MFS917519:MFS917520 MPO917519:MPO917520 MZK917519:MZK917520 NJG917519:NJG917520 NTC917519:NTC917520 OCY917519:OCY917520 OMU917519:OMU917520 OWQ917519:OWQ917520 PGM917519:PGM917520 PQI917519:PQI917520 QAE917519:QAE917520 QKA917519:QKA917520 QTW917519:QTW917520 RDS917519:RDS917520 RNO917519:RNO917520 RXK917519:RXK917520 SHG917519:SHG917520 SRC917519:SRC917520 TAY917519:TAY917520 TKU917519:TKU917520 TUQ917519:TUQ917520 UEM917519:UEM917520 UOI917519:UOI917520 UYE917519:UYE917520 VIA917519:VIA917520 VRW917519:VRW917520 WBS917519:WBS917520 WLO917519:WLO917520 WVK917519:WVK917520 C983055:C983056 IY983055:IY983056 SU983055:SU983056 ACQ983055:ACQ983056 AMM983055:AMM983056 AWI983055:AWI983056 BGE983055:BGE983056 BQA983055:BQA983056 BZW983055:BZW983056 CJS983055:CJS983056 CTO983055:CTO983056 DDK983055:DDK983056 DNG983055:DNG983056 DXC983055:DXC983056 EGY983055:EGY983056 EQU983055:EQU983056 FAQ983055:FAQ983056 FKM983055:FKM983056 FUI983055:FUI983056 GEE983055:GEE983056 GOA983055:GOA983056 GXW983055:GXW983056 HHS983055:HHS983056 HRO983055:HRO983056 IBK983055:IBK983056 ILG983055:ILG983056 IVC983055:IVC983056 JEY983055:JEY983056 JOU983055:JOU983056 JYQ983055:JYQ983056 KIM983055:KIM983056 KSI983055:KSI983056 LCE983055:LCE983056 LMA983055:LMA983056 LVW983055:LVW983056 MFS983055:MFS983056 MPO983055:MPO983056 MZK983055:MZK983056 NJG983055:NJG983056 NTC983055:NTC983056 OCY983055:OCY983056 OMU983055:OMU983056 OWQ983055:OWQ983056 PGM983055:PGM983056 PQI983055:PQI983056 QAE983055:QAE983056 QKA983055:QKA983056 QTW983055:QTW983056 RDS983055:RDS983056 RNO983055:RNO983056 RXK983055:RXK983056 SHG983055:SHG983056 SRC983055:SRC983056 TAY983055:TAY983056 TKU983055:TKU983056 TUQ983055:TUQ983056 UEM983055:UEM983056 UOI983055:UOI983056 UYE983055:UYE983056 VIA983055:VIA983056 VRW983055:VRW983056 WBS983055:WBS983056 WLO983055:WLO983056 WVK983055:WVK983056 C21:C23 IY21:IY23 SU21:SU23 ACQ21:ACQ23 AMM21:AMM23 AWI21:AWI23 BGE21:BGE23 BQA21:BQA23 BZW21:BZW23 CJS21:CJS23 CTO21:CTO23 DDK21:DDK23 DNG21:DNG23 DXC21:DXC23 EGY21:EGY23 EQU21:EQU23 FAQ21:FAQ23 FKM21:FKM23 FUI21:FUI23 GEE21:GEE23 GOA21:GOA23 GXW21:GXW23 HHS21:HHS23 HRO21:HRO23 IBK21:IBK23 ILG21:ILG23 IVC21:IVC23 JEY21:JEY23 JOU21:JOU23 JYQ21:JYQ23 KIM21:KIM23 KSI21:KSI23 LCE21:LCE23 LMA21:LMA23 LVW21:LVW23 MFS21:MFS23 MPO21:MPO23 MZK21:MZK23 NJG21:NJG23 NTC21:NTC23 OCY21:OCY23 OMU21:OMU23 OWQ21:OWQ23 PGM21:PGM23 PQI21:PQI23 QAE21:QAE23 QKA21:QKA23 QTW21:QTW23 RDS21:RDS23 RNO21:RNO23 RXK21:RXK23 SHG21:SHG23 SRC21:SRC23 TAY21:TAY23 TKU21:TKU23 TUQ21:TUQ23 UEM21:UEM23 UOI21:UOI23 UYE21:UYE23 VIA21:VIA23 VRW21:VRW23 WBS21:WBS23 WLO21:WLO23 WVK21:WVK23 C65557:C65559 IY65557:IY65559 SU65557:SU65559 ACQ65557:ACQ65559 AMM65557:AMM65559 AWI65557:AWI65559 BGE65557:BGE65559 BQA65557:BQA65559 BZW65557:BZW65559 CJS65557:CJS65559 CTO65557:CTO65559 DDK65557:DDK65559 DNG65557:DNG65559 DXC65557:DXC65559 EGY65557:EGY65559 EQU65557:EQU65559 FAQ65557:FAQ65559 FKM65557:FKM65559 FUI65557:FUI65559 GEE65557:GEE65559 GOA65557:GOA65559 GXW65557:GXW65559 HHS65557:HHS65559 HRO65557:HRO65559 IBK65557:IBK65559 ILG65557:ILG65559 IVC65557:IVC65559 JEY65557:JEY65559 JOU65557:JOU65559 JYQ65557:JYQ65559 KIM65557:KIM65559 KSI65557:KSI65559 LCE65557:LCE65559 LMA65557:LMA65559 LVW65557:LVW65559 MFS65557:MFS65559 MPO65557:MPO65559 MZK65557:MZK65559 NJG65557:NJG65559 NTC65557:NTC65559 OCY65557:OCY65559 OMU65557:OMU65559 OWQ65557:OWQ65559 PGM65557:PGM65559 PQI65557:PQI65559 QAE65557:QAE65559 QKA65557:QKA65559 QTW65557:QTW65559 RDS65557:RDS65559 RNO65557:RNO65559 RXK65557:RXK65559 SHG65557:SHG65559 SRC65557:SRC65559 TAY65557:TAY65559 TKU65557:TKU65559 TUQ65557:TUQ65559 UEM65557:UEM65559 UOI65557:UOI65559 UYE65557:UYE65559 VIA65557:VIA65559 VRW65557:VRW65559 WBS65557:WBS65559 WLO65557:WLO65559 WVK65557:WVK65559 C131093:C131095 IY131093:IY131095 SU131093:SU131095 ACQ131093:ACQ131095 AMM131093:AMM131095 AWI131093:AWI131095 BGE131093:BGE131095 BQA131093:BQA131095 BZW131093:BZW131095 CJS131093:CJS131095 CTO131093:CTO131095 DDK131093:DDK131095 DNG131093:DNG131095 DXC131093:DXC131095 EGY131093:EGY131095 EQU131093:EQU131095 FAQ131093:FAQ131095 FKM131093:FKM131095 FUI131093:FUI131095 GEE131093:GEE131095 GOA131093:GOA131095 GXW131093:GXW131095 HHS131093:HHS131095 HRO131093:HRO131095 IBK131093:IBK131095 ILG131093:ILG131095 IVC131093:IVC131095 JEY131093:JEY131095 JOU131093:JOU131095 JYQ131093:JYQ131095 KIM131093:KIM131095 KSI131093:KSI131095 LCE131093:LCE131095 LMA131093:LMA131095 LVW131093:LVW131095 MFS131093:MFS131095 MPO131093:MPO131095 MZK131093:MZK131095 NJG131093:NJG131095 NTC131093:NTC131095 OCY131093:OCY131095 OMU131093:OMU131095 OWQ131093:OWQ131095 PGM131093:PGM131095 PQI131093:PQI131095 QAE131093:QAE131095 QKA131093:QKA131095 QTW131093:QTW131095 RDS131093:RDS131095 RNO131093:RNO131095 RXK131093:RXK131095 SHG131093:SHG131095 SRC131093:SRC131095 TAY131093:TAY131095 TKU131093:TKU131095 TUQ131093:TUQ131095 UEM131093:UEM131095 UOI131093:UOI131095 UYE131093:UYE131095 VIA131093:VIA131095 VRW131093:VRW131095 WBS131093:WBS131095 WLO131093:WLO131095 WVK131093:WVK131095 C196629:C196631 IY196629:IY196631 SU196629:SU196631 ACQ196629:ACQ196631 AMM196629:AMM196631 AWI196629:AWI196631 BGE196629:BGE196631 BQA196629:BQA196631 BZW196629:BZW196631 CJS196629:CJS196631 CTO196629:CTO196631 DDK196629:DDK196631 DNG196629:DNG196631 DXC196629:DXC196631 EGY196629:EGY196631 EQU196629:EQU196631 FAQ196629:FAQ196631 FKM196629:FKM196631 FUI196629:FUI196631 GEE196629:GEE196631 GOA196629:GOA196631 GXW196629:GXW196631 HHS196629:HHS196631 HRO196629:HRO196631 IBK196629:IBK196631 ILG196629:ILG196631 IVC196629:IVC196631 JEY196629:JEY196631 JOU196629:JOU196631 JYQ196629:JYQ196631 KIM196629:KIM196631 KSI196629:KSI196631 LCE196629:LCE196631 LMA196629:LMA196631 LVW196629:LVW196631 MFS196629:MFS196631 MPO196629:MPO196631 MZK196629:MZK196631 NJG196629:NJG196631 NTC196629:NTC196631 OCY196629:OCY196631 OMU196629:OMU196631 OWQ196629:OWQ196631 PGM196629:PGM196631 PQI196629:PQI196631 QAE196629:QAE196631 QKA196629:QKA196631 QTW196629:QTW196631 RDS196629:RDS196631 RNO196629:RNO196631 RXK196629:RXK196631 SHG196629:SHG196631 SRC196629:SRC196631 TAY196629:TAY196631 TKU196629:TKU196631 TUQ196629:TUQ196631 UEM196629:UEM196631 UOI196629:UOI196631 UYE196629:UYE196631 VIA196629:VIA196631 VRW196629:VRW196631 WBS196629:WBS196631 WLO196629:WLO196631 WVK196629:WVK196631 C262165:C262167 IY262165:IY262167 SU262165:SU262167 ACQ262165:ACQ262167 AMM262165:AMM262167 AWI262165:AWI262167 BGE262165:BGE262167 BQA262165:BQA262167 BZW262165:BZW262167 CJS262165:CJS262167 CTO262165:CTO262167 DDK262165:DDK262167 DNG262165:DNG262167 DXC262165:DXC262167 EGY262165:EGY262167 EQU262165:EQU262167 FAQ262165:FAQ262167 FKM262165:FKM262167 FUI262165:FUI262167 GEE262165:GEE262167 GOA262165:GOA262167 GXW262165:GXW262167 HHS262165:HHS262167 HRO262165:HRO262167 IBK262165:IBK262167 ILG262165:ILG262167 IVC262165:IVC262167 JEY262165:JEY262167 JOU262165:JOU262167 JYQ262165:JYQ262167 KIM262165:KIM262167 KSI262165:KSI262167 LCE262165:LCE262167 LMA262165:LMA262167 LVW262165:LVW262167 MFS262165:MFS262167 MPO262165:MPO262167 MZK262165:MZK262167 NJG262165:NJG262167 NTC262165:NTC262167 OCY262165:OCY262167 OMU262165:OMU262167 OWQ262165:OWQ262167 PGM262165:PGM262167 PQI262165:PQI262167 QAE262165:QAE262167 QKA262165:QKA262167 QTW262165:QTW262167 RDS262165:RDS262167 RNO262165:RNO262167 RXK262165:RXK262167 SHG262165:SHG262167 SRC262165:SRC262167 TAY262165:TAY262167 TKU262165:TKU262167 TUQ262165:TUQ262167 UEM262165:UEM262167 UOI262165:UOI262167 UYE262165:UYE262167 VIA262165:VIA262167 VRW262165:VRW262167 WBS262165:WBS262167 WLO262165:WLO262167 WVK262165:WVK262167 C327701:C327703 IY327701:IY327703 SU327701:SU327703 ACQ327701:ACQ327703 AMM327701:AMM327703 AWI327701:AWI327703 BGE327701:BGE327703 BQA327701:BQA327703 BZW327701:BZW327703 CJS327701:CJS327703 CTO327701:CTO327703 DDK327701:DDK327703 DNG327701:DNG327703 DXC327701:DXC327703 EGY327701:EGY327703 EQU327701:EQU327703 FAQ327701:FAQ327703 FKM327701:FKM327703 FUI327701:FUI327703 GEE327701:GEE327703 GOA327701:GOA327703 GXW327701:GXW327703 HHS327701:HHS327703 HRO327701:HRO327703 IBK327701:IBK327703 ILG327701:ILG327703 IVC327701:IVC327703 JEY327701:JEY327703 JOU327701:JOU327703 JYQ327701:JYQ327703 KIM327701:KIM327703 KSI327701:KSI327703 LCE327701:LCE327703 LMA327701:LMA327703 LVW327701:LVW327703 MFS327701:MFS327703 MPO327701:MPO327703 MZK327701:MZK327703 NJG327701:NJG327703 NTC327701:NTC327703 OCY327701:OCY327703 OMU327701:OMU327703 OWQ327701:OWQ327703 PGM327701:PGM327703 PQI327701:PQI327703 QAE327701:QAE327703 QKA327701:QKA327703 QTW327701:QTW327703 RDS327701:RDS327703 RNO327701:RNO327703 RXK327701:RXK327703 SHG327701:SHG327703 SRC327701:SRC327703 TAY327701:TAY327703 TKU327701:TKU327703 TUQ327701:TUQ327703 UEM327701:UEM327703 UOI327701:UOI327703 UYE327701:UYE327703 VIA327701:VIA327703 VRW327701:VRW327703 WBS327701:WBS327703 WLO327701:WLO327703 WVK327701:WVK327703 C393237:C393239 IY393237:IY393239 SU393237:SU393239 ACQ393237:ACQ393239 AMM393237:AMM393239 AWI393237:AWI393239 BGE393237:BGE393239 BQA393237:BQA393239 BZW393237:BZW393239 CJS393237:CJS393239 CTO393237:CTO393239 DDK393237:DDK393239 DNG393237:DNG393239 DXC393237:DXC393239 EGY393237:EGY393239 EQU393237:EQU393239 FAQ393237:FAQ393239 FKM393237:FKM393239 FUI393237:FUI393239 GEE393237:GEE393239 GOA393237:GOA393239 GXW393237:GXW393239 HHS393237:HHS393239 HRO393237:HRO393239 IBK393237:IBK393239 ILG393237:ILG393239 IVC393237:IVC393239 JEY393237:JEY393239 JOU393237:JOU393239 JYQ393237:JYQ393239 KIM393237:KIM393239 KSI393237:KSI393239 LCE393237:LCE393239 LMA393237:LMA393239 LVW393237:LVW393239 MFS393237:MFS393239 MPO393237:MPO393239 MZK393237:MZK393239 NJG393237:NJG393239 NTC393237:NTC393239 OCY393237:OCY393239 OMU393237:OMU393239 OWQ393237:OWQ393239 PGM393237:PGM393239 PQI393237:PQI393239 QAE393237:QAE393239 QKA393237:QKA393239 QTW393237:QTW393239 RDS393237:RDS393239 RNO393237:RNO393239 RXK393237:RXK393239 SHG393237:SHG393239 SRC393237:SRC393239 TAY393237:TAY393239 TKU393237:TKU393239 TUQ393237:TUQ393239 UEM393237:UEM393239 UOI393237:UOI393239 UYE393237:UYE393239 VIA393237:VIA393239 VRW393237:VRW393239 WBS393237:WBS393239 WLO393237:WLO393239 WVK393237:WVK393239 C458773:C458775 IY458773:IY458775 SU458773:SU458775 ACQ458773:ACQ458775 AMM458773:AMM458775 AWI458773:AWI458775 BGE458773:BGE458775 BQA458773:BQA458775 BZW458773:BZW458775 CJS458773:CJS458775 CTO458773:CTO458775 DDK458773:DDK458775 DNG458773:DNG458775 DXC458773:DXC458775 EGY458773:EGY458775 EQU458773:EQU458775 FAQ458773:FAQ458775 FKM458773:FKM458775 FUI458773:FUI458775 GEE458773:GEE458775 GOA458773:GOA458775 GXW458773:GXW458775 HHS458773:HHS458775 HRO458773:HRO458775 IBK458773:IBK458775 ILG458773:ILG458775 IVC458773:IVC458775 JEY458773:JEY458775 JOU458773:JOU458775 JYQ458773:JYQ458775 KIM458773:KIM458775 KSI458773:KSI458775 LCE458773:LCE458775 LMA458773:LMA458775 LVW458773:LVW458775 MFS458773:MFS458775 MPO458773:MPO458775 MZK458773:MZK458775 NJG458773:NJG458775 NTC458773:NTC458775 OCY458773:OCY458775 OMU458773:OMU458775 OWQ458773:OWQ458775 PGM458773:PGM458775 PQI458773:PQI458775 QAE458773:QAE458775 QKA458773:QKA458775 QTW458773:QTW458775 RDS458773:RDS458775 RNO458773:RNO458775 RXK458773:RXK458775 SHG458773:SHG458775 SRC458773:SRC458775 TAY458773:TAY458775 TKU458773:TKU458775 TUQ458773:TUQ458775 UEM458773:UEM458775 UOI458773:UOI458775 UYE458773:UYE458775 VIA458773:VIA458775 VRW458773:VRW458775 WBS458773:WBS458775 WLO458773:WLO458775 WVK458773:WVK458775 C524309:C524311 IY524309:IY524311 SU524309:SU524311 ACQ524309:ACQ524311 AMM524309:AMM524311 AWI524309:AWI524311 BGE524309:BGE524311 BQA524309:BQA524311 BZW524309:BZW524311 CJS524309:CJS524311 CTO524309:CTO524311 DDK524309:DDK524311 DNG524309:DNG524311 DXC524309:DXC524311 EGY524309:EGY524311 EQU524309:EQU524311 FAQ524309:FAQ524311 FKM524309:FKM524311 FUI524309:FUI524311 GEE524309:GEE524311 GOA524309:GOA524311 GXW524309:GXW524311 HHS524309:HHS524311 HRO524309:HRO524311 IBK524309:IBK524311 ILG524309:ILG524311 IVC524309:IVC524311 JEY524309:JEY524311 JOU524309:JOU524311 JYQ524309:JYQ524311 KIM524309:KIM524311 KSI524309:KSI524311 LCE524309:LCE524311 LMA524309:LMA524311 LVW524309:LVW524311 MFS524309:MFS524311 MPO524309:MPO524311 MZK524309:MZK524311 NJG524309:NJG524311 NTC524309:NTC524311 OCY524309:OCY524311 OMU524309:OMU524311 OWQ524309:OWQ524311 PGM524309:PGM524311 PQI524309:PQI524311 QAE524309:QAE524311 QKA524309:QKA524311 QTW524309:QTW524311 RDS524309:RDS524311 RNO524309:RNO524311 RXK524309:RXK524311 SHG524309:SHG524311 SRC524309:SRC524311 TAY524309:TAY524311 TKU524309:TKU524311 TUQ524309:TUQ524311 UEM524309:UEM524311 UOI524309:UOI524311 UYE524309:UYE524311 VIA524309:VIA524311 VRW524309:VRW524311 WBS524309:WBS524311 WLO524309:WLO524311 WVK524309:WVK524311 C589845:C589847 IY589845:IY589847 SU589845:SU589847 ACQ589845:ACQ589847 AMM589845:AMM589847 AWI589845:AWI589847 BGE589845:BGE589847 BQA589845:BQA589847 BZW589845:BZW589847 CJS589845:CJS589847 CTO589845:CTO589847 DDK589845:DDK589847 DNG589845:DNG589847 DXC589845:DXC589847 EGY589845:EGY589847 EQU589845:EQU589847 FAQ589845:FAQ589847 FKM589845:FKM589847 FUI589845:FUI589847 GEE589845:GEE589847 GOA589845:GOA589847 GXW589845:GXW589847 HHS589845:HHS589847 HRO589845:HRO589847 IBK589845:IBK589847 ILG589845:ILG589847 IVC589845:IVC589847 JEY589845:JEY589847 JOU589845:JOU589847 JYQ589845:JYQ589847 KIM589845:KIM589847 KSI589845:KSI589847 LCE589845:LCE589847 LMA589845:LMA589847 LVW589845:LVW589847 MFS589845:MFS589847 MPO589845:MPO589847 MZK589845:MZK589847 NJG589845:NJG589847 NTC589845:NTC589847 OCY589845:OCY589847 OMU589845:OMU589847 OWQ589845:OWQ589847 PGM589845:PGM589847 PQI589845:PQI589847 QAE589845:QAE589847 QKA589845:QKA589847 QTW589845:QTW589847 RDS589845:RDS589847 RNO589845:RNO589847 RXK589845:RXK589847 SHG589845:SHG589847 SRC589845:SRC589847 TAY589845:TAY589847 TKU589845:TKU589847 TUQ589845:TUQ589847 UEM589845:UEM589847 UOI589845:UOI589847 UYE589845:UYE589847 VIA589845:VIA589847 VRW589845:VRW589847 WBS589845:WBS589847 WLO589845:WLO589847 WVK589845:WVK589847 C655381:C655383 IY655381:IY655383 SU655381:SU655383 ACQ655381:ACQ655383 AMM655381:AMM655383 AWI655381:AWI655383 BGE655381:BGE655383 BQA655381:BQA655383 BZW655381:BZW655383 CJS655381:CJS655383 CTO655381:CTO655383 DDK655381:DDK655383 DNG655381:DNG655383 DXC655381:DXC655383 EGY655381:EGY655383 EQU655381:EQU655383 FAQ655381:FAQ655383 FKM655381:FKM655383 FUI655381:FUI655383 GEE655381:GEE655383 GOA655381:GOA655383 GXW655381:GXW655383 HHS655381:HHS655383 HRO655381:HRO655383 IBK655381:IBK655383 ILG655381:ILG655383 IVC655381:IVC655383 JEY655381:JEY655383 JOU655381:JOU655383 JYQ655381:JYQ655383 KIM655381:KIM655383 KSI655381:KSI655383 LCE655381:LCE655383 LMA655381:LMA655383 LVW655381:LVW655383 MFS655381:MFS655383 MPO655381:MPO655383 MZK655381:MZK655383 NJG655381:NJG655383 NTC655381:NTC655383 OCY655381:OCY655383 OMU655381:OMU655383 OWQ655381:OWQ655383 PGM655381:PGM655383 PQI655381:PQI655383 QAE655381:QAE655383 QKA655381:QKA655383 QTW655381:QTW655383 RDS655381:RDS655383 RNO655381:RNO655383 RXK655381:RXK655383 SHG655381:SHG655383 SRC655381:SRC655383 TAY655381:TAY655383 TKU655381:TKU655383 TUQ655381:TUQ655383 UEM655381:UEM655383 UOI655381:UOI655383 UYE655381:UYE655383 VIA655381:VIA655383 VRW655381:VRW655383 WBS655381:WBS655383 WLO655381:WLO655383 WVK655381:WVK655383 C720917:C720919 IY720917:IY720919 SU720917:SU720919 ACQ720917:ACQ720919 AMM720917:AMM720919 AWI720917:AWI720919 BGE720917:BGE720919 BQA720917:BQA720919 BZW720917:BZW720919 CJS720917:CJS720919 CTO720917:CTO720919 DDK720917:DDK720919 DNG720917:DNG720919 DXC720917:DXC720919 EGY720917:EGY720919 EQU720917:EQU720919 FAQ720917:FAQ720919 FKM720917:FKM720919 FUI720917:FUI720919 GEE720917:GEE720919 GOA720917:GOA720919 GXW720917:GXW720919 HHS720917:HHS720919 HRO720917:HRO720919 IBK720917:IBK720919 ILG720917:ILG720919 IVC720917:IVC720919 JEY720917:JEY720919 JOU720917:JOU720919 JYQ720917:JYQ720919 KIM720917:KIM720919 KSI720917:KSI720919 LCE720917:LCE720919 LMA720917:LMA720919 LVW720917:LVW720919 MFS720917:MFS720919 MPO720917:MPO720919 MZK720917:MZK720919 NJG720917:NJG720919 NTC720917:NTC720919 OCY720917:OCY720919 OMU720917:OMU720919 OWQ720917:OWQ720919 PGM720917:PGM720919 PQI720917:PQI720919 QAE720917:QAE720919 QKA720917:QKA720919 QTW720917:QTW720919 RDS720917:RDS720919 RNO720917:RNO720919 RXK720917:RXK720919 SHG720917:SHG720919 SRC720917:SRC720919 TAY720917:TAY720919 TKU720917:TKU720919 TUQ720917:TUQ720919 UEM720917:UEM720919 UOI720917:UOI720919 UYE720917:UYE720919 VIA720917:VIA720919 VRW720917:VRW720919 WBS720917:WBS720919 WLO720917:WLO720919 WVK720917:WVK720919 C786453:C786455 IY786453:IY786455 SU786453:SU786455 ACQ786453:ACQ786455 AMM786453:AMM786455 AWI786453:AWI786455 BGE786453:BGE786455 BQA786453:BQA786455 BZW786453:BZW786455 CJS786453:CJS786455 CTO786453:CTO786455 DDK786453:DDK786455 DNG786453:DNG786455 DXC786453:DXC786455 EGY786453:EGY786455 EQU786453:EQU786455 FAQ786453:FAQ786455 FKM786453:FKM786455 FUI786453:FUI786455 GEE786453:GEE786455 GOA786453:GOA786455 GXW786453:GXW786455 HHS786453:HHS786455 HRO786453:HRO786455 IBK786453:IBK786455 ILG786453:ILG786455 IVC786453:IVC786455 JEY786453:JEY786455 JOU786453:JOU786455 JYQ786453:JYQ786455 KIM786453:KIM786455 KSI786453:KSI786455 LCE786453:LCE786455 LMA786453:LMA786455 LVW786453:LVW786455 MFS786453:MFS786455 MPO786453:MPO786455 MZK786453:MZK786455 NJG786453:NJG786455 NTC786453:NTC786455 OCY786453:OCY786455 OMU786453:OMU786455 OWQ786453:OWQ786455 PGM786453:PGM786455 PQI786453:PQI786455 QAE786453:QAE786455 QKA786453:QKA786455 QTW786453:QTW786455 RDS786453:RDS786455 RNO786453:RNO786455 RXK786453:RXK786455 SHG786453:SHG786455 SRC786453:SRC786455 TAY786453:TAY786455 TKU786453:TKU786455 TUQ786453:TUQ786455 UEM786453:UEM786455 UOI786453:UOI786455 UYE786453:UYE786455 VIA786453:VIA786455 VRW786453:VRW786455 WBS786453:WBS786455 WLO786453:WLO786455 WVK786453:WVK786455 C851989:C851991 IY851989:IY851991 SU851989:SU851991 ACQ851989:ACQ851991 AMM851989:AMM851991 AWI851989:AWI851991 BGE851989:BGE851991 BQA851989:BQA851991 BZW851989:BZW851991 CJS851989:CJS851991 CTO851989:CTO851991 DDK851989:DDK851991 DNG851989:DNG851991 DXC851989:DXC851991 EGY851989:EGY851991 EQU851989:EQU851991 FAQ851989:FAQ851991 FKM851989:FKM851991 FUI851989:FUI851991 GEE851989:GEE851991 GOA851989:GOA851991 GXW851989:GXW851991 HHS851989:HHS851991 HRO851989:HRO851991 IBK851989:IBK851991 ILG851989:ILG851991 IVC851989:IVC851991 JEY851989:JEY851991 JOU851989:JOU851991 JYQ851989:JYQ851991 KIM851989:KIM851991 KSI851989:KSI851991 LCE851989:LCE851991 LMA851989:LMA851991 LVW851989:LVW851991 MFS851989:MFS851991 MPO851989:MPO851991 MZK851989:MZK851991 NJG851989:NJG851991 NTC851989:NTC851991 OCY851989:OCY851991 OMU851989:OMU851991 OWQ851989:OWQ851991 PGM851989:PGM851991 PQI851989:PQI851991 QAE851989:QAE851991 QKA851989:QKA851991 QTW851989:QTW851991 RDS851989:RDS851991 RNO851989:RNO851991 RXK851989:RXK851991 SHG851989:SHG851991 SRC851989:SRC851991 TAY851989:TAY851991 TKU851989:TKU851991 TUQ851989:TUQ851991 UEM851989:UEM851991 UOI851989:UOI851991 UYE851989:UYE851991 VIA851989:VIA851991 VRW851989:VRW851991 WBS851989:WBS851991 WLO851989:WLO851991 WVK851989:WVK851991 C917525:C917527 IY917525:IY917527 SU917525:SU917527 ACQ917525:ACQ917527 AMM917525:AMM917527 AWI917525:AWI917527 BGE917525:BGE917527 BQA917525:BQA917527 BZW917525:BZW917527 CJS917525:CJS917527 CTO917525:CTO917527 DDK917525:DDK917527 DNG917525:DNG917527 DXC917525:DXC917527 EGY917525:EGY917527 EQU917525:EQU917527 FAQ917525:FAQ917527 FKM917525:FKM917527 FUI917525:FUI917527 GEE917525:GEE917527 GOA917525:GOA917527 GXW917525:GXW917527 HHS917525:HHS917527 HRO917525:HRO917527 IBK917525:IBK917527 ILG917525:ILG917527 IVC917525:IVC917527 JEY917525:JEY917527 JOU917525:JOU917527 JYQ917525:JYQ917527 KIM917525:KIM917527 KSI917525:KSI917527 LCE917525:LCE917527 LMA917525:LMA917527 LVW917525:LVW917527 MFS917525:MFS917527 MPO917525:MPO917527 MZK917525:MZK917527 NJG917525:NJG917527 NTC917525:NTC917527 OCY917525:OCY917527 OMU917525:OMU917527 OWQ917525:OWQ917527 PGM917525:PGM917527 PQI917525:PQI917527 QAE917525:QAE917527 QKA917525:QKA917527 QTW917525:QTW917527 RDS917525:RDS917527 RNO917525:RNO917527 RXK917525:RXK917527 SHG917525:SHG917527 SRC917525:SRC917527 TAY917525:TAY917527 TKU917525:TKU917527 TUQ917525:TUQ917527 UEM917525:UEM917527 UOI917525:UOI917527 UYE917525:UYE917527 VIA917525:VIA917527 VRW917525:VRW917527 WBS917525:WBS917527 WLO917525:WLO917527 WVK917525:WVK917527 C983061:C983063 IY983061:IY983063 SU983061:SU983063 ACQ983061:ACQ983063 AMM983061:AMM983063 AWI983061:AWI983063 BGE983061:BGE983063 BQA983061:BQA983063 BZW983061:BZW983063 CJS983061:CJS983063 CTO983061:CTO983063 DDK983061:DDK983063 DNG983061:DNG983063 DXC983061:DXC983063 EGY983061:EGY983063 EQU983061:EQU983063 FAQ983061:FAQ983063 FKM983061:FKM983063 FUI983061:FUI983063 GEE983061:GEE983063 GOA983061:GOA983063 GXW983061:GXW983063 HHS983061:HHS983063 HRO983061:HRO983063 IBK983061:IBK983063 ILG983061:ILG983063 IVC983061:IVC983063 JEY983061:JEY983063 JOU983061:JOU983063 JYQ983061:JYQ983063 KIM983061:KIM983063 KSI983061:KSI983063 LCE983061:LCE983063 LMA983061:LMA983063 LVW983061:LVW983063 MFS983061:MFS983063 MPO983061:MPO983063 MZK983061:MZK983063 NJG983061:NJG983063 NTC983061:NTC983063 OCY983061:OCY983063 OMU983061:OMU983063 OWQ983061:OWQ983063 PGM983061:PGM983063 PQI983061:PQI983063 QAE983061:QAE983063 QKA983061:QKA983063 QTW983061:QTW983063 RDS983061:RDS983063 RNO983061:RNO983063 RXK983061:RXK983063 SHG983061:SHG983063 SRC983061:SRC983063 TAY983061:TAY983063 TKU983061:TKU983063 TUQ983061:TUQ983063 UEM983061:UEM983063 UOI983061:UOI983063 UYE983061:UYE983063 VIA983061:VIA983063 VRW983061:VRW983063 WBS983061:WBS983063 WLO983061:WLO983063 WVK983061:WVK983063" xr:uid="{AED2E133-96B5-4E14-8E94-832453439ED1}">
      <formula1>0</formula1>
      <formula2>6</formula2>
    </dataValidation>
    <dataValidation allowBlank="1" showInputMessage="1" errorTitle="Data input error" sqref="G38 JC38 SY38 ACU38 AMQ38 AWM38 BGI38 BQE38 CAA38 CJW38 CTS38 DDO38 DNK38 DXG38 EHC38 EQY38 FAU38 FKQ38 FUM38 GEI38 GOE38 GYA38 HHW38 HRS38 IBO38 ILK38 IVG38 JFC38 JOY38 JYU38 KIQ38 KSM38 LCI38 LME38 LWA38 MFW38 MPS38 MZO38 NJK38 NTG38 ODC38 OMY38 OWU38 PGQ38 PQM38 QAI38 QKE38 QUA38 RDW38 RNS38 RXO38 SHK38 SRG38 TBC38 TKY38 TUU38 UEQ38 UOM38 UYI38 VIE38 VSA38 WBW38 WLS38 WVO38 G65574 JC65574 SY65574 ACU65574 AMQ65574 AWM65574 BGI65574 BQE65574 CAA65574 CJW65574 CTS65574 DDO65574 DNK65574 DXG65574 EHC65574 EQY65574 FAU65574 FKQ65574 FUM65574 GEI65574 GOE65574 GYA65574 HHW65574 HRS65574 IBO65574 ILK65574 IVG65574 JFC65574 JOY65574 JYU65574 KIQ65574 KSM65574 LCI65574 LME65574 LWA65574 MFW65574 MPS65574 MZO65574 NJK65574 NTG65574 ODC65574 OMY65574 OWU65574 PGQ65574 PQM65574 QAI65574 QKE65574 QUA65574 RDW65574 RNS65574 RXO65574 SHK65574 SRG65574 TBC65574 TKY65574 TUU65574 UEQ65574 UOM65574 UYI65574 VIE65574 VSA65574 WBW65574 WLS65574 WVO65574 G131110 JC131110 SY131110 ACU131110 AMQ131110 AWM131110 BGI131110 BQE131110 CAA131110 CJW131110 CTS131110 DDO131110 DNK131110 DXG131110 EHC131110 EQY131110 FAU131110 FKQ131110 FUM131110 GEI131110 GOE131110 GYA131110 HHW131110 HRS131110 IBO131110 ILK131110 IVG131110 JFC131110 JOY131110 JYU131110 KIQ131110 KSM131110 LCI131110 LME131110 LWA131110 MFW131110 MPS131110 MZO131110 NJK131110 NTG131110 ODC131110 OMY131110 OWU131110 PGQ131110 PQM131110 QAI131110 QKE131110 QUA131110 RDW131110 RNS131110 RXO131110 SHK131110 SRG131110 TBC131110 TKY131110 TUU131110 UEQ131110 UOM131110 UYI131110 VIE131110 VSA131110 WBW131110 WLS131110 WVO131110 G196646 JC196646 SY196646 ACU196646 AMQ196646 AWM196646 BGI196646 BQE196646 CAA196646 CJW196646 CTS196646 DDO196646 DNK196646 DXG196646 EHC196646 EQY196646 FAU196646 FKQ196646 FUM196646 GEI196646 GOE196646 GYA196646 HHW196646 HRS196646 IBO196646 ILK196646 IVG196646 JFC196646 JOY196646 JYU196646 KIQ196646 KSM196646 LCI196646 LME196646 LWA196646 MFW196646 MPS196646 MZO196646 NJK196646 NTG196646 ODC196646 OMY196646 OWU196646 PGQ196646 PQM196646 QAI196646 QKE196646 QUA196646 RDW196646 RNS196646 RXO196646 SHK196646 SRG196646 TBC196646 TKY196646 TUU196646 UEQ196646 UOM196646 UYI196646 VIE196646 VSA196646 WBW196646 WLS196646 WVO196646 G262182 JC262182 SY262182 ACU262182 AMQ262182 AWM262182 BGI262182 BQE262182 CAA262182 CJW262182 CTS262182 DDO262182 DNK262182 DXG262182 EHC262182 EQY262182 FAU262182 FKQ262182 FUM262182 GEI262182 GOE262182 GYA262182 HHW262182 HRS262182 IBO262182 ILK262182 IVG262182 JFC262182 JOY262182 JYU262182 KIQ262182 KSM262182 LCI262182 LME262182 LWA262182 MFW262182 MPS262182 MZO262182 NJK262182 NTG262182 ODC262182 OMY262182 OWU262182 PGQ262182 PQM262182 QAI262182 QKE262182 QUA262182 RDW262182 RNS262182 RXO262182 SHK262182 SRG262182 TBC262182 TKY262182 TUU262182 UEQ262182 UOM262182 UYI262182 VIE262182 VSA262182 WBW262182 WLS262182 WVO262182 G327718 JC327718 SY327718 ACU327718 AMQ327718 AWM327718 BGI327718 BQE327718 CAA327718 CJW327718 CTS327718 DDO327718 DNK327718 DXG327718 EHC327718 EQY327718 FAU327718 FKQ327718 FUM327718 GEI327718 GOE327718 GYA327718 HHW327718 HRS327718 IBO327718 ILK327718 IVG327718 JFC327718 JOY327718 JYU327718 KIQ327718 KSM327718 LCI327718 LME327718 LWA327718 MFW327718 MPS327718 MZO327718 NJK327718 NTG327718 ODC327718 OMY327718 OWU327718 PGQ327718 PQM327718 QAI327718 QKE327718 QUA327718 RDW327718 RNS327718 RXO327718 SHK327718 SRG327718 TBC327718 TKY327718 TUU327718 UEQ327718 UOM327718 UYI327718 VIE327718 VSA327718 WBW327718 WLS327718 WVO327718 G393254 JC393254 SY393254 ACU393254 AMQ393254 AWM393254 BGI393254 BQE393254 CAA393254 CJW393254 CTS393254 DDO393254 DNK393254 DXG393254 EHC393254 EQY393254 FAU393254 FKQ393254 FUM393254 GEI393254 GOE393254 GYA393254 HHW393254 HRS393254 IBO393254 ILK393254 IVG393254 JFC393254 JOY393254 JYU393254 KIQ393254 KSM393254 LCI393254 LME393254 LWA393254 MFW393254 MPS393254 MZO393254 NJK393254 NTG393254 ODC393254 OMY393254 OWU393254 PGQ393254 PQM393254 QAI393254 QKE393254 QUA393254 RDW393254 RNS393254 RXO393254 SHK393254 SRG393254 TBC393254 TKY393254 TUU393254 UEQ393254 UOM393254 UYI393254 VIE393254 VSA393254 WBW393254 WLS393254 WVO393254 G458790 JC458790 SY458790 ACU458790 AMQ458790 AWM458790 BGI458790 BQE458790 CAA458790 CJW458790 CTS458790 DDO458790 DNK458790 DXG458790 EHC458790 EQY458790 FAU458790 FKQ458790 FUM458790 GEI458790 GOE458790 GYA458790 HHW458790 HRS458790 IBO458790 ILK458790 IVG458790 JFC458790 JOY458790 JYU458790 KIQ458790 KSM458790 LCI458790 LME458790 LWA458790 MFW458790 MPS458790 MZO458790 NJK458790 NTG458790 ODC458790 OMY458790 OWU458790 PGQ458790 PQM458790 QAI458790 QKE458790 QUA458790 RDW458790 RNS458790 RXO458790 SHK458790 SRG458790 TBC458790 TKY458790 TUU458790 UEQ458790 UOM458790 UYI458790 VIE458790 VSA458790 WBW458790 WLS458790 WVO458790 G524326 JC524326 SY524326 ACU524326 AMQ524326 AWM524326 BGI524326 BQE524326 CAA524326 CJW524326 CTS524326 DDO524326 DNK524326 DXG524326 EHC524326 EQY524326 FAU524326 FKQ524326 FUM524326 GEI524326 GOE524326 GYA524326 HHW524326 HRS524326 IBO524326 ILK524326 IVG524326 JFC524326 JOY524326 JYU524326 KIQ524326 KSM524326 LCI524326 LME524326 LWA524326 MFW524326 MPS524326 MZO524326 NJK524326 NTG524326 ODC524326 OMY524326 OWU524326 PGQ524326 PQM524326 QAI524326 QKE524326 QUA524326 RDW524326 RNS524326 RXO524326 SHK524326 SRG524326 TBC524326 TKY524326 TUU524326 UEQ524326 UOM524326 UYI524326 VIE524326 VSA524326 WBW524326 WLS524326 WVO524326 G589862 JC589862 SY589862 ACU589862 AMQ589862 AWM589862 BGI589862 BQE589862 CAA589862 CJW589862 CTS589862 DDO589862 DNK589862 DXG589862 EHC589862 EQY589862 FAU589862 FKQ589862 FUM589862 GEI589862 GOE589862 GYA589862 HHW589862 HRS589862 IBO589862 ILK589862 IVG589862 JFC589862 JOY589862 JYU589862 KIQ589862 KSM589862 LCI589862 LME589862 LWA589862 MFW589862 MPS589862 MZO589862 NJK589862 NTG589862 ODC589862 OMY589862 OWU589862 PGQ589862 PQM589862 QAI589862 QKE589862 QUA589862 RDW589862 RNS589862 RXO589862 SHK589862 SRG589862 TBC589862 TKY589862 TUU589862 UEQ589862 UOM589862 UYI589862 VIE589862 VSA589862 WBW589862 WLS589862 WVO589862 G655398 JC655398 SY655398 ACU655398 AMQ655398 AWM655398 BGI655398 BQE655398 CAA655398 CJW655398 CTS655398 DDO655398 DNK655398 DXG655398 EHC655398 EQY655398 FAU655398 FKQ655398 FUM655398 GEI655398 GOE655398 GYA655398 HHW655398 HRS655398 IBO655398 ILK655398 IVG655398 JFC655398 JOY655398 JYU655398 KIQ655398 KSM655398 LCI655398 LME655398 LWA655398 MFW655398 MPS655398 MZO655398 NJK655398 NTG655398 ODC655398 OMY655398 OWU655398 PGQ655398 PQM655398 QAI655398 QKE655398 QUA655398 RDW655398 RNS655398 RXO655398 SHK655398 SRG655398 TBC655398 TKY655398 TUU655398 UEQ655398 UOM655398 UYI655398 VIE655398 VSA655398 WBW655398 WLS655398 WVO655398 G720934 JC720934 SY720934 ACU720934 AMQ720934 AWM720934 BGI720934 BQE720934 CAA720934 CJW720934 CTS720934 DDO720934 DNK720934 DXG720934 EHC720934 EQY720934 FAU720934 FKQ720934 FUM720934 GEI720934 GOE720934 GYA720934 HHW720934 HRS720934 IBO720934 ILK720934 IVG720934 JFC720934 JOY720934 JYU720934 KIQ720934 KSM720934 LCI720934 LME720934 LWA720934 MFW720934 MPS720934 MZO720934 NJK720934 NTG720934 ODC720934 OMY720934 OWU720934 PGQ720934 PQM720934 QAI720934 QKE720934 QUA720934 RDW720934 RNS720934 RXO720934 SHK720934 SRG720934 TBC720934 TKY720934 TUU720934 UEQ720934 UOM720934 UYI720934 VIE720934 VSA720934 WBW720934 WLS720934 WVO720934 G786470 JC786470 SY786470 ACU786470 AMQ786470 AWM786470 BGI786470 BQE786470 CAA786470 CJW786470 CTS786470 DDO786470 DNK786470 DXG786470 EHC786470 EQY786470 FAU786470 FKQ786470 FUM786470 GEI786470 GOE786470 GYA786470 HHW786470 HRS786470 IBO786470 ILK786470 IVG786470 JFC786470 JOY786470 JYU786470 KIQ786470 KSM786470 LCI786470 LME786470 LWA786470 MFW786470 MPS786470 MZO786470 NJK786470 NTG786470 ODC786470 OMY786470 OWU786470 PGQ786470 PQM786470 QAI786470 QKE786470 QUA786470 RDW786470 RNS786470 RXO786470 SHK786470 SRG786470 TBC786470 TKY786470 TUU786470 UEQ786470 UOM786470 UYI786470 VIE786470 VSA786470 WBW786470 WLS786470 WVO786470 G852006 JC852006 SY852006 ACU852006 AMQ852006 AWM852006 BGI852006 BQE852006 CAA852006 CJW852006 CTS852006 DDO852006 DNK852006 DXG852006 EHC852006 EQY852006 FAU852006 FKQ852006 FUM852006 GEI852006 GOE852006 GYA852006 HHW852006 HRS852006 IBO852006 ILK852006 IVG852006 JFC852006 JOY852006 JYU852006 KIQ852006 KSM852006 LCI852006 LME852006 LWA852006 MFW852006 MPS852006 MZO852006 NJK852006 NTG852006 ODC852006 OMY852006 OWU852006 PGQ852006 PQM852006 QAI852006 QKE852006 QUA852006 RDW852006 RNS852006 RXO852006 SHK852006 SRG852006 TBC852006 TKY852006 TUU852006 UEQ852006 UOM852006 UYI852006 VIE852006 VSA852006 WBW852006 WLS852006 WVO852006 G917542 JC917542 SY917542 ACU917542 AMQ917542 AWM917542 BGI917542 BQE917542 CAA917542 CJW917542 CTS917542 DDO917542 DNK917542 DXG917542 EHC917542 EQY917542 FAU917542 FKQ917542 FUM917542 GEI917542 GOE917542 GYA917542 HHW917542 HRS917542 IBO917542 ILK917542 IVG917542 JFC917542 JOY917542 JYU917542 KIQ917542 KSM917542 LCI917542 LME917542 LWA917542 MFW917542 MPS917542 MZO917542 NJK917542 NTG917542 ODC917542 OMY917542 OWU917542 PGQ917542 PQM917542 QAI917542 QKE917542 QUA917542 RDW917542 RNS917542 RXO917542 SHK917542 SRG917542 TBC917542 TKY917542 TUU917542 UEQ917542 UOM917542 UYI917542 VIE917542 VSA917542 WBW917542 WLS917542 WVO917542 G983078 JC983078 SY983078 ACU983078 AMQ983078 AWM983078 BGI983078 BQE983078 CAA983078 CJW983078 CTS983078 DDO983078 DNK983078 DXG983078 EHC983078 EQY983078 FAU983078 FKQ983078 FUM983078 GEI983078 GOE983078 GYA983078 HHW983078 HRS983078 IBO983078 ILK983078 IVG983078 JFC983078 JOY983078 JYU983078 KIQ983078 KSM983078 LCI983078 LME983078 LWA983078 MFW983078 MPS983078 MZO983078 NJK983078 NTG983078 ODC983078 OMY983078 OWU983078 PGQ983078 PQM983078 QAI983078 QKE983078 QUA983078 RDW983078 RNS983078 RXO983078 SHK983078 SRG983078 TBC983078 TKY983078 TUU983078 UEQ983078 UOM983078 UYI983078 VIE983078 VSA983078 WBW983078 WLS983078 WVO983078" xr:uid="{A23B7E97-79A8-4C82-9574-3AA17D581F6A}"/>
  </dataValidations>
  <pageMargins left="0.51181102362204722" right="0.51181102362204722" top="0.39370078740157483" bottom="0.39370078740157483" header="0.51181102362204722" footer="0.51181102362204722"/>
  <pageSetup paperSize="9" scale="96"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785A0-E32C-4CAE-879B-93818C70EAD9}">
  <dimension ref="A1:E71"/>
  <sheetViews>
    <sheetView workbookViewId="0"/>
  </sheetViews>
  <sheetFormatPr defaultColWidth="9.109375" defaultRowHeight="14.4"/>
  <cols>
    <col min="1" max="1" width="12.33203125" style="149" customWidth="1"/>
    <col min="2" max="2" width="29.33203125" style="149" customWidth="1"/>
    <col min="3" max="16384" width="9.109375" style="149"/>
  </cols>
  <sheetData>
    <row r="1" spans="1:5">
      <c r="A1" s="148" t="s">
        <v>135</v>
      </c>
      <c r="B1" s="148" t="s">
        <v>136</v>
      </c>
      <c r="C1" s="148" t="s">
        <v>137</v>
      </c>
      <c r="D1" s="148" t="s">
        <v>138</v>
      </c>
      <c r="E1" s="148" t="s">
        <v>139</v>
      </c>
    </row>
    <row r="2" spans="1:5">
      <c r="A2" s="148">
        <v>1</v>
      </c>
      <c r="B2" s="148" t="s">
        <v>140</v>
      </c>
      <c r="C2" s="148">
        <v>1</v>
      </c>
      <c r="D2" s="148">
        <v>6</v>
      </c>
      <c r="E2" s="148">
        <v>2016</v>
      </c>
    </row>
    <row r="3" spans="1:5">
      <c r="A3" s="148">
        <v>2</v>
      </c>
      <c r="B3" s="148" t="s">
        <v>141</v>
      </c>
      <c r="C3" s="148">
        <v>1</v>
      </c>
      <c r="D3" s="148">
        <v>27</v>
      </c>
      <c r="E3" s="148">
        <v>1782</v>
      </c>
    </row>
    <row r="4" spans="1:5">
      <c r="A4" s="148">
        <v>3</v>
      </c>
      <c r="B4" s="148" t="s">
        <v>142</v>
      </c>
      <c r="C4" s="148">
        <v>1</v>
      </c>
      <c r="D4" s="148">
        <v>159</v>
      </c>
      <c r="E4" s="148">
        <v>1001</v>
      </c>
    </row>
    <row r="5" spans="1:5">
      <c r="A5" s="148">
        <v>4</v>
      </c>
      <c r="B5" s="148" t="s">
        <v>143</v>
      </c>
      <c r="C5" s="148">
        <v>1</v>
      </c>
      <c r="D5" s="148">
        <v>312</v>
      </c>
      <c r="E5" s="148">
        <v>770</v>
      </c>
    </row>
    <row r="6" spans="1:5">
      <c r="A6" s="148">
        <v>5</v>
      </c>
      <c r="B6" s="148" t="s">
        <v>144</v>
      </c>
      <c r="C6" s="148">
        <v>1</v>
      </c>
      <c r="D6" s="148">
        <v>446</v>
      </c>
      <c r="E6" s="148">
        <v>553</v>
      </c>
    </row>
    <row r="7" spans="1:5">
      <c r="A7" s="148">
        <v>6</v>
      </c>
      <c r="B7" s="148" t="s">
        <v>145</v>
      </c>
      <c r="C7" s="148">
        <v>1</v>
      </c>
      <c r="D7" s="148">
        <v>939</v>
      </c>
      <c r="E7" s="148">
        <v>327</v>
      </c>
    </row>
    <row r="8" spans="1:5">
      <c r="A8" s="148">
        <v>7</v>
      </c>
      <c r="B8" s="148" t="s">
        <v>146</v>
      </c>
      <c r="C8" s="148">
        <v>1</v>
      </c>
      <c r="D8" s="148">
        <v>680</v>
      </c>
      <c r="E8" s="148">
        <v>340</v>
      </c>
    </row>
    <row r="9" spans="1:5">
      <c r="A9" s="148">
        <v>8</v>
      </c>
      <c r="B9" s="148" t="s">
        <v>147</v>
      </c>
      <c r="C9" s="148">
        <v>1</v>
      </c>
      <c r="D9" s="148">
        <v>1249</v>
      </c>
      <c r="E9" s="148">
        <v>185</v>
      </c>
    </row>
    <row r="10" spans="1:5">
      <c r="A10" s="148">
        <v>9</v>
      </c>
      <c r="B10" s="148" t="s">
        <v>148</v>
      </c>
      <c r="C10" s="148">
        <v>1</v>
      </c>
      <c r="D10" s="148">
        <v>1048</v>
      </c>
      <c r="E10" s="148">
        <v>274</v>
      </c>
    </row>
    <row r="11" spans="1:5">
      <c r="A11" s="148">
        <v>10</v>
      </c>
      <c r="B11" s="148" t="s">
        <v>149</v>
      </c>
      <c r="C11" s="148">
        <v>1</v>
      </c>
      <c r="D11" s="148">
        <v>1112</v>
      </c>
      <c r="E11" s="148">
        <v>132</v>
      </c>
    </row>
    <row r="12" spans="1:5">
      <c r="A12" s="148">
        <v>11</v>
      </c>
      <c r="B12" s="148" t="s">
        <v>150</v>
      </c>
      <c r="C12" s="148">
        <v>1</v>
      </c>
      <c r="D12" s="148">
        <v>899</v>
      </c>
      <c r="E12" s="148">
        <v>243</v>
      </c>
    </row>
    <row r="13" spans="1:5">
      <c r="A13" s="148">
        <v>12</v>
      </c>
      <c r="B13" s="148" t="s">
        <v>151</v>
      </c>
      <c r="C13" s="148">
        <v>1</v>
      </c>
      <c r="D13" s="148">
        <v>768</v>
      </c>
      <c r="E13" s="148">
        <v>360</v>
      </c>
    </row>
    <row r="14" spans="1:5">
      <c r="A14" s="148">
        <v>13</v>
      </c>
      <c r="B14" s="148" t="s">
        <v>152</v>
      </c>
      <c r="C14" s="148">
        <v>2</v>
      </c>
      <c r="D14" s="148">
        <v>1160</v>
      </c>
      <c r="E14" s="148">
        <v>201</v>
      </c>
    </row>
    <row r="15" spans="1:5">
      <c r="A15" s="148">
        <v>14</v>
      </c>
      <c r="B15" s="148" t="s">
        <v>153</v>
      </c>
      <c r="C15" s="148">
        <v>2</v>
      </c>
      <c r="D15" s="148">
        <v>1610</v>
      </c>
      <c r="E15" s="148">
        <v>120</v>
      </c>
    </row>
    <row r="16" spans="1:5">
      <c r="A16" s="148">
        <v>15</v>
      </c>
      <c r="B16" s="148" t="s">
        <v>154</v>
      </c>
      <c r="C16" s="148">
        <v>2</v>
      </c>
      <c r="D16" s="148">
        <v>2049</v>
      </c>
      <c r="E16" s="148">
        <v>104</v>
      </c>
    </row>
    <row r="17" spans="1:5">
      <c r="A17" s="148">
        <v>16</v>
      </c>
      <c r="B17" s="148" t="s">
        <v>155</v>
      </c>
      <c r="C17" s="148">
        <v>2</v>
      </c>
      <c r="D17" s="148">
        <v>1595</v>
      </c>
      <c r="E17" s="148">
        <v>248</v>
      </c>
    </row>
    <row r="18" spans="1:5">
      <c r="A18" s="148">
        <v>17</v>
      </c>
      <c r="B18" s="148" t="s">
        <v>156</v>
      </c>
      <c r="C18" s="148">
        <v>2</v>
      </c>
      <c r="D18" s="148">
        <v>1846</v>
      </c>
      <c r="E18" s="148">
        <v>145</v>
      </c>
    </row>
    <row r="19" spans="1:5">
      <c r="A19" s="148">
        <v>18</v>
      </c>
      <c r="B19" s="148" t="s">
        <v>157</v>
      </c>
      <c r="C19" s="148">
        <v>2</v>
      </c>
      <c r="D19" s="148">
        <v>1590</v>
      </c>
      <c r="E19" s="148">
        <v>100</v>
      </c>
    </row>
    <row r="20" spans="1:5">
      <c r="A20" s="148">
        <v>19</v>
      </c>
      <c r="B20" s="148" t="s">
        <v>158</v>
      </c>
      <c r="C20" s="148">
        <v>2</v>
      </c>
      <c r="D20" s="148">
        <v>2031</v>
      </c>
      <c r="E20" s="148">
        <v>194</v>
      </c>
    </row>
    <row r="21" spans="1:5">
      <c r="A21" s="148">
        <v>20</v>
      </c>
      <c r="B21" s="148" t="s">
        <v>159</v>
      </c>
      <c r="C21" s="148">
        <v>2</v>
      </c>
      <c r="D21" s="148">
        <v>2021</v>
      </c>
      <c r="E21" s="148">
        <v>136</v>
      </c>
    </row>
    <row r="22" spans="1:5">
      <c r="A22" s="148">
        <v>21</v>
      </c>
      <c r="B22" s="148" t="s">
        <v>160</v>
      </c>
      <c r="C22" s="148">
        <v>2</v>
      </c>
      <c r="D22" s="148">
        <v>1569</v>
      </c>
      <c r="E22" s="148">
        <v>180</v>
      </c>
    </row>
    <row r="23" spans="1:5">
      <c r="A23" s="148">
        <v>22</v>
      </c>
      <c r="B23" s="148" t="s">
        <v>161</v>
      </c>
      <c r="C23" s="148">
        <v>3</v>
      </c>
      <c r="D23" s="148">
        <v>1997</v>
      </c>
      <c r="E23" s="148">
        <v>52</v>
      </c>
    </row>
    <row r="24" spans="1:5">
      <c r="A24" s="148">
        <v>23</v>
      </c>
      <c r="B24" s="148" t="s">
        <v>162</v>
      </c>
      <c r="C24" s="148">
        <v>3</v>
      </c>
      <c r="D24" s="148">
        <v>2516</v>
      </c>
      <c r="E24" s="148">
        <v>48</v>
      </c>
    </row>
    <row r="25" spans="1:5">
      <c r="A25" s="148">
        <v>24</v>
      </c>
      <c r="B25" s="148" t="s">
        <v>163</v>
      </c>
      <c r="C25" s="148">
        <v>3</v>
      </c>
      <c r="D25" s="148">
        <v>3056</v>
      </c>
      <c r="E25" s="148">
        <v>34</v>
      </c>
    </row>
    <row r="26" spans="1:5">
      <c r="A26" s="148">
        <v>25</v>
      </c>
      <c r="B26" s="148" t="s">
        <v>164</v>
      </c>
      <c r="C26" s="148">
        <v>3</v>
      </c>
      <c r="D26" s="148">
        <v>2421</v>
      </c>
      <c r="E26" s="148">
        <v>25</v>
      </c>
    </row>
    <row r="27" spans="1:5">
      <c r="A27" s="148">
        <v>26</v>
      </c>
      <c r="B27" s="148" t="s">
        <v>165</v>
      </c>
      <c r="C27" s="148">
        <v>3</v>
      </c>
      <c r="D27" s="148">
        <v>2049</v>
      </c>
      <c r="E27" s="148">
        <v>29</v>
      </c>
    </row>
    <row r="28" spans="1:5">
      <c r="A28" s="148">
        <v>27</v>
      </c>
      <c r="B28" s="148" t="s">
        <v>166</v>
      </c>
      <c r="C28" s="148">
        <v>3</v>
      </c>
      <c r="D28" s="148">
        <v>1903</v>
      </c>
      <c r="E28" s="148">
        <v>137</v>
      </c>
    </row>
    <row r="29" spans="1:5">
      <c r="A29" s="148">
        <v>28</v>
      </c>
      <c r="B29" s="148" t="s">
        <v>167</v>
      </c>
      <c r="C29" s="148">
        <v>3</v>
      </c>
      <c r="D29" s="148">
        <v>1869</v>
      </c>
      <c r="E29" s="148">
        <v>80</v>
      </c>
    </row>
    <row r="30" spans="1:5">
      <c r="A30" s="148">
        <v>29</v>
      </c>
      <c r="B30" s="148" t="s">
        <v>168</v>
      </c>
      <c r="C30" s="148">
        <v>4</v>
      </c>
      <c r="D30" s="148">
        <v>963</v>
      </c>
      <c r="E30" s="148">
        <v>229</v>
      </c>
    </row>
    <row r="31" spans="1:5">
      <c r="A31" s="148">
        <v>30</v>
      </c>
      <c r="B31" s="148" t="s">
        <v>169</v>
      </c>
      <c r="C31" s="148">
        <v>4</v>
      </c>
      <c r="D31" s="148">
        <v>615</v>
      </c>
      <c r="E31" s="148">
        <v>286</v>
      </c>
    </row>
    <row r="32" spans="1:5">
      <c r="A32" s="148">
        <v>31</v>
      </c>
      <c r="B32" s="148" t="s">
        <v>170</v>
      </c>
      <c r="C32" s="148">
        <v>4</v>
      </c>
      <c r="D32" s="148">
        <v>746</v>
      </c>
      <c r="E32" s="148">
        <v>340</v>
      </c>
    </row>
    <row r="33" spans="1:5">
      <c r="A33" s="148">
        <v>32</v>
      </c>
      <c r="B33" s="148" t="s">
        <v>171</v>
      </c>
      <c r="C33" s="148">
        <v>4</v>
      </c>
      <c r="D33" s="148">
        <v>954</v>
      </c>
      <c r="E33" s="148">
        <v>354</v>
      </c>
    </row>
    <row r="34" spans="1:5">
      <c r="A34" s="148">
        <v>33</v>
      </c>
      <c r="B34" s="148" t="s">
        <v>157</v>
      </c>
      <c r="C34" s="148">
        <v>4</v>
      </c>
      <c r="D34" s="148">
        <v>1554</v>
      </c>
      <c r="E34" s="148">
        <v>132</v>
      </c>
    </row>
    <row r="35" spans="1:5">
      <c r="A35" s="148">
        <v>34</v>
      </c>
      <c r="B35" s="148" t="s">
        <v>172</v>
      </c>
      <c r="C35" s="148">
        <v>4</v>
      </c>
      <c r="D35" s="148">
        <v>1258</v>
      </c>
      <c r="E35" s="148">
        <v>173</v>
      </c>
    </row>
    <row r="36" spans="1:5">
      <c r="A36" s="148">
        <v>35</v>
      </c>
      <c r="B36" s="148" t="s">
        <v>173</v>
      </c>
      <c r="C36" s="148">
        <v>4</v>
      </c>
      <c r="D36" s="148">
        <v>1813</v>
      </c>
      <c r="E36" s="148">
        <v>61</v>
      </c>
    </row>
    <row r="37" spans="1:5">
      <c r="A37" s="148">
        <v>36</v>
      </c>
      <c r="B37" s="148" t="s">
        <v>174</v>
      </c>
      <c r="C37" s="148">
        <v>5</v>
      </c>
      <c r="D37" s="148">
        <v>0</v>
      </c>
      <c r="E37" s="148">
        <v>2835</v>
      </c>
    </row>
    <row r="38" spans="1:5">
      <c r="A38" s="148">
        <v>37</v>
      </c>
      <c r="B38" s="148" t="s">
        <v>175</v>
      </c>
      <c r="C38" s="148">
        <v>5</v>
      </c>
      <c r="D38" s="148">
        <v>4</v>
      </c>
      <c r="E38" s="148">
        <v>2288</v>
      </c>
    </row>
    <row r="39" spans="1:5">
      <c r="A39" s="148">
        <v>38</v>
      </c>
      <c r="B39" s="148" t="s">
        <v>176</v>
      </c>
      <c r="C39" s="148">
        <v>5</v>
      </c>
      <c r="D39" s="148">
        <v>52</v>
      </c>
      <c r="E39" s="148">
        <v>1470</v>
      </c>
    </row>
    <row r="40" spans="1:5">
      <c r="A40" s="148">
        <v>39</v>
      </c>
      <c r="B40" s="148" t="s">
        <v>177</v>
      </c>
      <c r="C40" s="148">
        <v>5</v>
      </c>
      <c r="D40" s="148">
        <v>4</v>
      </c>
      <c r="E40" s="148">
        <v>2211</v>
      </c>
    </row>
    <row r="41" spans="1:5">
      <c r="A41" s="148">
        <v>41</v>
      </c>
      <c r="B41" s="148" t="s">
        <v>178</v>
      </c>
      <c r="C41" s="148">
        <v>5</v>
      </c>
      <c r="D41" s="148">
        <v>17</v>
      </c>
      <c r="E41" s="148">
        <v>2429</v>
      </c>
    </row>
    <row r="42" spans="1:5">
      <c r="A42" s="148">
        <v>42</v>
      </c>
      <c r="B42" s="148" t="s">
        <v>179</v>
      </c>
      <c r="C42" s="148">
        <v>5</v>
      </c>
      <c r="D42" s="148">
        <v>98</v>
      </c>
      <c r="E42" s="148">
        <v>1950</v>
      </c>
    </row>
    <row r="43" spans="1:5">
      <c r="A43" s="148">
        <v>43</v>
      </c>
      <c r="B43" s="148" t="s">
        <v>180</v>
      </c>
      <c r="C43" s="148">
        <v>5</v>
      </c>
      <c r="D43" s="148">
        <v>140</v>
      </c>
      <c r="E43" s="148">
        <v>1424</v>
      </c>
    </row>
    <row r="44" spans="1:5">
      <c r="A44" s="148">
        <v>44</v>
      </c>
      <c r="B44" s="148" t="s">
        <v>181</v>
      </c>
      <c r="C44" s="148">
        <v>5</v>
      </c>
      <c r="D44" s="148">
        <v>207</v>
      </c>
      <c r="E44" s="148">
        <v>1143</v>
      </c>
    </row>
    <row r="45" spans="1:5">
      <c r="A45" s="148">
        <v>45</v>
      </c>
      <c r="B45" s="148" t="s">
        <v>144</v>
      </c>
      <c r="C45" s="148">
        <v>5</v>
      </c>
      <c r="D45" s="148">
        <v>255</v>
      </c>
      <c r="E45" s="148">
        <v>1024</v>
      </c>
    </row>
    <row r="46" spans="1:5">
      <c r="A46" s="148">
        <v>46</v>
      </c>
      <c r="B46" s="148" t="s">
        <v>182</v>
      </c>
      <c r="C46" s="148">
        <v>5</v>
      </c>
      <c r="D46" s="148">
        <v>137</v>
      </c>
      <c r="E46" s="148">
        <v>955</v>
      </c>
    </row>
    <row r="47" spans="1:5">
      <c r="A47" s="148">
        <v>47</v>
      </c>
      <c r="B47" s="148" t="s">
        <v>183</v>
      </c>
      <c r="C47" s="148">
        <v>5</v>
      </c>
      <c r="D47" s="148">
        <v>380</v>
      </c>
      <c r="E47" s="148">
        <v>820</v>
      </c>
    </row>
    <row r="48" spans="1:5">
      <c r="A48" s="148">
        <v>48</v>
      </c>
      <c r="B48" s="148" t="s">
        <v>184</v>
      </c>
      <c r="C48" s="148">
        <v>5</v>
      </c>
      <c r="D48" s="148">
        <v>603</v>
      </c>
      <c r="E48" s="148">
        <v>844</v>
      </c>
    </row>
    <row r="49" spans="1:5">
      <c r="A49" s="148">
        <v>49</v>
      </c>
      <c r="B49" s="148" t="s">
        <v>185</v>
      </c>
      <c r="C49" s="148">
        <v>5</v>
      </c>
      <c r="D49" s="148">
        <v>660</v>
      </c>
      <c r="E49" s="148">
        <v>876</v>
      </c>
    </row>
    <row r="50" spans="1:5">
      <c r="A50" s="148">
        <v>50</v>
      </c>
      <c r="B50" s="148" t="s">
        <v>186</v>
      </c>
      <c r="C50" s="148">
        <v>5</v>
      </c>
      <c r="D50" s="148">
        <v>229</v>
      </c>
      <c r="E50" s="148">
        <v>1375</v>
      </c>
    </row>
    <row r="51" spans="1:5">
      <c r="A51" s="148">
        <v>51</v>
      </c>
      <c r="B51" s="148" t="s">
        <v>187</v>
      </c>
      <c r="C51" s="148">
        <v>5</v>
      </c>
      <c r="D51" s="148">
        <v>325</v>
      </c>
      <c r="E51" s="148">
        <v>1043</v>
      </c>
    </row>
    <row r="52" spans="1:5">
      <c r="A52" s="148">
        <v>52</v>
      </c>
      <c r="B52" s="148" t="s">
        <v>188</v>
      </c>
      <c r="C52" s="148">
        <v>6</v>
      </c>
      <c r="D52" s="148">
        <v>813</v>
      </c>
      <c r="E52" s="148">
        <v>523</v>
      </c>
    </row>
    <row r="53" spans="1:5">
      <c r="A53" s="148">
        <v>53</v>
      </c>
      <c r="B53" s="148" t="s">
        <v>189</v>
      </c>
      <c r="C53" s="148">
        <v>6</v>
      </c>
      <c r="D53" s="148">
        <v>1112</v>
      </c>
      <c r="E53" s="148">
        <v>230</v>
      </c>
    </row>
    <row r="54" spans="1:5">
      <c r="A54" s="148">
        <v>54</v>
      </c>
      <c r="B54" s="148" t="s">
        <v>190</v>
      </c>
      <c r="C54" s="148">
        <v>6</v>
      </c>
      <c r="D54" s="148">
        <v>1330</v>
      </c>
      <c r="E54" s="148">
        <v>358</v>
      </c>
    </row>
    <row r="55" spans="1:5">
      <c r="A55" s="148">
        <v>55</v>
      </c>
      <c r="B55" s="148" t="s">
        <v>191</v>
      </c>
      <c r="C55" s="148">
        <v>6</v>
      </c>
      <c r="D55" s="148">
        <v>944</v>
      </c>
      <c r="E55" s="148">
        <v>470</v>
      </c>
    </row>
    <row r="56" spans="1:5">
      <c r="A56" s="148">
        <v>56</v>
      </c>
      <c r="B56" s="148" t="s">
        <v>192</v>
      </c>
      <c r="C56" s="148">
        <v>6</v>
      </c>
      <c r="D56" s="148">
        <v>1164</v>
      </c>
      <c r="E56" s="148">
        <v>283</v>
      </c>
    </row>
    <row r="57" spans="1:5">
      <c r="A57" s="148">
        <v>57</v>
      </c>
      <c r="B57" s="148" t="s">
        <v>193</v>
      </c>
      <c r="C57" s="148">
        <v>6</v>
      </c>
      <c r="D57" s="148">
        <v>1608</v>
      </c>
      <c r="E57" s="148">
        <v>219</v>
      </c>
    </row>
    <row r="58" spans="1:5">
      <c r="A58" s="148">
        <v>58</v>
      </c>
      <c r="B58" s="148" t="s">
        <v>194</v>
      </c>
      <c r="C58" s="148">
        <v>6</v>
      </c>
      <c r="D58" s="148">
        <v>401</v>
      </c>
      <c r="E58" s="148">
        <v>1122</v>
      </c>
    </row>
    <row r="59" spans="1:5">
      <c r="A59" s="148">
        <v>59</v>
      </c>
      <c r="B59" s="148" t="s">
        <v>195</v>
      </c>
      <c r="C59" s="148">
        <v>6</v>
      </c>
      <c r="D59" s="148">
        <v>1769</v>
      </c>
      <c r="E59" s="148">
        <v>206</v>
      </c>
    </row>
    <row r="60" spans="1:5">
      <c r="A60" s="148">
        <v>60</v>
      </c>
      <c r="B60" s="148" t="s">
        <v>196</v>
      </c>
      <c r="C60" s="148">
        <v>6</v>
      </c>
      <c r="D60" s="148">
        <v>596</v>
      </c>
      <c r="E60" s="148">
        <v>853</v>
      </c>
    </row>
    <row r="61" spans="1:5">
      <c r="A61" s="148">
        <v>61</v>
      </c>
      <c r="B61" s="148" t="s">
        <v>197</v>
      </c>
      <c r="C61" s="148">
        <v>6</v>
      </c>
      <c r="D61" s="148">
        <v>616</v>
      </c>
      <c r="E61" s="148">
        <v>653</v>
      </c>
    </row>
    <row r="62" spans="1:5">
      <c r="A62" s="148">
        <v>62</v>
      </c>
      <c r="B62" s="148" t="s">
        <v>198</v>
      </c>
      <c r="C62" s="148">
        <v>6</v>
      </c>
      <c r="D62" s="148">
        <v>2023</v>
      </c>
      <c r="E62" s="148">
        <v>89</v>
      </c>
    </row>
    <row r="63" spans="1:5">
      <c r="A63" s="148">
        <v>63</v>
      </c>
      <c r="B63" s="148" t="s">
        <v>199</v>
      </c>
      <c r="C63" s="148">
        <v>6</v>
      </c>
      <c r="D63" s="148">
        <v>642</v>
      </c>
      <c r="E63" s="148">
        <v>541</v>
      </c>
    </row>
    <row r="64" spans="1:5">
      <c r="A64" s="148">
        <v>64</v>
      </c>
      <c r="B64" s="148" t="s">
        <v>200</v>
      </c>
      <c r="C64" s="148">
        <v>6</v>
      </c>
      <c r="D64" s="148">
        <v>2186</v>
      </c>
      <c r="E64" s="148">
        <v>80</v>
      </c>
    </row>
    <row r="65" spans="1:5">
      <c r="A65" s="148">
        <v>65</v>
      </c>
      <c r="B65" s="148" t="s">
        <v>201</v>
      </c>
      <c r="C65" s="148">
        <v>6</v>
      </c>
      <c r="D65" s="148">
        <v>690</v>
      </c>
      <c r="E65" s="148">
        <v>577</v>
      </c>
    </row>
    <row r="66" spans="1:5">
      <c r="A66" s="148">
        <v>66</v>
      </c>
      <c r="B66" s="148" t="s">
        <v>202</v>
      </c>
      <c r="C66" s="148">
        <v>8</v>
      </c>
      <c r="D66" s="148">
        <v>0</v>
      </c>
      <c r="E66" s="148">
        <v>2895</v>
      </c>
    </row>
    <row r="67" spans="1:5">
      <c r="A67" s="148">
        <v>67</v>
      </c>
      <c r="B67" s="148" t="s">
        <v>203</v>
      </c>
      <c r="C67" s="148">
        <v>8</v>
      </c>
      <c r="D67" s="148">
        <v>0</v>
      </c>
      <c r="E67" s="148">
        <v>3344</v>
      </c>
    </row>
    <row r="68" spans="1:5">
      <c r="A68" s="148">
        <v>68</v>
      </c>
      <c r="B68" s="148" t="s">
        <v>204</v>
      </c>
      <c r="C68" s="148">
        <v>8</v>
      </c>
      <c r="D68" s="148">
        <v>10</v>
      </c>
      <c r="E68" s="148">
        <v>2165</v>
      </c>
    </row>
    <row r="69" spans="1:5">
      <c r="A69" s="148">
        <v>69</v>
      </c>
      <c r="B69" s="148" t="s">
        <v>205</v>
      </c>
      <c r="C69" s="148">
        <v>8</v>
      </c>
      <c r="D69" s="148">
        <v>1</v>
      </c>
      <c r="E69" s="148">
        <v>2369</v>
      </c>
    </row>
    <row r="70" spans="1:5">
      <c r="A70" s="148">
        <v>70</v>
      </c>
      <c r="B70" s="148" t="s">
        <v>206</v>
      </c>
      <c r="C70" s="148">
        <v>8</v>
      </c>
      <c r="D70" s="148">
        <v>79</v>
      </c>
      <c r="E70" s="148">
        <v>958</v>
      </c>
    </row>
    <row r="71" spans="1:5">
      <c r="A71" s="148">
        <v>71</v>
      </c>
      <c r="B71" s="148" t="s">
        <v>207</v>
      </c>
      <c r="C71" s="148">
        <v>8</v>
      </c>
      <c r="D71" s="148">
        <v>660</v>
      </c>
      <c r="E71" s="148">
        <v>379</v>
      </c>
    </row>
  </sheetData>
  <autoFilter ref="A1:E71" xr:uid="{00000000-0009-0000-0000-000014000000}"/>
  <phoneticPr fontId="8" type="noConversion"/>
  <pageMargins left="0.75" right="0.75" top="1" bottom="1" header="0.5" footer="0.5"/>
  <headerFooter alignWithMargins="0">
    <oddHeader>&amp;A</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2C8B0-3DB3-4693-8634-ABDBF2E2D439}">
  <dimension ref="A1:C3727"/>
  <sheetViews>
    <sheetView workbookViewId="0"/>
  </sheetViews>
  <sheetFormatPr defaultColWidth="9.109375" defaultRowHeight="14.4"/>
  <cols>
    <col min="1" max="1" width="9.109375" style="149"/>
    <col min="2" max="2" width="12.5546875" style="149" bestFit="1" customWidth="1"/>
    <col min="3" max="16384" width="9.109375" style="149"/>
  </cols>
  <sheetData>
    <row r="1" spans="1:3">
      <c r="A1" s="150" t="s">
        <v>208</v>
      </c>
      <c r="B1" s="150" t="s">
        <v>209</v>
      </c>
      <c r="C1" s="149" t="s">
        <v>99</v>
      </c>
    </row>
    <row r="2" spans="1:3">
      <c r="A2" s="150">
        <v>6725</v>
      </c>
      <c r="B2" s="150">
        <v>1</v>
      </c>
      <c r="C2" s="149" t="str">
        <f t="shared" ref="C2:C65" si="0">IF(OR(A2&lt;=299,AND(A2&lt;3000,A2&gt;=1000)),"NSW",IF(AND(A2&lt;=999,A2&gt;=800),"NT",IF(OR(AND(A2&lt;=8999,A2&gt;=8000),AND(A2&lt;=3999,A2&gt;=3000)),"VIC",IF(OR(AND(A2&lt;=9999,A2&gt;=9000),AND(A2&lt;=4999,A2&gt;=4000)),"QLD",IF(AND(A2&lt;=5999,A2&gt;=5000),"SA",IF(AND(A2&lt;=6999,A2&gt;=6000),"WA","TAS"))))))</f>
        <v>WA</v>
      </c>
    </row>
    <row r="3" spans="1:3">
      <c r="A3" s="150">
        <v>6726</v>
      </c>
      <c r="B3" s="150">
        <v>1</v>
      </c>
      <c r="C3" s="149" t="str">
        <f t="shared" si="0"/>
        <v>WA</v>
      </c>
    </row>
    <row r="4" spans="1:3">
      <c r="A4" s="150">
        <v>6728</v>
      </c>
      <c r="B4" s="150">
        <v>1</v>
      </c>
      <c r="C4" s="149" t="str">
        <f t="shared" si="0"/>
        <v>WA</v>
      </c>
    </row>
    <row r="5" spans="1:3">
      <c r="A5" s="150">
        <v>6731</v>
      </c>
      <c r="B5" s="150">
        <v>1</v>
      </c>
      <c r="C5" s="149" t="str">
        <f t="shared" si="0"/>
        <v>WA</v>
      </c>
    </row>
    <row r="6" spans="1:3">
      <c r="A6" s="150">
        <v>6733</v>
      </c>
      <c r="B6" s="150">
        <v>1</v>
      </c>
      <c r="C6" s="149" t="str">
        <f t="shared" si="0"/>
        <v>WA</v>
      </c>
    </row>
    <row r="7" spans="1:3">
      <c r="A7" s="150">
        <v>6740</v>
      </c>
      <c r="B7" s="150">
        <v>1</v>
      </c>
      <c r="C7" s="149" t="str">
        <f t="shared" si="0"/>
        <v>WA</v>
      </c>
    </row>
    <row r="8" spans="1:3">
      <c r="A8" s="150">
        <v>6743</v>
      </c>
      <c r="B8" s="150">
        <v>1</v>
      </c>
      <c r="C8" s="149" t="str">
        <f t="shared" si="0"/>
        <v>WA</v>
      </c>
    </row>
    <row r="9" spans="1:3">
      <c r="A9" s="150">
        <v>6765</v>
      </c>
      <c r="B9" s="150">
        <v>1</v>
      </c>
      <c r="C9" s="149" t="str">
        <f t="shared" si="0"/>
        <v>WA</v>
      </c>
    </row>
    <row r="10" spans="1:3">
      <c r="A10" s="150">
        <v>6770</v>
      </c>
      <c r="B10" s="150">
        <v>1</v>
      </c>
      <c r="C10" s="149" t="str">
        <f t="shared" si="0"/>
        <v>WA</v>
      </c>
    </row>
    <row r="11" spans="1:3">
      <c r="A11" s="150">
        <v>6798</v>
      </c>
      <c r="B11" s="150">
        <v>1</v>
      </c>
      <c r="C11" s="149" t="str">
        <f t="shared" si="0"/>
        <v>WA</v>
      </c>
    </row>
    <row r="12" spans="1:3">
      <c r="A12" s="150">
        <v>6799</v>
      </c>
      <c r="B12" s="150">
        <v>1</v>
      </c>
      <c r="C12" s="149" t="str">
        <f t="shared" si="0"/>
        <v>WA</v>
      </c>
    </row>
    <row r="13" spans="1:3">
      <c r="A13" s="150">
        <v>6707</v>
      </c>
      <c r="B13" s="150">
        <v>2</v>
      </c>
      <c r="C13" s="149" t="str">
        <f t="shared" si="0"/>
        <v>WA</v>
      </c>
    </row>
    <row r="14" spans="1:3">
      <c r="A14" s="150">
        <v>6710</v>
      </c>
      <c r="B14" s="150">
        <v>2</v>
      </c>
      <c r="C14" s="149" t="str">
        <f t="shared" si="0"/>
        <v>WA</v>
      </c>
    </row>
    <row r="15" spans="1:3">
      <c r="A15" s="150">
        <v>6711</v>
      </c>
      <c r="B15" s="150">
        <v>2</v>
      </c>
      <c r="C15" s="149" t="str">
        <f t="shared" si="0"/>
        <v>WA</v>
      </c>
    </row>
    <row r="16" spans="1:3">
      <c r="A16" s="150">
        <v>6712</v>
      </c>
      <c r="B16" s="150">
        <v>2</v>
      </c>
      <c r="C16" s="149" t="str">
        <f t="shared" si="0"/>
        <v>WA</v>
      </c>
    </row>
    <row r="17" spans="1:3">
      <c r="A17" s="150">
        <v>6713</v>
      </c>
      <c r="B17" s="150">
        <v>2</v>
      </c>
      <c r="C17" s="149" t="str">
        <f t="shared" si="0"/>
        <v>WA</v>
      </c>
    </row>
    <row r="18" spans="1:3">
      <c r="A18" s="150">
        <v>6714</v>
      </c>
      <c r="B18" s="150">
        <v>2</v>
      </c>
      <c r="C18" s="149" t="str">
        <f t="shared" si="0"/>
        <v>WA</v>
      </c>
    </row>
    <row r="19" spans="1:3">
      <c r="A19" s="150">
        <v>6715</v>
      </c>
      <c r="B19" s="150">
        <v>2</v>
      </c>
      <c r="C19" s="149" t="str">
        <f t="shared" si="0"/>
        <v>WA</v>
      </c>
    </row>
    <row r="20" spans="1:3">
      <c r="A20" s="150">
        <v>6716</v>
      </c>
      <c r="B20" s="150">
        <v>2</v>
      </c>
      <c r="C20" s="149" t="str">
        <f t="shared" si="0"/>
        <v>WA</v>
      </c>
    </row>
    <row r="21" spans="1:3">
      <c r="A21" s="150">
        <v>6718</v>
      </c>
      <c r="B21" s="150">
        <v>2</v>
      </c>
      <c r="C21" s="149" t="str">
        <f t="shared" si="0"/>
        <v>WA</v>
      </c>
    </row>
    <row r="22" spans="1:3">
      <c r="A22" s="150">
        <v>6720</v>
      </c>
      <c r="B22" s="150">
        <v>2</v>
      </c>
      <c r="C22" s="149" t="str">
        <f t="shared" si="0"/>
        <v>WA</v>
      </c>
    </row>
    <row r="23" spans="1:3">
      <c r="A23" s="150">
        <v>6721</v>
      </c>
      <c r="B23" s="150">
        <v>2</v>
      </c>
      <c r="C23" s="149" t="str">
        <f t="shared" si="0"/>
        <v>WA</v>
      </c>
    </row>
    <row r="24" spans="1:3">
      <c r="A24" s="150">
        <v>6722</v>
      </c>
      <c r="B24" s="150">
        <v>2</v>
      </c>
      <c r="C24" s="149" t="str">
        <f t="shared" si="0"/>
        <v>WA</v>
      </c>
    </row>
    <row r="25" spans="1:3">
      <c r="A25" s="150">
        <v>6723</v>
      </c>
      <c r="B25" s="150">
        <v>2</v>
      </c>
      <c r="C25" s="149" t="str">
        <f t="shared" si="0"/>
        <v>WA</v>
      </c>
    </row>
    <row r="26" spans="1:3">
      <c r="A26" s="150">
        <v>6751</v>
      </c>
      <c r="B26" s="150">
        <v>2</v>
      </c>
      <c r="C26" s="149" t="str">
        <f t="shared" si="0"/>
        <v>WA</v>
      </c>
    </row>
    <row r="27" spans="1:3">
      <c r="A27" s="150">
        <v>6753</v>
      </c>
      <c r="B27" s="150">
        <v>2</v>
      </c>
      <c r="C27" s="149" t="str">
        <f t="shared" si="0"/>
        <v>WA</v>
      </c>
    </row>
    <row r="28" spans="1:3">
      <c r="A28" s="150">
        <v>6754</v>
      </c>
      <c r="B28" s="150">
        <v>2</v>
      </c>
      <c r="C28" s="149" t="str">
        <f t="shared" si="0"/>
        <v>WA</v>
      </c>
    </row>
    <row r="29" spans="1:3">
      <c r="A29" s="150">
        <v>6758</v>
      </c>
      <c r="B29" s="150">
        <v>2</v>
      </c>
      <c r="C29" s="149" t="str">
        <f t="shared" si="0"/>
        <v>WA</v>
      </c>
    </row>
    <row r="30" spans="1:3">
      <c r="A30" s="150">
        <v>6760</v>
      </c>
      <c r="B30" s="150">
        <v>2</v>
      </c>
      <c r="C30" s="149" t="str">
        <f t="shared" si="0"/>
        <v>WA</v>
      </c>
    </row>
    <row r="31" spans="1:3">
      <c r="A31" s="150">
        <v>6761</v>
      </c>
      <c r="B31" s="150">
        <v>2</v>
      </c>
      <c r="C31" s="149" t="str">
        <f t="shared" si="0"/>
        <v>WA</v>
      </c>
    </row>
    <row r="32" spans="1:3">
      <c r="A32" s="150">
        <v>6762</v>
      </c>
      <c r="B32" s="150">
        <v>2</v>
      </c>
      <c r="C32" s="149" t="str">
        <f t="shared" si="0"/>
        <v>WA</v>
      </c>
    </row>
    <row r="33" spans="1:3">
      <c r="A33" s="150">
        <v>6537</v>
      </c>
      <c r="B33" s="150">
        <v>3</v>
      </c>
      <c r="C33" s="149" t="str">
        <f t="shared" si="0"/>
        <v>WA</v>
      </c>
    </row>
    <row r="34" spans="1:3">
      <c r="A34" s="150">
        <v>6638</v>
      </c>
      <c r="B34" s="150">
        <v>3</v>
      </c>
      <c r="C34" s="149" t="str">
        <f t="shared" si="0"/>
        <v>WA</v>
      </c>
    </row>
    <row r="35" spans="1:3">
      <c r="A35" s="150">
        <v>6639</v>
      </c>
      <c r="B35" s="150">
        <v>3</v>
      </c>
      <c r="C35" s="149" t="str">
        <f t="shared" si="0"/>
        <v>WA</v>
      </c>
    </row>
    <row r="36" spans="1:3">
      <c r="A36" s="150">
        <v>6640</v>
      </c>
      <c r="B36" s="150">
        <v>3</v>
      </c>
      <c r="C36" s="149" t="str">
        <f t="shared" si="0"/>
        <v>WA</v>
      </c>
    </row>
    <row r="37" spans="1:3">
      <c r="A37" s="150">
        <v>6642</v>
      </c>
      <c r="B37" s="150">
        <v>3</v>
      </c>
      <c r="C37" s="149" t="str">
        <f t="shared" si="0"/>
        <v>WA</v>
      </c>
    </row>
    <row r="38" spans="1:3">
      <c r="A38" s="150">
        <v>6701</v>
      </c>
      <c r="B38" s="150">
        <v>3</v>
      </c>
      <c r="C38" s="149" t="str">
        <f t="shared" si="0"/>
        <v>WA</v>
      </c>
    </row>
    <row r="39" spans="1:3">
      <c r="A39" s="150">
        <v>6705</v>
      </c>
      <c r="B39" s="150">
        <v>3</v>
      </c>
      <c r="C39" s="149" t="str">
        <f t="shared" si="0"/>
        <v>WA</v>
      </c>
    </row>
    <row r="40" spans="1:3">
      <c r="A40" s="150">
        <v>6502</v>
      </c>
      <c r="B40" s="150">
        <v>5</v>
      </c>
      <c r="C40" s="149" t="str">
        <f t="shared" si="0"/>
        <v>WA</v>
      </c>
    </row>
    <row r="41" spans="1:3">
      <c r="A41" s="150">
        <v>6504</v>
      </c>
      <c r="B41" s="150">
        <v>5</v>
      </c>
      <c r="C41" s="149" t="str">
        <f t="shared" si="0"/>
        <v>WA</v>
      </c>
    </row>
    <row r="42" spans="1:3">
      <c r="A42" s="150">
        <v>6505</v>
      </c>
      <c r="B42" s="150">
        <v>5</v>
      </c>
      <c r="C42" s="149" t="str">
        <f t="shared" si="0"/>
        <v>WA</v>
      </c>
    </row>
    <row r="43" spans="1:3">
      <c r="A43" s="150">
        <v>6506</v>
      </c>
      <c r="B43" s="150">
        <v>5</v>
      </c>
      <c r="C43" s="149" t="str">
        <f t="shared" si="0"/>
        <v>WA</v>
      </c>
    </row>
    <row r="44" spans="1:3">
      <c r="A44" s="150">
        <v>6507</v>
      </c>
      <c r="B44" s="150">
        <v>5</v>
      </c>
      <c r="C44" s="149" t="str">
        <f t="shared" si="0"/>
        <v>WA</v>
      </c>
    </row>
    <row r="45" spans="1:3">
      <c r="A45" s="150">
        <v>6509</v>
      </c>
      <c r="B45" s="150">
        <v>5</v>
      </c>
      <c r="C45" s="149" t="str">
        <f t="shared" si="0"/>
        <v>WA</v>
      </c>
    </row>
    <row r="46" spans="1:3">
      <c r="A46" s="150">
        <v>6510</v>
      </c>
      <c r="B46" s="150">
        <v>5</v>
      </c>
      <c r="C46" s="149" t="str">
        <f t="shared" si="0"/>
        <v>WA</v>
      </c>
    </row>
    <row r="47" spans="1:3">
      <c r="A47" s="150">
        <v>6511</v>
      </c>
      <c r="B47" s="150">
        <v>5</v>
      </c>
      <c r="C47" s="149" t="str">
        <f t="shared" si="0"/>
        <v>WA</v>
      </c>
    </row>
    <row r="48" spans="1:3">
      <c r="A48" s="150">
        <v>6512</v>
      </c>
      <c r="B48" s="150">
        <v>5</v>
      </c>
      <c r="C48" s="149" t="str">
        <f t="shared" si="0"/>
        <v>WA</v>
      </c>
    </row>
    <row r="49" spans="1:3">
      <c r="A49" s="150">
        <v>6513</v>
      </c>
      <c r="B49" s="150">
        <v>5</v>
      </c>
      <c r="C49" s="149" t="str">
        <f t="shared" si="0"/>
        <v>WA</v>
      </c>
    </row>
    <row r="50" spans="1:3">
      <c r="A50" s="150">
        <v>6514</v>
      </c>
      <c r="B50" s="150">
        <v>5</v>
      </c>
      <c r="C50" s="149" t="str">
        <f t="shared" si="0"/>
        <v>WA</v>
      </c>
    </row>
    <row r="51" spans="1:3">
      <c r="A51" s="150">
        <v>6515</v>
      </c>
      <c r="B51" s="150">
        <v>5</v>
      </c>
      <c r="C51" s="149" t="str">
        <f t="shared" si="0"/>
        <v>WA</v>
      </c>
    </row>
    <row r="52" spans="1:3">
      <c r="A52" s="150">
        <v>6516</v>
      </c>
      <c r="B52" s="150">
        <v>5</v>
      </c>
      <c r="C52" s="149" t="str">
        <f t="shared" si="0"/>
        <v>WA</v>
      </c>
    </row>
    <row r="53" spans="1:3">
      <c r="A53" s="150">
        <v>6517</v>
      </c>
      <c r="B53" s="150">
        <v>5</v>
      </c>
      <c r="C53" s="149" t="str">
        <f t="shared" si="0"/>
        <v>WA</v>
      </c>
    </row>
    <row r="54" spans="1:3">
      <c r="A54" s="150">
        <v>6518</v>
      </c>
      <c r="B54" s="150">
        <v>5</v>
      </c>
      <c r="C54" s="149" t="str">
        <f t="shared" si="0"/>
        <v>WA</v>
      </c>
    </row>
    <row r="55" spans="1:3">
      <c r="A55" s="150">
        <v>6519</v>
      </c>
      <c r="B55" s="150">
        <v>5</v>
      </c>
      <c r="C55" s="149" t="str">
        <f t="shared" si="0"/>
        <v>WA</v>
      </c>
    </row>
    <row r="56" spans="1:3">
      <c r="A56" s="150">
        <v>6521</v>
      </c>
      <c r="B56" s="150">
        <v>5</v>
      </c>
      <c r="C56" s="149" t="str">
        <f t="shared" si="0"/>
        <v>WA</v>
      </c>
    </row>
    <row r="57" spans="1:3">
      <c r="A57" s="150">
        <v>6522</v>
      </c>
      <c r="B57" s="150">
        <v>5</v>
      </c>
      <c r="C57" s="149" t="str">
        <f t="shared" si="0"/>
        <v>WA</v>
      </c>
    </row>
    <row r="58" spans="1:3">
      <c r="A58" s="150">
        <v>6525</v>
      </c>
      <c r="B58" s="150">
        <v>5</v>
      </c>
      <c r="C58" s="149" t="str">
        <f t="shared" si="0"/>
        <v>WA</v>
      </c>
    </row>
    <row r="59" spans="1:3">
      <c r="A59" s="150">
        <v>6528</v>
      </c>
      <c r="B59" s="150">
        <v>5</v>
      </c>
      <c r="C59" s="149" t="str">
        <f t="shared" si="0"/>
        <v>WA</v>
      </c>
    </row>
    <row r="60" spans="1:3">
      <c r="A60" s="150">
        <v>6530</v>
      </c>
      <c r="B60" s="150">
        <v>5</v>
      </c>
      <c r="C60" s="149" t="str">
        <f t="shared" si="0"/>
        <v>WA</v>
      </c>
    </row>
    <row r="61" spans="1:3">
      <c r="A61" s="150">
        <v>6531</v>
      </c>
      <c r="B61" s="150">
        <v>5</v>
      </c>
      <c r="C61" s="149" t="str">
        <f t="shared" si="0"/>
        <v>WA</v>
      </c>
    </row>
    <row r="62" spans="1:3">
      <c r="A62" s="150">
        <v>6532</v>
      </c>
      <c r="B62" s="150">
        <v>5</v>
      </c>
      <c r="C62" s="149" t="str">
        <f t="shared" si="0"/>
        <v>WA</v>
      </c>
    </row>
    <row r="63" spans="1:3">
      <c r="A63" s="150">
        <v>6535</v>
      </c>
      <c r="B63" s="150">
        <v>5</v>
      </c>
      <c r="C63" s="149" t="str">
        <f t="shared" si="0"/>
        <v>WA</v>
      </c>
    </row>
    <row r="64" spans="1:3">
      <c r="A64" s="150">
        <v>6536</v>
      </c>
      <c r="B64" s="150">
        <v>5</v>
      </c>
      <c r="C64" s="149" t="str">
        <f t="shared" si="0"/>
        <v>WA</v>
      </c>
    </row>
    <row r="65" spans="1:3">
      <c r="A65" s="150">
        <v>6574</v>
      </c>
      <c r="B65" s="150">
        <v>5</v>
      </c>
      <c r="C65" s="149" t="str">
        <f t="shared" si="0"/>
        <v>WA</v>
      </c>
    </row>
    <row r="66" spans="1:3">
      <c r="A66" s="150">
        <v>6575</v>
      </c>
      <c r="B66" s="150">
        <v>5</v>
      </c>
      <c r="C66" s="149" t="str">
        <f t="shared" ref="C66:C129" si="1">IF(OR(A66&lt;=299,AND(A66&lt;3000,A66&gt;=1000)),"NSW",IF(AND(A66&lt;=999,A66&gt;=800),"NT",IF(OR(AND(A66&lt;=8999,A66&gt;=8000),AND(A66&lt;=3999,A66&gt;=3000)),"VIC",IF(OR(AND(A66&lt;=9999,A66&gt;=9000),AND(A66&lt;=4999,A66&gt;=4000)),"QLD",IF(AND(A66&lt;=5999,A66&gt;=5000),"SA",IF(AND(A66&lt;=6999,A66&gt;=6000),"WA","TAS"))))))</f>
        <v>WA</v>
      </c>
    </row>
    <row r="67" spans="1:3">
      <c r="A67" s="150">
        <v>6603</v>
      </c>
      <c r="B67" s="150">
        <v>5</v>
      </c>
      <c r="C67" s="149" t="str">
        <f t="shared" si="1"/>
        <v>WA</v>
      </c>
    </row>
    <row r="68" spans="1:3">
      <c r="A68" s="150">
        <v>6605</v>
      </c>
      <c r="B68" s="150">
        <v>5</v>
      </c>
      <c r="C68" s="149" t="str">
        <f t="shared" si="1"/>
        <v>WA</v>
      </c>
    </row>
    <row r="69" spans="1:3">
      <c r="A69" s="150">
        <v>6606</v>
      </c>
      <c r="B69" s="150">
        <v>5</v>
      </c>
      <c r="C69" s="149" t="str">
        <f t="shared" si="1"/>
        <v>WA</v>
      </c>
    </row>
    <row r="70" spans="1:3">
      <c r="A70" s="150">
        <v>6608</v>
      </c>
      <c r="B70" s="150">
        <v>5</v>
      </c>
      <c r="C70" s="149" t="str">
        <f t="shared" si="1"/>
        <v>WA</v>
      </c>
    </row>
    <row r="71" spans="1:3">
      <c r="A71" s="150">
        <v>6609</v>
      </c>
      <c r="B71" s="150">
        <v>5</v>
      </c>
      <c r="C71" s="149" t="str">
        <f t="shared" si="1"/>
        <v>WA</v>
      </c>
    </row>
    <row r="72" spans="1:3">
      <c r="A72" s="150">
        <v>6612</v>
      </c>
      <c r="B72" s="150">
        <v>5</v>
      </c>
      <c r="C72" s="149" t="str">
        <f t="shared" si="1"/>
        <v>WA</v>
      </c>
    </row>
    <row r="73" spans="1:3">
      <c r="A73" s="150">
        <v>6613</v>
      </c>
      <c r="B73" s="150">
        <v>5</v>
      </c>
      <c r="C73" s="149" t="str">
        <f t="shared" si="1"/>
        <v>WA</v>
      </c>
    </row>
    <row r="74" spans="1:3">
      <c r="A74" s="150">
        <v>6614</v>
      </c>
      <c r="B74" s="150">
        <v>5</v>
      </c>
      <c r="C74" s="149" t="str">
        <f t="shared" si="1"/>
        <v>WA</v>
      </c>
    </row>
    <row r="75" spans="1:3">
      <c r="A75" s="150">
        <v>6616</v>
      </c>
      <c r="B75" s="150">
        <v>5</v>
      </c>
      <c r="C75" s="149" t="str">
        <f t="shared" si="1"/>
        <v>WA</v>
      </c>
    </row>
    <row r="76" spans="1:3">
      <c r="A76" s="150">
        <v>6618</v>
      </c>
      <c r="B76" s="150">
        <v>5</v>
      </c>
      <c r="C76" s="149" t="str">
        <f t="shared" si="1"/>
        <v>WA</v>
      </c>
    </row>
    <row r="77" spans="1:3">
      <c r="A77" s="150">
        <v>6620</v>
      </c>
      <c r="B77" s="150">
        <v>5</v>
      </c>
      <c r="C77" s="149" t="str">
        <f t="shared" si="1"/>
        <v>WA</v>
      </c>
    </row>
    <row r="78" spans="1:3">
      <c r="A78" s="150">
        <v>6623</v>
      </c>
      <c r="B78" s="150">
        <v>5</v>
      </c>
      <c r="C78" s="149" t="str">
        <f t="shared" si="1"/>
        <v>WA</v>
      </c>
    </row>
    <row r="79" spans="1:3">
      <c r="A79" s="150">
        <v>6625</v>
      </c>
      <c r="B79" s="150">
        <v>5</v>
      </c>
      <c r="C79" s="149" t="str">
        <f t="shared" si="1"/>
        <v>WA</v>
      </c>
    </row>
    <row r="80" spans="1:3">
      <c r="A80" s="150">
        <v>6627</v>
      </c>
      <c r="B80" s="150">
        <v>5</v>
      </c>
      <c r="C80" s="149" t="str">
        <f t="shared" si="1"/>
        <v>WA</v>
      </c>
    </row>
    <row r="81" spans="1:3">
      <c r="A81" s="150">
        <v>6628</v>
      </c>
      <c r="B81" s="150">
        <v>5</v>
      </c>
      <c r="C81" s="149" t="str">
        <f t="shared" si="1"/>
        <v>WA</v>
      </c>
    </row>
    <row r="82" spans="1:3">
      <c r="A82" s="150">
        <v>6630</v>
      </c>
      <c r="B82" s="150">
        <v>5</v>
      </c>
      <c r="C82" s="149" t="str">
        <f t="shared" si="1"/>
        <v>WA</v>
      </c>
    </row>
    <row r="83" spans="1:3">
      <c r="A83" s="150">
        <v>6631</v>
      </c>
      <c r="B83" s="150">
        <v>5</v>
      </c>
      <c r="C83" s="149" t="str">
        <f t="shared" si="1"/>
        <v>WA</v>
      </c>
    </row>
    <row r="84" spans="1:3">
      <c r="A84" s="150">
        <v>6632</v>
      </c>
      <c r="B84" s="150">
        <v>5</v>
      </c>
      <c r="C84" s="149" t="str">
        <f t="shared" si="1"/>
        <v>WA</v>
      </c>
    </row>
    <row r="85" spans="1:3">
      <c r="A85" s="150">
        <v>6635</v>
      </c>
      <c r="B85" s="150">
        <v>5</v>
      </c>
      <c r="C85" s="149" t="str">
        <f t="shared" si="1"/>
        <v>WA</v>
      </c>
    </row>
    <row r="86" spans="1:3">
      <c r="A86" s="150">
        <v>6368</v>
      </c>
      <c r="B86" s="150">
        <v>6</v>
      </c>
      <c r="C86" s="149" t="str">
        <f t="shared" si="1"/>
        <v>WA</v>
      </c>
    </row>
    <row r="87" spans="1:3">
      <c r="A87" s="150">
        <v>6369</v>
      </c>
      <c r="B87" s="150">
        <v>6</v>
      </c>
      <c r="C87" s="149" t="str">
        <f t="shared" si="1"/>
        <v>WA</v>
      </c>
    </row>
    <row r="88" spans="1:3">
      <c r="A88" s="150">
        <v>6380</v>
      </c>
      <c r="B88" s="150">
        <v>6</v>
      </c>
      <c r="C88" s="149" t="str">
        <f t="shared" si="1"/>
        <v>WA</v>
      </c>
    </row>
    <row r="89" spans="1:3">
      <c r="A89" s="150">
        <v>6383</v>
      </c>
      <c r="B89" s="150">
        <v>6</v>
      </c>
      <c r="C89" s="149" t="str">
        <f t="shared" si="1"/>
        <v>WA</v>
      </c>
    </row>
    <row r="90" spans="1:3">
      <c r="A90" s="150">
        <v>6384</v>
      </c>
      <c r="B90" s="150">
        <v>6</v>
      </c>
      <c r="C90" s="149" t="str">
        <f t="shared" si="1"/>
        <v>WA</v>
      </c>
    </row>
    <row r="91" spans="1:3">
      <c r="A91" s="150">
        <v>6385</v>
      </c>
      <c r="B91" s="150">
        <v>6</v>
      </c>
      <c r="C91" s="149" t="str">
        <f t="shared" si="1"/>
        <v>WA</v>
      </c>
    </row>
    <row r="92" spans="1:3">
      <c r="A92" s="150">
        <v>6386</v>
      </c>
      <c r="B92" s="150">
        <v>6</v>
      </c>
      <c r="C92" s="149" t="str">
        <f t="shared" si="1"/>
        <v>WA</v>
      </c>
    </row>
    <row r="93" spans="1:3">
      <c r="A93" s="150">
        <v>6407</v>
      </c>
      <c r="B93" s="150">
        <v>6</v>
      </c>
      <c r="C93" s="149" t="str">
        <f t="shared" si="1"/>
        <v>WA</v>
      </c>
    </row>
    <row r="94" spans="1:3">
      <c r="A94" s="150">
        <v>6410</v>
      </c>
      <c r="B94" s="150">
        <v>6</v>
      </c>
      <c r="C94" s="149" t="str">
        <f t="shared" si="1"/>
        <v>WA</v>
      </c>
    </row>
    <row r="95" spans="1:3">
      <c r="A95" s="150">
        <v>6411</v>
      </c>
      <c r="B95" s="150">
        <v>6</v>
      </c>
      <c r="C95" s="149" t="str">
        <f t="shared" si="1"/>
        <v>WA</v>
      </c>
    </row>
    <row r="96" spans="1:3">
      <c r="A96" s="150">
        <v>6412</v>
      </c>
      <c r="B96" s="150">
        <v>6</v>
      </c>
      <c r="C96" s="149" t="str">
        <f t="shared" si="1"/>
        <v>WA</v>
      </c>
    </row>
    <row r="97" spans="1:3">
      <c r="A97" s="150">
        <v>6413</v>
      </c>
      <c r="B97" s="150">
        <v>6</v>
      </c>
      <c r="C97" s="149" t="str">
        <f t="shared" si="1"/>
        <v>WA</v>
      </c>
    </row>
    <row r="98" spans="1:3">
      <c r="A98" s="150">
        <v>6414</v>
      </c>
      <c r="B98" s="150">
        <v>6</v>
      </c>
      <c r="C98" s="149" t="str">
        <f t="shared" si="1"/>
        <v>WA</v>
      </c>
    </row>
    <row r="99" spans="1:3">
      <c r="A99" s="150">
        <v>6415</v>
      </c>
      <c r="B99" s="150">
        <v>6</v>
      </c>
      <c r="C99" s="149" t="str">
        <f t="shared" si="1"/>
        <v>WA</v>
      </c>
    </row>
    <row r="100" spans="1:3">
      <c r="A100" s="150">
        <v>6417</v>
      </c>
      <c r="B100" s="150">
        <v>6</v>
      </c>
      <c r="C100" s="149" t="str">
        <f t="shared" si="1"/>
        <v>WA</v>
      </c>
    </row>
    <row r="101" spans="1:3">
      <c r="A101" s="150">
        <v>6418</v>
      </c>
      <c r="B101" s="150">
        <v>6</v>
      </c>
      <c r="C101" s="149" t="str">
        <f t="shared" si="1"/>
        <v>WA</v>
      </c>
    </row>
    <row r="102" spans="1:3">
      <c r="A102" s="150">
        <v>6419</v>
      </c>
      <c r="B102" s="150">
        <v>6</v>
      </c>
      <c r="C102" s="149" t="str">
        <f t="shared" si="1"/>
        <v>WA</v>
      </c>
    </row>
    <row r="103" spans="1:3">
      <c r="A103" s="150">
        <v>6420</v>
      </c>
      <c r="B103" s="150">
        <v>6</v>
      </c>
      <c r="C103" s="149" t="str">
        <f t="shared" si="1"/>
        <v>WA</v>
      </c>
    </row>
    <row r="104" spans="1:3">
      <c r="A104" s="150">
        <v>6421</v>
      </c>
      <c r="B104" s="150">
        <v>6</v>
      </c>
      <c r="C104" s="149" t="str">
        <f t="shared" si="1"/>
        <v>WA</v>
      </c>
    </row>
    <row r="105" spans="1:3">
      <c r="A105" s="150">
        <v>6422</v>
      </c>
      <c r="B105" s="150">
        <v>6</v>
      </c>
      <c r="C105" s="149" t="str">
        <f t="shared" si="1"/>
        <v>WA</v>
      </c>
    </row>
    <row r="106" spans="1:3">
      <c r="A106" s="150">
        <v>6423</v>
      </c>
      <c r="B106" s="150">
        <v>6</v>
      </c>
      <c r="C106" s="149" t="str">
        <f t="shared" si="1"/>
        <v>WA</v>
      </c>
    </row>
    <row r="107" spans="1:3">
      <c r="A107" s="150">
        <v>6424</v>
      </c>
      <c r="B107" s="150">
        <v>6</v>
      </c>
      <c r="C107" s="149" t="str">
        <f t="shared" si="1"/>
        <v>WA</v>
      </c>
    </row>
    <row r="108" spans="1:3">
      <c r="A108" s="150">
        <v>6425</v>
      </c>
      <c r="B108" s="150">
        <v>6</v>
      </c>
      <c r="C108" s="149" t="str">
        <f t="shared" si="1"/>
        <v>WA</v>
      </c>
    </row>
    <row r="109" spans="1:3">
      <c r="A109" s="150">
        <v>6426</v>
      </c>
      <c r="B109" s="150">
        <v>6</v>
      </c>
      <c r="C109" s="149" t="str">
        <f t="shared" si="1"/>
        <v>WA</v>
      </c>
    </row>
    <row r="110" spans="1:3">
      <c r="A110" s="150">
        <v>6427</v>
      </c>
      <c r="B110" s="150">
        <v>6</v>
      </c>
      <c r="C110" s="149" t="str">
        <f t="shared" si="1"/>
        <v>WA</v>
      </c>
    </row>
    <row r="111" spans="1:3">
      <c r="A111" s="150">
        <v>6428</v>
      </c>
      <c r="B111" s="150">
        <v>6</v>
      </c>
      <c r="C111" s="149" t="str">
        <f t="shared" si="1"/>
        <v>WA</v>
      </c>
    </row>
    <row r="112" spans="1:3">
      <c r="A112" s="150">
        <v>6463</v>
      </c>
      <c r="B112" s="150">
        <v>6</v>
      </c>
      <c r="C112" s="149" t="str">
        <f t="shared" si="1"/>
        <v>WA</v>
      </c>
    </row>
    <row r="113" spans="1:3">
      <c r="A113" s="150">
        <v>6473</v>
      </c>
      <c r="B113" s="150">
        <v>6</v>
      </c>
      <c r="C113" s="149" t="str">
        <f t="shared" si="1"/>
        <v>WA</v>
      </c>
    </row>
    <row r="114" spans="1:3">
      <c r="A114" s="150">
        <v>6475</v>
      </c>
      <c r="B114" s="150">
        <v>6</v>
      </c>
      <c r="C114" s="149" t="str">
        <f t="shared" si="1"/>
        <v>WA</v>
      </c>
    </row>
    <row r="115" spans="1:3">
      <c r="A115" s="150">
        <v>6476</v>
      </c>
      <c r="B115" s="150">
        <v>6</v>
      </c>
      <c r="C115" s="149" t="str">
        <f t="shared" si="1"/>
        <v>WA</v>
      </c>
    </row>
    <row r="116" spans="1:3">
      <c r="A116" s="150">
        <v>6477</v>
      </c>
      <c r="B116" s="150">
        <v>6</v>
      </c>
      <c r="C116" s="149" t="str">
        <f t="shared" si="1"/>
        <v>WA</v>
      </c>
    </row>
    <row r="117" spans="1:3">
      <c r="A117" s="150">
        <v>6479</v>
      </c>
      <c r="B117" s="150">
        <v>6</v>
      </c>
      <c r="C117" s="149" t="str">
        <f t="shared" si="1"/>
        <v>WA</v>
      </c>
    </row>
    <row r="118" spans="1:3">
      <c r="A118" s="150">
        <v>6480</v>
      </c>
      <c r="B118" s="150">
        <v>6</v>
      </c>
      <c r="C118" s="149" t="str">
        <f t="shared" si="1"/>
        <v>WA</v>
      </c>
    </row>
    <row r="119" spans="1:3">
      <c r="A119" s="150">
        <v>6485</v>
      </c>
      <c r="B119" s="150">
        <v>6</v>
      </c>
      <c r="C119" s="149" t="str">
        <f t="shared" si="1"/>
        <v>WA</v>
      </c>
    </row>
    <row r="120" spans="1:3">
      <c r="A120" s="150">
        <v>6487</v>
      </c>
      <c r="B120" s="150">
        <v>6</v>
      </c>
      <c r="C120" s="149" t="str">
        <f t="shared" si="1"/>
        <v>WA</v>
      </c>
    </row>
    <row r="121" spans="1:3">
      <c r="A121" s="150">
        <v>6488</v>
      </c>
      <c r="B121" s="150">
        <v>6</v>
      </c>
      <c r="C121" s="149" t="str">
        <f t="shared" si="1"/>
        <v>WA</v>
      </c>
    </row>
    <row r="122" spans="1:3">
      <c r="A122" s="150">
        <v>6489</v>
      </c>
      <c r="B122" s="150">
        <v>6</v>
      </c>
      <c r="C122" s="149" t="str">
        <f t="shared" si="1"/>
        <v>WA</v>
      </c>
    </row>
    <row r="123" spans="1:3">
      <c r="A123" s="150">
        <v>6490</v>
      </c>
      <c r="B123" s="150">
        <v>6</v>
      </c>
      <c r="C123" s="149" t="str">
        <f t="shared" si="1"/>
        <v>WA</v>
      </c>
    </row>
    <row r="124" spans="1:3">
      <c r="A124" s="150">
        <v>6000</v>
      </c>
      <c r="B124" s="150">
        <v>7</v>
      </c>
      <c r="C124" s="149" t="str">
        <f t="shared" si="1"/>
        <v>WA</v>
      </c>
    </row>
    <row r="125" spans="1:3">
      <c r="A125" s="150">
        <v>6001</v>
      </c>
      <c r="B125" s="150">
        <v>7</v>
      </c>
      <c r="C125" s="149" t="str">
        <f t="shared" si="1"/>
        <v>WA</v>
      </c>
    </row>
    <row r="126" spans="1:3">
      <c r="A126" s="150">
        <v>6003</v>
      </c>
      <c r="B126" s="150">
        <v>7</v>
      </c>
      <c r="C126" s="149" t="str">
        <f t="shared" si="1"/>
        <v>WA</v>
      </c>
    </row>
    <row r="127" spans="1:3">
      <c r="A127" s="150">
        <v>6004</v>
      </c>
      <c r="B127" s="150">
        <v>7</v>
      </c>
      <c r="C127" s="149" t="str">
        <f t="shared" si="1"/>
        <v>WA</v>
      </c>
    </row>
    <row r="128" spans="1:3">
      <c r="A128" s="150">
        <v>6005</v>
      </c>
      <c r="B128" s="150">
        <v>7</v>
      </c>
      <c r="C128" s="149" t="str">
        <f t="shared" si="1"/>
        <v>WA</v>
      </c>
    </row>
    <row r="129" spans="1:3">
      <c r="A129" s="150">
        <v>6006</v>
      </c>
      <c r="B129" s="150">
        <v>7</v>
      </c>
      <c r="C129" s="149" t="str">
        <f t="shared" si="1"/>
        <v>WA</v>
      </c>
    </row>
    <row r="130" spans="1:3">
      <c r="A130" s="150">
        <v>6007</v>
      </c>
      <c r="B130" s="150">
        <v>7</v>
      </c>
      <c r="C130" s="149" t="str">
        <f t="shared" ref="C130:C193" si="2">IF(OR(A130&lt;=299,AND(A130&lt;3000,A130&gt;=1000)),"NSW",IF(AND(A130&lt;=999,A130&gt;=800),"NT",IF(OR(AND(A130&lt;=8999,A130&gt;=8000),AND(A130&lt;=3999,A130&gt;=3000)),"VIC",IF(OR(AND(A130&lt;=9999,A130&gt;=9000),AND(A130&lt;=4999,A130&gt;=4000)),"QLD",IF(AND(A130&lt;=5999,A130&gt;=5000),"SA",IF(AND(A130&lt;=6999,A130&gt;=6000),"WA","TAS"))))))</f>
        <v>WA</v>
      </c>
    </row>
    <row r="131" spans="1:3">
      <c r="A131" s="150">
        <v>6008</v>
      </c>
      <c r="B131" s="150">
        <v>7</v>
      </c>
      <c r="C131" s="149" t="str">
        <f t="shared" si="2"/>
        <v>WA</v>
      </c>
    </row>
    <row r="132" spans="1:3">
      <c r="A132" s="150">
        <v>6009</v>
      </c>
      <c r="B132" s="150">
        <v>7</v>
      </c>
      <c r="C132" s="149" t="str">
        <f t="shared" si="2"/>
        <v>WA</v>
      </c>
    </row>
    <row r="133" spans="1:3">
      <c r="A133" s="150">
        <v>6010</v>
      </c>
      <c r="B133" s="150">
        <v>7</v>
      </c>
      <c r="C133" s="149" t="str">
        <f t="shared" si="2"/>
        <v>WA</v>
      </c>
    </row>
    <row r="134" spans="1:3">
      <c r="A134" s="150">
        <v>6011</v>
      </c>
      <c r="B134" s="150">
        <v>7</v>
      </c>
      <c r="C134" s="149" t="str">
        <f t="shared" si="2"/>
        <v>WA</v>
      </c>
    </row>
    <row r="135" spans="1:3">
      <c r="A135" s="150">
        <v>6012</v>
      </c>
      <c r="B135" s="150">
        <v>7</v>
      </c>
      <c r="C135" s="149" t="str">
        <f t="shared" si="2"/>
        <v>WA</v>
      </c>
    </row>
    <row r="136" spans="1:3">
      <c r="A136" s="150">
        <v>6014</v>
      </c>
      <c r="B136" s="150">
        <v>7</v>
      </c>
      <c r="C136" s="149" t="str">
        <f t="shared" si="2"/>
        <v>WA</v>
      </c>
    </row>
    <row r="137" spans="1:3">
      <c r="A137" s="150">
        <v>6015</v>
      </c>
      <c r="B137" s="150">
        <v>7</v>
      </c>
      <c r="C137" s="149" t="str">
        <f t="shared" si="2"/>
        <v>WA</v>
      </c>
    </row>
    <row r="138" spans="1:3">
      <c r="A138" s="150">
        <v>6016</v>
      </c>
      <c r="B138" s="150">
        <v>7</v>
      </c>
      <c r="C138" s="149" t="str">
        <f t="shared" si="2"/>
        <v>WA</v>
      </c>
    </row>
    <row r="139" spans="1:3">
      <c r="A139" s="150">
        <v>6017</v>
      </c>
      <c r="B139" s="150">
        <v>7</v>
      </c>
      <c r="C139" s="149" t="str">
        <f t="shared" si="2"/>
        <v>WA</v>
      </c>
    </row>
    <row r="140" spans="1:3">
      <c r="A140" s="150">
        <v>6018</v>
      </c>
      <c r="B140" s="150">
        <v>7</v>
      </c>
      <c r="C140" s="149" t="str">
        <f t="shared" si="2"/>
        <v>WA</v>
      </c>
    </row>
    <row r="141" spans="1:3">
      <c r="A141" s="150">
        <v>6019</v>
      </c>
      <c r="B141" s="150">
        <v>7</v>
      </c>
      <c r="C141" s="149" t="str">
        <f t="shared" si="2"/>
        <v>WA</v>
      </c>
    </row>
    <row r="142" spans="1:3">
      <c r="A142" s="150">
        <v>6020</v>
      </c>
      <c r="B142" s="150">
        <v>7</v>
      </c>
      <c r="C142" s="149" t="str">
        <f t="shared" si="2"/>
        <v>WA</v>
      </c>
    </row>
    <row r="143" spans="1:3">
      <c r="A143" s="150">
        <v>6021</v>
      </c>
      <c r="B143" s="150">
        <v>7</v>
      </c>
      <c r="C143" s="149" t="str">
        <f t="shared" si="2"/>
        <v>WA</v>
      </c>
    </row>
    <row r="144" spans="1:3">
      <c r="A144" s="150">
        <v>6022</v>
      </c>
      <c r="B144" s="150">
        <v>7</v>
      </c>
      <c r="C144" s="149" t="str">
        <f t="shared" si="2"/>
        <v>WA</v>
      </c>
    </row>
    <row r="145" spans="1:3">
      <c r="A145" s="150">
        <v>6023</v>
      </c>
      <c r="B145" s="150">
        <v>7</v>
      </c>
      <c r="C145" s="149" t="str">
        <f t="shared" si="2"/>
        <v>WA</v>
      </c>
    </row>
    <row r="146" spans="1:3">
      <c r="A146" s="150">
        <v>6024</v>
      </c>
      <c r="B146" s="150">
        <v>7</v>
      </c>
      <c r="C146" s="149" t="str">
        <f t="shared" si="2"/>
        <v>WA</v>
      </c>
    </row>
    <row r="147" spans="1:3">
      <c r="A147" s="150">
        <v>6025</v>
      </c>
      <c r="B147" s="150">
        <v>7</v>
      </c>
      <c r="C147" s="149" t="str">
        <f t="shared" si="2"/>
        <v>WA</v>
      </c>
    </row>
    <row r="148" spans="1:3">
      <c r="A148" s="150">
        <v>6026</v>
      </c>
      <c r="B148" s="150">
        <v>7</v>
      </c>
      <c r="C148" s="149" t="str">
        <f t="shared" si="2"/>
        <v>WA</v>
      </c>
    </row>
    <row r="149" spans="1:3">
      <c r="A149" s="150">
        <v>6027</v>
      </c>
      <c r="B149" s="150">
        <v>7</v>
      </c>
      <c r="C149" s="149" t="str">
        <f t="shared" si="2"/>
        <v>WA</v>
      </c>
    </row>
    <row r="150" spans="1:3">
      <c r="A150" s="150">
        <v>6028</v>
      </c>
      <c r="B150" s="150">
        <v>7</v>
      </c>
      <c r="C150" s="149" t="str">
        <f t="shared" si="2"/>
        <v>WA</v>
      </c>
    </row>
    <row r="151" spans="1:3">
      <c r="A151" s="150">
        <v>6029</v>
      </c>
      <c r="B151" s="150">
        <v>7</v>
      </c>
      <c r="C151" s="149" t="str">
        <f t="shared" si="2"/>
        <v>WA</v>
      </c>
    </row>
    <row r="152" spans="1:3">
      <c r="A152" s="150">
        <v>6030</v>
      </c>
      <c r="B152" s="150">
        <v>7</v>
      </c>
      <c r="C152" s="149" t="str">
        <f t="shared" si="2"/>
        <v>WA</v>
      </c>
    </row>
    <row r="153" spans="1:3">
      <c r="A153" s="150">
        <v>6031</v>
      </c>
      <c r="B153" s="150">
        <v>7</v>
      </c>
      <c r="C153" s="149" t="str">
        <f t="shared" si="2"/>
        <v>WA</v>
      </c>
    </row>
    <row r="154" spans="1:3">
      <c r="A154" s="150">
        <v>6032</v>
      </c>
      <c r="B154" s="150">
        <v>7</v>
      </c>
      <c r="C154" s="149" t="str">
        <f t="shared" si="2"/>
        <v>WA</v>
      </c>
    </row>
    <row r="155" spans="1:3">
      <c r="A155" s="150">
        <v>6033</v>
      </c>
      <c r="B155" s="150">
        <v>7</v>
      </c>
      <c r="C155" s="149" t="str">
        <f t="shared" si="2"/>
        <v>WA</v>
      </c>
    </row>
    <row r="156" spans="1:3">
      <c r="A156" s="150">
        <v>6034</v>
      </c>
      <c r="B156" s="150">
        <v>7</v>
      </c>
      <c r="C156" s="149" t="str">
        <f t="shared" si="2"/>
        <v>WA</v>
      </c>
    </row>
    <row r="157" spans="1:3">
      <c r="A157" s="150">
        <v>6035</v>
      </c>
      <c r="B157" s="150">
        <v>7</v>
      </c>
      <c r="C157" s="149" t="str">
        <f t="shared" si="2"/>
        <v>WA</v>
      </c>
    </row>
    <row r="158" spans="1:3">
      <c r="A158" s="150">
        <v>6036</v>
      </c>
      <c r="B158" s="150">
        <v>7</v>
      </c>
      <c r="C158" s="149" t="str">
        <f t="shared" si="2"/>
        <v>WA</v>
      </c>
    </row>
    <row r="159" spans="1:3">
      <c r="A159" s="150">
        <v>6037</v>
      </c>
      <c r="B159" s="150">
        <v>7</v>
      </c>
      <c r="C159" s="149" t="str">
        <f t="shared" si="2"/>
        <v>WA</v>
      </c>
    </row>
    <row r="160" spans="1:3">
      <c r="A160" s="150">
        <v>6038</v>
      </c>
      <c r="B160" s="150">
        <v>7</v>
      </c>
      <c r="C160" s="149" t="str">
        <f t="shared" si="2"/>
        <v>WA</v>
      </c>
    </row>
    <row r="161" spans="1:3">
      <c r="A161" s="150">
        <v>6041</v>
      </c>
      <c r="B161" s="150">
        <v>7</v>
      </c>
      <c r="C161" s="149" t="str">
        <f t="shared" si="2"/>
        <v>WA</v>
      </c>
    </row>
    <row r="162" spans="1:3">
      <c r="A162" s="150">
        <v>6042</v>
      </c>
      <c r="B162" s="150">
        <v>7</v>
      </c>
      <c r="C162" s="149" t="str">
        <f t="shared" si="2"/>
        <v>WA</v>
      </c>
    </row>
    <row r="163" spans="1:3">
      <c r="A163" s="150">
        <v>6043</v>
      </c>
      <c r="B163" s="150">
        <v>7</v>
      </c>
      <c r="C163" s="149" t="str">
        <f t="shared" si="2"/>
        <v>WA</v>
      </c>
    </row>
    <row r="164" spans="1:3">
      <c r="A164" s="150">
        <v>6044</v>
      </c>
      <c r="B164" s="150">
        <v>7</v>
      </c>
      <c r="C164" s="149" t="str">
        <f t="shared" si="2"/>
        <v>WA</v>
      </c>
    </row>
    <row r="165" spans="1:3">
      <c r="A165" s="150">
        <v>6050</v>
      </c>
      <c r="B165" s="150">
        <v>7</v>
      </c>
      <c r="C165" s="149" t="str">
        <f t="shared" si="2"/>
        <v>WA</v>
      </c>
    </row>
    <row r="166" spans="1:3">
      <c r="A166" s="150">
        <v>6051</v>
      </c>
      <c r="B166" s="150">
        <v>7</v>
      </c>
      <c r="C166" s="149" t="str">
        <f t="shared" si="2"/>
        <v>WA</v>
      </c>
    </row>
    <row r="167" spans="1:3">
      <c r="A167" s="150">
        <v>6052</v>
      </c>
      <c r="B167" s="150">
        <v>7</v>
      </c>
      <c r="C167" s="149" t="str">
        <f t="shared" si="2"/>
        <v>WA</v>
      </c>
    </row>
    <row r="168" spans="1:3">
      <c r="A168" s="150">
        <v>6053</v>
      </c>
      <c r="B168" s="150">
        <v>7</v>
      </c>
      <c r="C168" s="149" t="str">
        <f t="shared" si="2"/>
        <v>WA</v>
      </c>
    </row>
    <row r="169" spans="1:3">
      <c r="A169" s="150">
        <v>6054</v>
      </c>
      <c r="B169" s="150">
        <v>7</v>
      </c>
      <c r="C169" s="149" t="str">
        <f t="shared" si="2"/>
        <v>WA</v>
      </c>
    </row>
    <row r="170" spans="1:3">
      <c r="A170" s="150">
        <v>6055</v>
      </c>
      <c r="B170" s="150">
        <v>7</v>
      </c>
      <c r="C170" s="149" t="str">
        <f t="shared" si="2"/>
        <v>WA</v>
      </c>
    </row>
    <row r="171" spans="1:3">
      <c r="A171" s="150">
        <v>6056</v>
      </c>
      <c r="B171" s="150">
        <v>7</v>
      </c>
      <c r="C171" s="149" t="str">
        <f t="shared" si="2"/>
        <v>WA</v>
      </c>
    </row>
    <row r="172" spans="1:3">
      <c r="A172" s="150">
        <v>6057</v>
      </c>
      <c r="B172" s="150">
        <v>7</v>
      </c>
      <c r="C172" s="149" t="str">
        <f t="shared" si="2"/>
        <v>WA</v>
      </c>
    </row>
    <row r="173" spans="1:3">
      <c r="A173" s="150">
        <v>6058</v>
      </c>
      <c r="B173" s="150">
        <v>7</v>
      </c>
      <c r="C173" s="149" t="str">
        <f t="shared" si="2"/>
        <v>WA</v>
      </c>
    </row>
    <row r="174" spans="1:3">
      <c r="A174" s="150">
        <v>6059</v>
      </c>
      <c r="B174" s="150">
        <v>7</v>
      </c>
      <c r="C174" s="149" t="str">
        <f t="shared" si="2"/>
        <v>WA</v>
      </c>
    </row>
    <row r="175" spans="1:3">
      <c r="A175" s="150">
        <v>6060</v>
      </c>
      <c r="B175" s="150">
        <v>7</v>
      </c>
      <c r="C175" s="149" t="str">
        <f t="shared" si="2"/>
        <v>WA</v>
      </c>
    </row>
    <row r="176" spans="1:3">
      <c r="A176" s="150">
        <v>6061</v>
      </c>
      <c r="B176" s="150">
        <v>7</v>
      </c>
      <c r="C176" s="149" t="str">
        <f t="shared" si="2"/>
        <v>WA</v>
      </c>
    </row>
    <row r="177" spans="1:3">
      <c r="A177" s="150">
        <v>6062</v>
      </c>
      <c r="B177" s="150">
        <v>7</v>
      </c>
      <c r="C177" s="149" t="str">
        <f t="shared" si="2"/>
        <v>WA</v>
      </c>
    </row>
    <row r="178" spans="1:3">
      <c r="A178" s="150">
        <v>6063</v>
      </c>
      <c r="B178" s="150">
        <v>7</v>
      </c>
      <c r="C178" s="149" t="str">
        <f t="shared" si="2"/>
        <v>WA</v>
      </c>
    </row>
    <row r="179" spans="1:3">
      <c r="A179" s="150">
        <v>6064</v>
      </c>
      <c r="B179" s="150">
        <v>7</v>
      </c>
      <c r="C179" s="149" t="str">
        <f t="shared" si="2"/>
        <v>WA</v>
      </c>
    </row>
    <row r="180" spans="1:3">
      <c r="A180" s="150">
        <v>6065</v>
      </c>
      <c r="B180" s="150">
        <v>7</v>
      </c>
      <c r="C180" s="149" t="str">
        <f t="shared" si="2"/>
        <v>WA</v>
      </c>
    </row>
    <row r="181" spans="1:3">
      <c r="A181" s="150">
        <v>6066</v>
      </c>
      <c r="B181" s="150">
        <v>7</v>
      </c>
      <c r="C181" s="149" t="str">
        <f t="shared" si="2"/>
        <v>WA</v>
      </c>
    </row>
    <row r="182" spans="1:3">
      <c r="A182" s="150">
        <v>6067</v>
      </c>
      <c r="B182" s="150">
        <v>7</v>
      </c>
      <c r="C182" s="149" t="str">
        <f t="shared" si="2"/>
        <v>WA</v>
      </c>
    </row>
    <row r="183" spans="1:3">
      <c r="A183" s="150">
        <v>6068</v>
      </c>
      <c r="B183" s="150">
        <v>7</v>
      </c>
      <c r="C183" s="149" t="str">
        <f t="shared" si="2"/>
        <v>WA</v>
      </c>
    </row>
    <row r="184" spans="1:3">
      <c r="A184" s="150">
        <v>6069</v>
      </c>
      <c r="B184" s="150">
        <v>7</v>
      </c>
      <c r="C184" s="149" t="str">
        <f t="shared" si="2"/>
        <v>WA</v>
      </c>
    </row>
    <row r="185" spans="1:3">
      <c r="A185" s="150">
        <v>6070</v>
      </c>
      <c r="B185" s="150">
        <v>7</v>
      </c>
      <c r="C185" s="149" t="str">
        <f t="shared" si="2"/>
        <v>WA</v>
      </c>
    </row>
    <row r="186" spans="1:3">
      <c r="A186" s="150">
        <v>6071</v>
      </c>
      <c r="B186" s="150">
        <v>7</v>
      </c>
      <c r="C186" s="149" t="str">
        <f t="shared" si="2"/>
        <v>WA</v>
      </c>
    </row>
    <row r="187" spans="1:3">
      <c r="A187" s="150">
        <v>6072</v>
      </c>
      <c r="B187" s="150">
        <v>7</v>
      </c>
      <c r="C187" s="149" t="str">
        <f t="shared" si="2"/>
        <v>WA</v>
      </c>
    </row>
    <row r="188" spans="1:3">
      <c r="A188" s="150">
        <v>6073</v>
      </c>
      <c r="B188" s="150">
        <v>7</v>
      </c>
      <c r="C188" s="149" t="str">
        <f t="shared" si="2"/>
        <v>WA</v>
      </c>
    </row>
    <row r="189" spans="1:3">
      <c r="A189" s="150">
        <v>6074</v>
      </c>
      <c r="B189" s="150">
        <v>7</v>
      </c>
      <c r="C189" s="149" t="str">
        <f t="shared" si="2"/>
        <v>WA</v>
      </c>
    </row>
    <row r="190" spans="1:3">
      <c r="A190" s="150">
        <v>6076</v>
      </c>
      <c r="B190" s="150">
        <v>7</v>
      </c>
      <c r="C190" s="149" t="str">
        <f t="shared" si="2"/>
        <v>WA</v>
      </c>
    </row>
    <row r="191" spans="1:3">
      <c r="A191" s="150">
        <v>6081</v>
      </c>
      <c r="B191" s="150">
        <v>7</v>
      </c>
      <c r="C191" s="149" t="str">
        <f t="shared" si="2"/>
        <v>WA</v>
      </c>
    </row>
    <row r="192" spans="1:3">
      <c r="A192" s="150">
        <v>6082</v>
      </c>
      <c r="B192" s="150">
        <v>7</v>
      </c>
      <c r="C192" s="149" t="str">
        <f t="shared" si="2"/>
        <v>WA</v>
      </c>
    </row>
    <row r="193" spans="1:3">
      <c r="A193" s="150">
        <v>6083</v>
      </c>
      <c r="B193" s="150">
        <v>7</v>
      </c>
      <c r="C193" s="149" t="str">
        <f t="shared" si="2"/>
        <v>WA</v>
      </c>
    </row>
    <row r="194" spans="1:3">
      <c r="A194" s="150">
        <v>6084</v>
      </c>
      <c r="B194" s="150">
        <v>7</v>
      </c>
      <c r="C194" s="149" t="str">
        <f t="shared" ref="C194:C257" si="3">IF(OR(A194&lt;=299,AND(A194&lt;3000,A194&gt;=1000)),"NSW",IF(AND(A194&lt;=999,A194&gt;=800),"NT",IF(OR(AND(A194&lt;=8999,A194&gt;=8000),AND(A194&lt;=3999,A194&gt;=3000)),"VIC",IF(OR(AND(A194&lt;=9999,A194&gt;=9000),AND(A194&lt;=4999,A194&gt;=4000)),"QLD",IF(AND(A194&lt;=5999,A194&gt;=5000),"SA",IF(AND(A194&lt;=6999,A194&gt;=6000),"WA","TAS"))))))</f>
        <v>WA</v>
      </c>
    </row>
    <row r="195" spans="1:3">
      <c r="A195" s="150">
        <v>6090</v>
      </c>
      <c r="B195" s="150">
        <v>7</v>
      </c>
      <c r="C195" s="149" t="str">
        <f t="shared" si="3"/>
        <v>WA</v>
      </c>
    </row>
    <row r="196" spans="1:3">
      <c r="A196" s="150">
        <v>6100</v>
      </c>
      <c r="B196" s="150">
        <v>7</v>
      </c>
      <c r="C196" s="149" t="str">
        <f t="shared" si="3"/>
        <v>WA</v>
      </c>
    </row>
    <row r="197" spans="1:3">
      <c r="A197" s="150">
        <v>6101</v>
      </c>
      <c r="B197" s="150">
        <v>7</v>
      </c>
      <c r="C197" s="149" t="str">
        <f t="shared" si="3"/>
        <v>WA</v>
      </c>
    </row>
    <row r="198" spans="1:3">
      <c r="A198" s="150">
        <v>6102</v>
      </c>
      <c r="B198" s="150">
        <v>7</v>
      </c>
      <c r="C198" s="149" t="str">
        <f t="shared" si="3"/>
        <v>WA</v>
      </c>
    </row>
    <row r="199" spans="1:3">
      <c r="A199" s="150">
        <v>6103</v>
      </c>
      <c r="B199" s="150">
        <v>7</v>
      </c>
      <c r="C199" s="149" t="str">
        <f t="shared" si="3"/>
        <v>WA</v>
      </c>
    </row>
    <row r="200" spans="1:3">
      <c r="A200" s="150">
        <v>6104</v>
      </c>
      <c r="B200" s="150">
        <v>7</v>
      </c>
      <c r="C200" s="149" t="str">
        <f t="shared" si="3"/>
        <v>WA</v>
      </c>
    </row>
    <row r="201" spans="1:3">
      <c r="A201" s="150">
        <v>6105</v>
      </c>
      <c r="B201" s="150">
        <v>7</v>
      </c>
      <c r="C201" s="149" t="str">
        <f t="shared" si="3"/>
        <v>WA</v>
      </c>
    </row>
    <row r="202" spans="1:3">
      <c r="A202" s="150">
        <v>6106</v>
      </c>
      <c r="B202" s="150">
        <v>7</v>
      </c>
      <c r="C202" s="149" t="str">
        <f t="shared" si="3"/>
        <v>WA</v>
      </c>
    </row>
    <row r="203" spans="1:3">
      <c r="A203" s="150">
        <v>6107</v>
      </c>
      <c r="B203" s="150">
        <v>7</v>
      </c>
      <c r="C203" s="149" t="str">
        <f t="shared" si="3"/>
        <v>WA</v>
      </c>
    </row>
    <row r="204" spans="1:3">
      <c r="A204" s="150">
        <v>6108</v>
      </c>
      <c r="B204" s="150">
        <v>7</v>
      </c>
      <c r="C204" s="149" t="str">
        <f t="shared" si="3"/>
        <v>WA</v>
      </c>
    </row>
    <row r="205" spans="1:3">
      <c r="A205" s="150">
        <v>6109</v>
      </c>
      <c r="B205" s="150">
        <v>7</v>
      </c>
      <c r="C205" s="149" t="str">
        <f t="shared" si="3"/>
        <v>WA</v>
      </c>
    </row>
    <row r="206" spans="1:3">
      <c r="A206" s="150">
        <v>6110</v>
      </c>
      <c r="B206" s="150">
        <v>7</v>
      </c>
      <c r="C206" s="149" t="str">
        <f t="shared" si="3"/>
        <v>WA</v>
      </c>
    </row>
    <row r="207" spans="1:3">
      <c r="A207" s="150">
        <v>6111</v>
      </c>
      <c r="B207" s="150">
        <v>7</v>
      </c>
      <c r="C207" s="149" t="str">
        <f t="shared" si="3"/>
        <v>WA</v>
      </c>
    </row>
    <row r="208" spans="1:3">
      <c r="A208" s="150">
        <v>6112</v>
      </c>
      <c r="B208" s="150">
        <v>7</v>
      </c>
      <c r="C208" s="149" t="str">
        <f t="shared" si="3"/>
        <v>WA</v>
      </c>
    </row>
    <row r="209" spans="1:3">
      <c r="A209" s="150">
        <v>6121</v>
      </c>
      <c r="B209" s="150">
        <v>7</v>
      </c>
      <c r="C209" s="149" t="str">
        <f t="shared" si="3"/>
        <v>WA</v>
      </c>
    </row>
    <row r="210" spans="1:3">
      <c r="A210" s="150">
        <v>6122</v>
      </c>
      <c r="B210" s="150">
        <v>7</v>
      </c>
      <c r="C210" s="149" t="str">
        <f t="shared" si="3"/>
        <v>WA</v>
      </c>
    </row>
    <row r="211" spans="1:3">
      <c r="A211" s="150">
        <v>6123</v>
      </c>
      <c r="B211" s="150">
        <v>7</v>
      </c>
      <c r="C211" s="149" t="str">
        <f t="shared" si="3"/>
        <v>WA</v>
      </c>
    </row>
    <row r="212" spans="1:3">
      <c r="A212" s="150">
        <v>6124</v>
      </c>
      <c r="B212" s="150">
        <v>7</v>
      </c>
      <c r="C212" s="149" t="str">
        <f t="shared" si="3"/>
        <v>WA</v>
      </c>
    </row>
    <row r="213" spans="1:3">
      <c r="A213" s="150">
        <v>6125</v>
      </c>
      <c r="B213" s="150">
        <v>7</v>
      </c>
      <c r="C213" s="149" t="str">
        <f t="shared" si="3"/>
        <v>WA</v>
      </c>
    </row>
    <row r="214" spans="1:3">
      <c r="A214" s="150">
        <v>6126</v>
      </c>
      <c r="B214" s="150">
        <v>7</v>
      </c>
      <c r="C214" s="149" t="str">
        <f t="shared" si="3"/>
        <v>WA</v>
      </c>
    </row>
    <row r="215" spans="1:3">
      <c r="A215" s="150">
        <v>6147</v>
      </c>
      <c r="B215" s="150">
        <v>7</v>
      </c>
      <c r="C215" s="149" t="str">
        <f t="shared" si="3"/>
        <v>WA</v>
      </c>
    </row>
    <row r="216" spans="1:3">
      <c r="A216" s="150">
        <v>6148</v>
      </c>
      <c r="B216" s="150">
        <v>7</v>
      </c>
      <c r="C216" s="149" t="str">
        <f t="shared" si="3"/>
        <v>WA</v>
      </c>
    </row>
    <row r="217" spans="1:3">
      <c r="A217" s="150">
        <v>6149</v>
      </c>
      <c r="B217" s="150">
        <v>7</v>
      </c>
      <c r="C217" s="149" t="str">
        <f t="shared" si="3"/>
        <v>WA</v>
      </c>
    </row>
    <row r="218" spans="1:3">
      <c r="A218" s="150">
        <v>6150</v>
      </c>
      <c r="B218" s="150">
        <v>7</v>
      </c>
      <c r="C218" s="149" t="str">
        <f t="shared" si="3"/>
        <v>WA</v>
      </c>
    </row>
    <row r="219" spans="1:3">
      <c r="A219" s="150">
        <v>6151</v>
      </c>
      <c r="B219" s="150">
        <v>7</v>
      </c>
      <c r="C219" s="149" t="str">
        <f t="shared" si="3"/>
        <v>WA</v>
      </c>
    </row>
    <row r="220" spans="1:3">
      <c r="A220" s="150">
        <v>6152</v>
      </c>
      <c r="B220" s="150">
        <v>7</v>
      </c>
      <c r="C220" s="149" t="str">
        <f t="shared" si="3"/>
        <v>WA</v>
      </c>
    </row>
    <row r="221" spans="1:3">
      <c r="A221" s="150">
        <v>6153</v>
      </c>
      <c r="B221" s="150">
        <v>7</v>
      </c>
      <c r="C221" s="149" t="str">
        <f t="shared" si="3"/>
        <v>WA</v>
      </c>
    </row>
    <row r="222" spans="1:3">
      <c r="A222" s="150">
        <v>6154</v>
      </c>
      <c r="B222" s="150">
        <v>7</v>
      </c>
      <c r="C222" s="149" t="str">
        <f t="shared" si="3"/>
        <v>WA</v>
      </c>
    </row>
    <row r="223" spans="1:3">
      <c r="A223" s="150">
        <v>6155</v>
      </c>
      <c r="B223" s="150">
        <v>7</v>
      </c>
      <c r="C223" s="149" t="str">
        <f t="shared" si="3"/>
        <v>WA</v>
      </c>
    </row>
    <row r="224" spans="1:3">
      <c r="A224" s="150">
        <v>6156</v>
      </c>
      <c r="B224" s="150">
        <v>7</v>
      </c>
      <c r="C224" s="149" t="str">
        <f t="shared" si="3"/>
        <v>WA</v>
      </c>
    </row>
    <row r="225" spans="1:3">
      <c r="A225" s="150">
        <v>6157</v>
      </c>
      <c r="B225" s="150">
        <v>7</v>
      </c>
      <c r="C225" s="149" t="str">
        <f t="shared" si="3"/>
        <v>WA</v>
      </c>
    </row>
    <row r="226" spans="1:3">
      <c r="A226" s="150">
        <v>6158</v>
      </c>
      <c r="B226" s="150">
        <v>7</v>
      </c>
      <c r="C226" s="149" t="str">
        <f t="shared" si="3"/>
        <v>WA</v>
      </c>
    </row>
    <row r="227" spans="1:3">
      <c r="A227" s="150">
        <v>6159</v>
      </c>
      <c r="B227" s="150">
        <v>7</v>
      </c>
      <c r="C227" s="149" t="str">
        <f t="shared" si="3"/>
        <v>WA</v>
      </c>
    </row>
    <row r="228" spans="1:3">
      <c r="A228" s="150">
        <v>6160</v>
      </c>
      <c r="B228" s="150">
        <v>7</v>
      </c>
      <c r="C228" s="149" t="str">
        <f t="shared" si="3"/>
        <v>WA</v>
      </c>
    </row>
    <row r="229" spans="1:3">
      <c r="A229" s="150">
        <v>6161</v>
      </c>
      <c r="B229" s="150">
        <v>7</v>
      </c>
      <c r="C229" s="149" t="str">
        <f t="shared" si="3"/>
        <v>WA</v>
      </c>
    </row>
    <row r="230" spans="1:3">
      <c r="A230" s="150">
        <v>6162</v>
      </c>
      <c r="B230" s="150">
        <v>7</v>
      </c>
      <c r="C230" s="149" t="str">
        <f t="shared" si="3"/>
        <v>WA</v>
      </c>
    </row>
    <row r="231" spans="1:3">
      <c r="A231" s="150">
        <v>6163</v>
      </c>
      <c r="B231" s="150">
        <v>7</v>
      </c>
      <c r="C231" s="149" t="str">
        <f t="shared" si="3"/>
        <v>WA</v>
      </c>
    </row>
    <row r="232" spans="1:3">
      <c r="A232" s="150">
        <v>6164</v>
      </c>
      <c r="B232" s="150">
        <v>7</v>
      </c>
      <c r="C232" s="149" t="str">
        <f t="shared" si="3"/>
        <v>WA</v>
      </c>
    </row>
    <row r="233" spans="1:3">
      <c r="A233" s="150">
        <v>6165</v>
      </c>
      <c r="B233" s="150">
        <v>7</v>
      </c>
      <c r="C233" s="149" t="str">
        <f t="shared" si="3"/>
        <v>WA</v>
      </c>
    </row>
    <row r="234" spans="1:3">
      <c r="A234" s="150">
        <v>6166</v>
      </c>
      <c r="B234" s="150">
        <v>7</v>
      </c>
      <c r="C234" s="149" t="str">
        <f t="shared" si="3"/>
        <v>WA</v>
      </c>
    </row>
    <row r="235" spans="1:3">
      <c r="A235" s="150">
        <v>6167</v>
      </c>
      <c r="B235" s="150">
        <v>7</v>
      </c>
      <c r="C235" s="149" t="str">
        <f t="shared" si="3"/>
        <v>WA</v>
      </c>
    </row>
    <row r="236" spans="1:3">
      <c r="A236" s="150">
        <v>6168</v>
      </c>
      <c r="B236" s="150">
        <v>7</v>
      </c>
      <c r="C236" s="149" t="str">
        <f t="shared" si="3"/>
        <v>WA</v>
      </c>
    </row>
    <row r="237" spans="1:3">
      <c r="A237" s="150">
        <v>6169</v>
      </c>
      <c r="B237" s="150">
        <v>7</v>
      </c>
      <c r="C237" s="149" t="str">
        <f t="shared" si="3"/>
        <v>WA</v>
      </c>
    </row>
    <row r="238" spans="1:3">
      <c r="A238" s="150">
        <v>6170</v>
      </c>
      <c r="B238" s="150">
        <v>7</v>
      </c>
      <c r="C238" s="149" t="str">
        <f t="shared" si="3"/>
        <v>WA</v>
      </c>
    </row>
    <row r="239" spans="1:3">
      <c r="A239" s="150">
        <v>6171</v>
      </c>
      <c r="B239" s="150">
        <v>7</v>
      </c>
      <c r="C239" s="149" t="str">
        <f t="shared" si="3"/>
        <v>WA</v>
      </c>
    </row>
    <row r="240" spans="1:3">
      <c r="A240" s="150">
        <v>6172</v>
      </c>
      <c r="B240" s="150">
        <v>7</v>
      </c>
      <c r="C240" s="149" t="str">
        <f t="shared" si="3"/>
        <v>WA</v>
      </c>
    </row>
    <row r="241" spans="1:3">
      <c r="A241" s="150">
        <v>6173</v>
      </c>
      <c r="B241" s="150">
        <v>7</v>
      </c>
      <c r="C241" s="149" t="str">
        <f t="shared" si="3"/>
        <v>WA</v>
      </c>
    </row>
    <row r="242" spans="1:3">
      <c r="A242" s="150">
        <v>6174</v>
      </c>
      <c r="B242" s="150">
        <v>7</v>
      </c>
      <c r="C242" s="149" t="str">
        <f t="shared" si="3"/>
        <v>WA</v>
      </c>
    </row>
    <row r="243" spans="1:3">
      <c r="A243" s="150">
        <v>6175</v>
      </c>
      <c r="B243" s="150">
        <v>7</v>
      </c>
      <c r="C243" s="149" t="str">
        <f t="shared" si="3"/>
        <v>WA</v>
      </c>
    </row>
    <row r="244" spans="1:3">
      <c r="A244" s="150">
        <v>6176</v>
      </c>
      <c r="B244" s="150">
        <v>7</v>
      </c>
      <c r="C244" s="149" t="str">
        <f t="shared" si="3"/>
        <v>WA</v>
      </c>
    </row>
    <row r="245" spans="1:3">
      <c r="A245" s="150">
        <v>6207</v>
      </c>
      <c r="B245" s="150">
        <v>7</v>
      </c>
      <c r="C245" s="149" t="str">
        <f t="shared" si="3"/>
        <v>WA</v>
      </c>
    </row>
    <row r="246" spans="1:3">
      <c r="A246" s="150">
        <v>6208</v>
      </c>
      <c r="B246" s="150">
        <v>7</v>
      </c>
      <c r="C246" s="149" t="str">
        <f t="shared" si="3"/>
        <v>WA</v>
      </c>
    </row>
    <row r="247" spans="1:3">
      <c r="A247" s="150">
        <v>6210</v>
      </c>
      <c r="B247" s="150">
        <v>7</v>
      </c>
      <c r="C247" s="149" t="str">
        <f t="shared" si="3"/>
        <v>WA</v>
      </c>
    </row>
    <row r="248" spans="1:3">
      <c r="A248" s="150">
        <v>6213</v>
      </c>
      <c r="B248" s="150">
        <v>7</v>
      </c>
      <c r="C248" s="149" t="str">
        <f t="shared" si="3"/>
        <v>WA</v>
      </c>
    </row>
    <row r="249" spans="1:3">
      <c r="A249" s="150">
        <v>6214</v>
      </c>
      <c r="B249" s="150">
        <v>7</v>
      </c>
      <c r="C249" s="149" t="str">
        <f t="shared" si="3"/>
        <v>WA</v>
      </c>
    </row>
    <row r="250" spans="1:3">
      <c r="A250" s="150">
        <v>6215</v>
      </c>
      <c r="B250" s="150">
        <v>7</v>
      </c>
      <c r="C250" s="149" t="str">
        <f t="shared" si="3"/>
        <v>WA</v>
      </c>
    </row>
    <row r="251" spans="1:3">
      <c r="A251" s="150">
        <v>6218</v>
      </c>
      <c r="B251" s="150">
        <v>7</v>
      </c>
      <c r="C251" s="149" t="str">
        <f t="shared" si="3"/>
        <v>WA</v>
      </c>
    </row>
    <row r="252" spans="1:3">
      <c r="A252" s="150">
        <v>6220</v>
      </c>
      <c r="B252" s="150">
        <v>7</v>
      </c>
      <c r="C252" s="149" t="str">
        <f t="shared" si="3"/>
        <v>WA</v>
      </c>
    </row>
    <row r="253" spans="1:3">
      <c r="A253" s="150">
        <v>6221</v>
      </c>
      <c r="B253" s="150">
        <v>7</v>
      </c>
      <c r="C253" s="149" t="str">
        <f t="shared" si="3"/>
        <v>WA</v>
      </c>
    </row>
    <row r="254" spans="1:3">
      <c r="A254" s="150">
        <v>6223</v>
      </c>
      <c r="B254" s="150">
        <v>7</v>
      </c>
      <c r="C254" s="149" t="str">
        <f t="shared" si="3"/>
        <v>WA</v>
      </c>
    </row>
    <row r="255" spans="1:3">
      <c r="A255" s="150">
        <v>6224</v>
      </c>
      <c r="B255" s="150">
        <v>7</v>
      </c>
      <c r="C255" s="149" t="str">
        <f t="shared" si="3"/>
        <v>WA</v>
      </c>
    </row>
    <row r="256" spans="1:3">
      <c r="A256" s="150">
        <v>6225</v>
      </c>
      <c r="B256" s="150">
        <v>7</v>
      </c>
      <c r="C256" s="149" t="str">
        <f t="shared" si="3"/>
        <v>WA</v>
      </c>
    </row>
    <row r="257" spans="1:3">
      <c r="A257" s="150">
        <v>6302</v>
      </c>
      <c r="B257" s="150">
        <v>7</v>
      </c>
      <c r="C257" s="149" t="str">
        <f t="shared" si="3"/>
        <v>WA</v>
      </c>
    </row>
    <row r="258" spans="1:3">
      <c r="A258" s="150">
        <v>6304</v>
      </c>
      <c r="B258" s="150">
        <v>7</v>
      </c>
      <c r="C258" s="149" t="str">
        <f t="shared" ref="C258:C321" si="4">IF(OR(A258&lt;=299,AND(A258&lt;3000,A258&gt;=1000)),"NSW",IF(AND(A258&lt;=999,A258&gt;=800),"NT",IF(OR(AND(A258&lt;=8999,A258&gt;=8000),AND(A258&lt;=3999,A258&gt;=3000)),"VIC",IF(OR(AND(A258&lt;=9999,A258&gt;=9000),AND(A258&lt;=4999,A258&gt;=4000)),"QLD",IF(AND(A258&lt;=5999,A258&gt;=5000),"SA",IF(AND(A258&lt;=6999,A258&gt;=6000),"WA","TAS"))))))</f>
        <v>WA</v>
      </c>
    </row>
    <row r="259" spans="1:3">
      <c r="A259" s="150">
        <v>6306</v>
      </c>
      <c r="B259" s="150">
        <v>7</v>
      </c>
      <c r="C259" s="149" t="str">
        <f t="shared" si="4"/>
        <v>WA</v>
      </c>
    </row>
    <row r="260" spans="1:3">
      <c r="A260" s="150">
        <v>6308</v>
      </c>
      <c r="B260" s="150">
        <v>7</v>
      </c>
      <c r="C260" s="149" t="str">
        <f t="shared" si="4"/>
        <v>WA</v>
      </c>
    </row>
    <row r="261" spans="1:3">
      <c r="A261" s="150">
        <v>6390</v>
      </c>
      <c r="B261" s="150">
        <v>7</v>
      </c>
      <c r="C261" s="149" t="str">
        <f t="shared" si="4"/>
        <v>WA</v>
      </c>
    </row>
    <row r="262" spans="1:3">
      <c r="A262" s="150">
        <v>6391</v>
      </c>
      <c r="B262" s="150">
        <v>7</v>
      </c>
      <c r="C262" s="149" t="str">
        <f t="shared" si="4"/>
        <v>WA</v>
      </c>
    </row>
    <row r="263" spans="1:3">
      <c r="A263" s="150">
        <v>6392</v>
      </c>
      <c r="B263" s="150">
        <v>7</v>
      </c>
      <c r="C263" s="149" t="str">
        <f t="shared" si="4"/>
        <v>WA</v>
      </c>
    </row>
    <row r="264" spans="1:3">
      <c r="A264" s="150">
        <v>6393</v>
      </c>
      <c r="B264" s="150">
        <v>7</v>
      </c>
      <c r="C264" s="149" t="str">
        <f t="shared" si="4"/>
        <v>WA</v>
      </c>
    </row>
    <row r="265" spans="1:3">
      <c r="A265" s="150">
        <v>6401</v>
      </c>
      <c r="B265" s="150">
        <v>7</v>
      </c>
      <c r="C265" s="149" t="str">
        <f t="shared" si="4"/>
        <v>WA</v>
      </c>
    </row>
    <row r="266" spans="1:3">
      <c r="A266" s="150">
        <v>6403</v>
      </c>
      <c r="B266" s="150">
        <v>7</v>
      </c>
      <c r="C266" s="149" t="str">
        <f t="shared" si="4"/>
        <v>WA</v>
      </c>
    </row>
    <row r="267" spans="1:3">
      <c r="A267" s="150">
        <v>6405</v>
      </c>
      <c r="B267" s="150">
        <v>7</v>
      </c>
      <c r="C267" s="149" t="str">
        <f t="shared" si="4"/>
        <v>WA</v>
      </c>
    </row>
    <row r="268" spans="1:3">
      <c r="A268" s="150">
        <v>6409</v>
      </c>
      <c r="B268" s="150">
        <v>7</v>
      </c>
      <c r="C268" s="149" t="str">
        <f t="shared" si="4"/>
        <v>WA</v>
      </c>
    </row>
    <row r="269" spans="1:3">
      <c r="A269" s="150">
        <v>6460</v>
      </c>
      <c r="B269" s="150">
        <v>7</v>
      </c>
      <c r="C269" s="149" t="str">
        <f t="shared" si="4"/>
        <v>WA</v>
      </c>
    </row>
    <row r="270" spans="1:3">
      <c r="A270" s="150">
        <v>6461</v>
      </c>
      <c r="B270" s="150">
        <v>7</v>
      </c>
      <c r="C270" s="149" t="str">
        <f t="shared" si="4"/>
        <v>WA</v>
      </c>
    </row>
    <row r="271" spans="1:3">
      <c r="A271" s="150">
        <v>6462</v>
      </c>
      <c r="B271" s="150">
        <v>7</v>
      </c>
      <c r="C271" s="149" t="str">
        <f t="shared" si="4"/>
        <v>WA</v>
      </c>
    </row>
    <row r="272" spans="1:3">
      <c r="A272" s="150">
        <v>6464</v>
      </c>
      <c r="B272" s="150">
        <v>7</v>
      </c>
      <c r="C272" s="149" t="str">
        <f t="shared" si="4"/>
        <v>WA</v>
      </c>
    </row>
    <row r="273" spans="1:3">
      <c r="A273" s="150">
        <v>6465</v>
      </c>
      <c r="B273" s="150">
        <v>7</v>
      </c>
      <c r="C273" s="149" t="str">
        <f t="shared" si="4"/>
        <v>WA</v>
      </c>
    </row>
    <row r="274" spans="1:3">
      <c r="A274" s="150">
        <v>6466</v>
      </c>
      <c r="B274" s="150">
        <v>7</v>
      </c>
      <c r="C274" s="149" t="str">
        <f t="shared" si="4"/>
        <v>WA</v>
      </c>
    </row>
    <row r="275" spans="1:3">
      <c r="A275" s="150">
        <v>6467</v>
      </c>
      <c r="B275" s="150">
        <v>7</v>
      </c>
      <c r="C275" s="149" t="str">
        <f t="shared" si="4"/>
        <v>WA</v>
      </c>
    </row>
    <row r="276" spans="1:3">
      <c r="A276" s="150">
        <v>6468</v>
      </c>
      <c r="B276" s="150">
        <v>7</v>
      </c>
      <c r="C276" s="149" t="str">
        <f t="shared" si="4"/>
        <v>WA</v>
      </c>
    </row>
    <row r="277" spans="1:3">
      <c r="A277" s="150">
        <v>6470</v>
      </c>
      <c r="B277" s="150">
        <v>7</v>
      </c>
      <c r="C277" s="149" t="str">
        <f t="shared" si="4"/>
        <v>WA</v>
      </c>
    </row>
    <row r="278" spans="1:3">
      <c r="A278" s="150">
        <v>6472</v>
      </c>
      <c r="B278" s="150">
        <v>7</v>
      </c>
      <c r="C278" s="149" t="str">
        <f t="shared" si="4"/>
        <v>WA</v>
      </c>
    </row>
    <row r="279" spans="1:3">
      <c r="A279" s="150">
        <v>6501</v>
      </c>
      <c r="B279" s="150">
        <v>7</v>
      </c>
      <c r="C279" s="149" t="str">
        <f t="shared" si="4"/>
        <v>WA</v>
      </c>
    </row>
    <row r="280" spans="1:3">
      <c r="A280" s="150">
        <v>6503</v>
      </c>
      <c r="B280" s="150">
        <v>7</v>
      </c>
      <c r="C280" s="149" t="str">
        <f t="shared" si="4"/>
        <v>WA</v>
      </c>
    </row>
    <row r="281" spans="1:3">
      <c r="A281" s="150">
        <v>6556</v>
      </c>
      <c r="B281" s="150">
        <v>7</v>
      </c>
      <c r="C281" s="149" t="str">
        <f t="shared" si="4"/>
        <v>WA</v>
      </c>
    </row>
    <row r="282" spans="1:3">
      <c r="A282" s="150">
        <v>6558</v>
      </c>
      <c r="B282" s="150">
        <v>7</v>
      </c>
      <c r="C282" s="149" t="str">
        <f t="shared" si="4"/>
        <v>WA</v>
      </c>
    </row>
    <row r="283" spans="1:3">
      <c r="A283" s="150">
        <v>6560</v>
      </c>
      <c r="B283" s="150">
        <v>7</v>
      </c>
      <c r="C283" s="149" t="str">
        <f t="shared" si="4"/>
        <v>WA</v>
      </c>
    </row>
    <row r="284" spans="1:3">
      <c r="A284" s="150">
        <v>6562</v>
      </c>
      <c r="B284" s="150">
        <v>7</v>
      </c>
      <c r="C284" s="149" t="str">
        <f t="shared" si="4"/>
        <v>WA</v>
      </c>
    </row>
    <row r="285" spans="1:3">
      <c r="A285" s="150">
        <v>6564</v>
      </c>
      <c r="B285" s="150">
        <v>7</v>
      </c>
      <c r="C285" s="149" t="str">
        <f t="shared" si="4"/>
        <v>WA</v>
      </c>
    </row>
    <row r="286" spans="1:3">
      <c r="A286" s="150">
        <v>6566</v>
      </c>
      <c r="B286" s="150">
        <v>7</v>
      </c>
      <c r="C286" s="149" t="str">
        <f t="shared" si="4"/>
        <v>WA</v>
      </c>
    </row>
    <row r="287" spans="1:3">
      <c r="A287" s="150">
        <v>6567</v>
      </c>
      <c r="B287" s="150">
        <v>7</v>
      </c>
      <c r="C287" s="149" t="str">
        <f t="shared" si="4"/>
        <v>WA</v>
      </c>
    </row>
    <row r="288" spans="1:3">
      <c r="A288" s="150">
        <v>6568</v>
      </c>
      <c r="B288" s="150">
        <v>7</v>
      </c>
      <c r="C288" s="149" t="str">
        <f t="shared" si="4"/>
        <v>WA</v>
      </c>
    </row>
    <row r="289" spans="1:3">
      <c r="A289" s="150">
        <v>6569</v>
      </c>
      <c r="B289" s="150">
        <v>7</v>
      </c>
      <c r="C289" s="149" t="str">
        <f t="shared" si="4"/>
        <v>WA</v>
      </c>
    </row>
    <row r="290" spans="1:3">
      <c r="A290" s="150">
        <v>6571</v>
      </c>
      <c r="B290" s="150">
        <v>7</v>
      </c>
      <c r="C290" s="149" t="str">
        <f t="shared" si="4"/>
        <v>WA</v>
      </c>
    </row>
    <row r="291" spans="1:3">
      <c r="A291" s="150">
        <v>6572</v>
      </c>
      <c r="B291" s="150">
        <v>7</v>
      </c>
      <c r="C291" s="149" t="str">
        <f t="shared" si="4"/>
        <v>WA</v>
      </c>
    </row>
    <row r="292" spans="1:3">
      <c r="A292" s="150">
        <v>6803</v>
      </c>
      <c r="B292" s="150">
        <v>7</v>
      </c>
      <c r="C292" s="149" t="str">
        <f t="shared" si="4"/>
        <v>WA</v>
      </c>
    </row>
    <row r="293" spans="1:3">
      <c r="A293" s="150">
        <v>6809</v>
      </c>
      <c r="B293" s="150">
        <v>7</v>
      </c>
      <c r="C293" s="149" t="str">
        <f t="shared" si="4"/>
        <v>WA</v>
      </c>
    </row>
    <row r="294" spans="1:3">
      <c r="A294" s="150">
        <v>6812</v>
      </c>
      <c r="B294" s="150">
        <v>7</v>
      </c>
      <c r="C294" s="149" t="str">
        <f t="shared" si="4"/>
        <v>WA</v>
      </c>
    </row>
    <row r="295" spans="1:3">
      <c r="A295" s="150">
        <v>6817</v>
      </c>
      <c r="B295" s="150">
        <v>7</v>
      </c>
      <c r="C295" s="149" t="str">
        <f t="shared" si="4"/>
        <v>WA</v>
      </c>
    </row>
    <row r="296" spans="1:3">
      <c r="A296" s="150">
        <v>6820</v>
      </c>
      <c r="B296" s="150">
        <v>7</v>
      </c>
      <c r="C296" s="149" t="str">
        <f t="shared" si="4"/>
        <v>WA</v>
      </c>
    </row>
    <row r="297" spans="1:3">
      <c r="A297" s="150">
        <v>6824</v>
      </c>
      <c r="B297" s="150">
        <v>7</v>
      </c>
      <c r="C297" s="149" t="str">
        <f t="shared" si="4"/>
        <v>WA</v>
      </c>
    </row>
    <row r="298" spans="1:3">
      <c r="A298" s="150">
        <v>6825</v>
      </c>
      <c r="B298" s="150">
        <v>7</v>
      </c>
      <c r="C298" s="149" t="str">
        <f t="shared" si="4"/>
        <v>WA</v>
      </c>
    </row>
    <row r="299" spans="1:3">
      <c r="A299" s="150">
        <v>6826</v>
      </c>
      <c r="B299" s="150">
        <v>7</v>
      </c>
      <c r="C299" s="149" t="str">
        <f t="shared" si="4"/>
        <v>WA</v>
      </c>
    </row>
    <row r="300" spans="1:3">
      <c r="A300" s="150">
        <v>6827</v>
      </c>
      <c r="B300" s="150">
        <v>7</v>
      </c>
      <c r="C300" s="149" t="str">
        <f t="shared" si="4"/>
        <v>WA</v>
      </c>
    </row>
    <row r="301" spans="1:3">
      <c r="A301" s="150">
        <v>6828</v>
      </c>
      <c r="B301" s="150">
        <v>7</v>
      </c>
      <c r="C301" s="149" t="str">
        <f t="shared" si="4"/>
        <v>WA</v>
      </c>
    </row>
    <row r="302" spans="1:3">
      <c r="A302" s="150">
        <v>6829</v>
      </c>
      <c r="B302" s="150">
        <v>7</v>
      </c>
      <c r="C302" s="149" t="str">
        <f t="shared" si="4"/>
        <v>WA</v>
      </c>
    </row>
    <row r="303" spans="1:3">
      <c r="A303" s="150">
        <v>6830</v>
      </c>
      <c r="B303" s="150">
        <v>7</v>
      </c>
      <c r="C303" s="149" t="str">
        <f t="shared" si="4"/>
        <v>WA</v>
      </c>
    </row>
    <row r="304" spans="1:3">
      <c r="A304" s="150">
        <v>6831</v>
      </c>
      <c r="B304" s="150">
        <v>7</v>
      </c>
      <c r="C304" s="149" t="str">
        <f t="shared" si="4"/>
        <v>WA</v>
      </c>
    </row>
    <row r="305" spans="1:3">
      <c r="A305" s="150">
        <v>6832</v>
      </c>
      <c r="B305" s="150">
        <v>7</v>
      </c>
      <c r="C305" s="149" t="str">
        <f t="shared" si="4"/>
        <v>WA</v>
      </c>
    </row>
    <row r="306" spans="1:3">
      <c r="A306" s="150">
        <v>6833</v>
      </c>
      <c r="B306" s="150">
        <v>7</v>
      </c>
      <c r="C306" s="149" t="str">
        <f t="shared" si="4"/>
        <v>WA</v>
      </c>
    </row>
    <row r="307" spans="1:3">
      <c r="A307" s="150">
        <v>6834</v>
      </c>
      <c r="B307" s="150">
        <v>7</v>
      </c>
      <c r="C307" s="149" t="str">
        <f t="shared" si="4"/>
        <v>WA</v>
      </c>
    </row>
    <row r="308" spans="1:3">
      <c r="A308" s="150">
        <v>6836</v>
      </c>
      <c r="B308" s="150">
        <v>7</v>
      </c>
      <c r="C308" s="149" t="str">
        <f t="shared" si="4"/>
        <v>WA</v>
      </c>
    </row>
    <row r="309" spans="1:3">
      <c r="A309" s="150">
        <v>6837</v>
      </c>
      <c r="B309" s="150">
        <v>7</v>
      </c>
      <c r="C309" s="149" t="str">
        <f t="shared" si="4"/>
        <v>WA</v>
      </c>
    </row>
    <row r="310" spans="1:3">
      <c r="A310" s="150">
        <v>6838</v>
      </c>
      <c r="B310" s="150">
        <v>7</v>
      </c>
      <c r="C310" s="149" t="str">
        <f t="shared" si="4"/>
        <v>WA</v>
      </c>
    </row>
    <row r="311" spans="1:3">
      <c r="A311" s="150">
        <v>6839</v>
      </c>
      <c r="B311" s="150">
        <v>7</v>
      </c>
      <c r="C311" s="149" t="str">
        <f t="shared" si="4"/>
        <v>WA</v>
      </c>
    </row>
    <row r="312" spans="1:3">
      <c r="A312" s="150">
        <v>6840</v>
      </c>
      <c r="B312" s="150">
        <v>7</v>
      </c>
      <c r="C312" s="149" t="str">
        <f t="shared" si="4"/>
        <v>WA</v>
      </c>
    </row>
    <row r="313" spans="1:3">
      <c r="A313" s="150">
        <v>6841</v>
      </c>
      <c r="B313" s="150">
        <v>7</v>
      </c>
      <c r="C313" s="149" t="str">
        <f t="shared" si="4"/>
        <v>WA</v>
      </c>
    </row>
    <row r="314" spans="1:3">
      <c r="A314" s="150">
        <v>6842</v>
      </c>
      <c r="B314" s="150">
        <v>7</v>
      </c>
      <c r="C314" s="149" t="str">
        <f t="shared" si="4"/>
        <v>WA</v>
      </c>
    </row>
    <row r="315" spans="1:3">
      <c r="A315" s="150">
        <v>6843</v>
      </c>
      <c r="B315" s="150">
        <v>7</v>
      </c>
      <c r="C315" s="149" t="str">
        <f t="shared" si="4"/>
        <v>WA</v>
      </c>
    </row>
    <row r="316" spans="1:3">
      <c r="A316" s="150">
        <v>6844</v>
      </c>
      <c r="B316" s="150">
        <v>7</v>
      </c>
      <c r="C316" s="149" t="str">
        <f t="shared" si="4"/>
        <v>WA</v>
      </c>
    </row>
    <row r="317" spans="1:3">
      <c r="A317" s="150">
        <v>6845</v>
      </c>
      <c r="B317" s="150">
        <v>7</v>
      </c>
      <c r="C317" s="149" t="str">
        <f t="shared" si="4"/>
        <v>WA</v>
      </c>
    </row>
    <row r="318" spans="1:3">
      <c r="A318" s="150">
        <v>6846</v>
      </c>
      <c r="B318" s="150">
        <v>7</v>
      </c>
      <c r="C318" s="149" t="str">
        <f t="shared" si="4"/>
        <v>WA</v>
      </c>
    </row>
    <row r="319" spans="1:3">
      <c r="A319" s="150">
        <v>6847</v>
      </c>
      <c r="B319" s="150">
        <v>7</v>
      </c>
      <c r="C319" s="149" t="str">
        <f t="shared" si="4"/>
        <v>WA</v>
      </c>
    </row>
    <row r="320" spans="1:3">
      <c r="A320" s="150">
        <v>6848</v>
      </c>
      <c r="B320" s="150">
        <v>7</v>
      </c>
      <c r="C320" s="149" t="str">
        <f t="shared" si="4"/>
        <v>WA</v>
      </c>
    </row>
    <row r="321" spans="1:3">
      <c r="A321" s="150">
        <v>6849</v>
      </c>
      <c r="B321" s="150">
        <v>7</v>
      </c>
      <c r="C321" s="149" t="str">
        <f t="shared" si="4"/>
        <v>WA</v>
      </c>
    </row>
    <row r="322" spans="1:3">
      <c r="A322" s="150">
        <v>6850</v>
      </c>
      <c r="B322" s="150">
        <v>7</v>
      </c>
      <c r="C322" s="149" t="str">
        <f t="shared" ref="C322:C385" si="5">IF(OR(A322&lt;=299,AND(A322&lt;3000,A322&gt;=1000)),"NSW",IF(AND(A322&lt;=999,A322&gt;=800),"NT",IF(OR(AND(A322&lt;=8999,A322&gt;=8000),AND(A322&lt;=3999,A322&gt;=3000)),"VIC",IF(OR(AND(A322&lt;=9999,A322&gt;=9000),AND(A322&lt;=4999,A322&gt;=4000)),"QLD",IF(AND(A322&lt;=5999,A322&gt;=5000),"SA",IF(AND(A322&lt;=6999,A322&gt;=6000),"WA","TAS"))))))</f>
        <v>WA</v>
      </c>
    </row>
    <row r="323" spans="1:3">
      <c r="A323" s="150">
        <v>6851</v>
      </c>
      <c r="B323" s="150">
        <v>7</v>
      </c>
      <c r="C323" s="149" t="str">
        <f t="shared" si="5"/>
        <v>WA</v>
      </c>
    </row>
    <row r="324" spans="1:3">
      <c r="A324" s="150">
        <v>6865</v>
      </c>
      <c r="B324" s="150">
        <v>7</v>
      </c>
      <c r="C324" s="149" t="str">
        <f t="shared" si="5"/>
        <v>WA</v>
      </c>
    </row>
    <row r="325" spans="1:3">
      <c r="A325" s="150">
        <v>6872</v>
      </c>
      <c r="B325" s="150">
        <v>7</v>
      </c>
      <c r="C325" s="149" t="str">
        <f t="shared" si="5"/>
        <v>WA</v>
      </c>
    </row>
    <row r="326" spans="1:3">
      <c r="A326" s="150">
        <v>6873</v>
      </c>
      <c r="B326" s="150">
        <v>7</v>
      </c>
      <c r="C326" s="149" t="str">
        <f t="shared" si="5"/>
        <v>WA</v>
      </c>
    </row>
    <row r="327" spans="1:3">
      <c r="A327" s="150">
        <v>6892</v>
      </c>
      <c r="B327" s="150">
        <v>7</v>
      </c>
      <c r="C327" s="149" t="str">
        <f t="shared" si="5"/>
        <v>WA</v>
      </c>
    </row>
    <row r="328" spans="1:3">
      <c r="A328" s="150">
        <v>6893</v>
      </c>
      <c r="B328" s="150">
        <v>7</v>
      </c>
      <c r="C328" s="149" t="str">
        <f t="shared" si="5"/>
        <v>WA</v>
      </c>
    </row>
    <row r="329" spans="1:3">
      <c r="A329" s="150">
        <v>6900</v>
      </c>
      <c r="B329" s="150">
        <v>7</v>
      </c>
      <c r="C329" s="149" t="str">
        <f t="shared" si="5"/>
        <v>WA</v>
      </c>
    </row>
    <row r="330" spans="1:3">
      <c r="A330" s="150">
        <v>6901</v>
      </c>
      <c r="B330" s="150">
        <v>7</v>
      </c>
      <c r="C330" s="149" t="str">
        <f t="shared" si="5"/>
        <v>WA</v>
      </c>
    </row>
    <row r="331" spans="1:3">
      <c r="A331" s="150">
        <v>6902</v>
      </c>
      <c r="B331" s="150">
        <v>7</v>
      </c>
      <c r="C331" s="149" t="str">
        <f t="shared" si="5"/>
        <v>WA</v>
      </c>
    </row>
    <row r="332" spans="1:3">
      <c r="A332" s="150">
        <v>6903</v>
      </c>
      <c r="B332" s="150">
        <v>7</v>
      </c>
      <c r="C332" s="149" t="str">
        <f t="shared" si="5"/>
        <v>WA</v>
      </c>
    </row>
    <row r="333" spans="1:3">
      <c r="A333" s="150">
        <v>6904</v>
      </c>
      <c r="B333" s="150">
        <v>7</v>
      </c>
      <c r="C333" s="149" t="str">
        <f t="shared" si="5"/>
        <v>WA</v>
      </c>
    </row>
    <row r="334" spans="1:3">
      <c r="A334" s="150">
        <v>6905</v>
      </c>
      <c r="B334" s="150">
        <v>7</v>
      </c>
      <c r="C334" s="149" t="str">
        <f t="shared" si="5"/>
        <v>WA</v>
      </c>
    </row>
    <row r="335" spans="1:3">
      <c r="A335" s="150">
        <v>6906</v>
      </c>
      <c r="B335" s="150">
        <v>7</v>
      </c>
      <c r="C335" s="149" t="str">
        <f t="shared" si="5"/>
        <v>WA</v>
      </c>
    </row>
    <row r="336" spans="1:3">
      <c r="A336" s="150">
        <v>6907</v>
      </c>
      <c r="B336" s="150">
        <v>7</v>
      </c>
      <c r="C336" s="149" t="str">
        <f t="shared" si="5"/>
        <v>WA</v>
      </c>
    </row>
    <row r="337" spans="1:3">
      <c r="A337" s="150">
        <v>6909</v>
      </c>
      <c r="B337" s="150">
        <v>7</v>
      </c>
      <c r="C337" s="149" t="str">
        <f t="shared" si="5"/>
        <v>WA</v>
      </c>
    </row>
    <row r="338" spans="1:3">
      <c r="A338" s="150">
        <v>6910</v>
      </c>
      <c r="B338" s="150">
        <v>7</v>
      </c>
      <c r="C338" s="149" t="str">
        <f t="shared" si="5"/>
        <v>WA</v>
      </c>
    </row>
    <row r="339" spans="1:3">
      <c r="A339" s="150">
        <v>6911</v>
      </c>
      <c r="B339" s="150">
        <v>7</v>
      </c>
      <c r="C339" s="149" t="str">
        <f t="shared" si="5"/>
        <v>WA</v>
      </c>
    </row>
    <row r="340" spans="1:3">
      <c r="A340" s="150">
        <v>6912</v>
      </c>
      <c r="B340" s="150">
        <v>7</v>
      </c>
      <c r="C340" s="149" t="str">
        <f t="shared" si="5"/>
        <v>WA</v>
      </c>
    </row>
    <row r="341" spans="1:3">
      <c r="A341" s="150">
        <v>6913</v>
      </c>
      <c r="B341" s="150">
        <v>7</v>
      </c>
      <c r="C341" s="149" t="str">
        <f t="shared" si="5"/>
        <v>WA</v>
      </c>
    </row>
    <row r="342" spans="1:3">
      <c r="A342" s="150">
        <v>6914</v>
      </c>
      <c r="B342" s="150">
        <v>7</v>
      </c>
      <c r="C342" s="149" t="str">
        <f t="shared" si="5"/>
        <v>WA</v>
      </c>
    </row>
    <row r="343" spans="1:3">
      <c r="A343" s="150">
        <v>6915</v>
      </c>
      <c r="B343" s="150">
        <v>7</v>
      </c>
      <c r="C343" s="149" t="str">
        <f t="shared" si="5"/>
        <v>WA</v>
      </c>
    </row>
    <row r="344" spans="1:3">
      <c r="A344" s="150">
        <v>6916</v>
      </c>
      <c r="B344" s="150">
        <v>7</v>
      </c>
      <c r="C344" s="149" t="str">
        <f t="shared" si="5"/>
        <v>WA</v>
      </c>
    </row>
    <row r="345" spans="1:3">
      <c r="A345" s="150">
        <v>6917</v>
      </c>
      <c r="B345" s="150">
        <v>7</v>
      </c>
      <c r="C345" s="149" t="str">
        <f t="shared" si="5"/>
        <v>WA</v>
      </c>
    </row>
    <row r="346" spans="1:3">
      <c r="A346" s="150">
        <v>6918</v>
      </c>
      <c r="B346" s="150">
        <v>7</v>
      </c>
      <c r="C346" s="149" t="str">
        <f t="shared" si="5"/>
        <v>WA</v>
      </c>
    </row>
    <row r="347" spans="1:3">
      <c r="A347" s="150">
        <v>6919</v>
      </c>
      <c r="B347" s="150">
        <v>7</v>
      </c>
      <c r="C347" s="149" t="str">
        <f t="shared" si="5"/>
        <v>WA</v>
      </c>
    </row>
    <row r="348" spans="1:3">
      <c r="A348" s="150">
        <v>6920</v>
      </c>
      <c r="B348" s="150">
        <v>7</v>
      </c>
      <c r="C348" s="149" t="str">
        <f t="shared" si="5"/>
        <v>WA</v>
      </c>
    </row>
    <row r="349" spans="1:3">
      <c r="A349" s="150">
        <v>6921</v>
      </c>
      <c r="B349" s="150">
        <v>7</v>
      </c>
      <c r="C349" s="149" t="str">
        <f t="shared" si="5"/>
        <v>WA</v>
      </c>
    </row>
    <row r="350" spans="1:3">
      <c r="A350" s="150">
        <v>6922</v>
      </c>
      <c r="B350" s="150">
        <v>7</v>
      </c>
      <c r="C350" s="149" t="str">
        <f t="shared" si="5"/>
        <v>WA</v>
      </c>
    </row>
    <row r="351" spans="1:3">
      <c r="A351" s="150">
        <v>6923</v>
      </c>
      <c r="B351" s="150">
        <v>7</v>
      </c>
      <c r="C351" s="149" t="str">
        <f t="shared" si="5"/>
        <v>WA</v>
      </c>
    </row>
    <row r="352" spans="1:3">
      <c r="A352" s="150">
        <v>6924</v>
      </c>
      <c r="B352" s="150">
        <v>7</v>
      </c>
      <c r="C352" s="149" t="str">
        <f t="shared" si="5"/>
        <v>WA</v>
      </c>
    </row>
    <row r="353" spans="1:3">
      <c r="A353" s="150">
        <v>6925</v>
      </c>
      <c r="B353" s="150">
        <v>7</v>
      </c>
      <c r="C353" s="149" t="str">
        <f t="shared" si="5"/>
        <v>WA</v>
      </c>
    </row>
    <row r="354" spans="1:3">
      <c r="A354" s="150">
        <v>6926</v>
      </c>
      <c r="B354" s="150">
        <v>7</v>
      </c>
      <c r="C354" s="149" t="str">
        <f t="shared" si="5"/>
        <v>WA</v>
      </c>
    </row>
    <row r="355" spans="1:3">
      <c r="A355" s="150">
        <v>6927</v>
      </c>
      <c r="B355" s="150">
        <v>7</v>
      </c>
      <c r="C355" s="149" t="str">
        <f t="shared" si="5"/>
        <v>WA</v>
      </c>
    </row>
    <row r="356" spans="1:3">
      <c r="A356" s="150">
        <v>6928</v>
      </c>
      <c r="B356" s="150">
        <v>7</v>
      </c>
      <c r="C356" s="149" t="str">
        <f t="shared" si="5"/>
        <v>WA</v>
      </c>
    </row>
    <row r="357" spans="1:3">
      <c r="A357" s="150">
        <v>6929</v>
      </c>
      <c r="B357" s="150">
        <v>7</v>
      </c>
      <c r="C357" s="149" t="str">
        <f t="shared" si="5"/>
        <v>WA</v>
      </c>
    </row>
    <row r="358" spans="1:3">
      <c r="A358" s="150">
        <v>6931</v>
      </c>
      <c r="B358" s="150">
        <v>7</v>
      </c>
      <c r="C358" s="149" t="str">
        <f t="shared" si="5"/>
        <v>WA</v>
      </c>
    </row>
    <row r="359" spans="1:3">
      <c r="A359" s="150">
        <v>6932</v>
      </c>
      <c r="B359" s="150">
        <v>7</v>
      </c>
      <c r="C359" s="149" t="str">
        <f t="shared" si="5"/>
        <v>WA</v>
      </c>
    </row>
    <row r="360" spans="1:3">
      <c r="A360" s="150">
        <v>6933</v>
      </c>
      <c r="B360" s="150">
        <v>7</v>
      </c>
      <c r="C360" s="149" t="str">
        <f t="shared" si="5"/>
        <v>WA</v>
      </c>
    </row>
    <row r="361" spans="1:3">
      <c r="A361" s="150">
        <v>6934</v>
      </c>
      <c r="B361" s="150">
        <v>7</v>
      </c>
      <c r="C361" s="149" t="str">
        <f t="shared" si="5"/>
        <v>WA</v>
      </c>
    </row>
    <row r="362" spans="1:3">
      <c r="A362" s="150">
        <v>6935</v>
      </c>
      <c r="B362" s="150">
        <v>7</v>
      </c>
      <c r="C362" s="149" t="str">
        <f t="shared" si="5"/>
        <v>WA</v>
      </c>
    </row>
    <row r="363" spans="1:3">
      <c r="A363" s="150">
        <v>6936</v>
      </c>
      <c r="B363" s="150">
        <v>7</v>
      </c>
      <c r="C363" s="149" t="str">
        <f t="shared" si="5"/>
        <v>WA</v>
      </c>
    </row>
    <row r="364" spans="1:3">
      <c r="A364" s="150">
        <v>6937</v>
      </c>
      <c r="B364" s="150">
        <v>7</v>
      </c>
      <c r="C364" s="149" t="str">
        <f t="shared" si="5"/>
        <v>WA</v>
      </c>
    </row>
    <row r="365" spans="1:3">
      <c r="A365" s="150">
        <v>6938</v>
      </c>
      <c r="B365" s="150">
        <v>7</v>
      </c>
      <c r="C365" s="149" t="str">
        <f t="shared" si="5"/>
        <v>WA</v>
      </c>
    </row>
    <row r="366" spans="1:3">
      <c r="A366" s="150">
        <v>6939</v>
      </c>
      <c r="B366" s="150">
        <v>7</v>
      </c>
      <c r="C366" s="149" t="str">
        <f t="shared" si="5"/>
        <v>WA</v>
      </c>
    </row>
    <row r="367" spans="1:3">
      <c r="A367" s="150">
        <v>6940</v>
      </c>
      <c r="B367" s="150">
        <v>7</v>
      </c>
      <c r="C367" s="149" t="str">
        <f t="shared" si="5"/>
        <v>WA</v>
      </c>
    </row>
    <row r="368" spans="1:3">
      <c r="A368" s="150">
        <v>6941</v>
      </c>
      <c r="B368" s="150">
        <v>7</v>
      </c>
      <c r="C368" s="149" t="str">
        <f t="shared" si="5"/>
        <v>WA</v>
      </c>
    </row>
    <row r="369" spans="1:3">
      <c r="A369" s="150">
        <v>6942</v>
      </c>
      <c r="B369" s="150">
        <v>7</v>
      </c>
      <c r="C369" s="149" t="str">
        <f t="shared" si="5"/>
        <v>WA</v>
      </c>
    </row>
    <row r="370" spans="1:3">
      <c r="A370" s="150">
        <v>6943</v>
      </c>
      <c r="B370" s="150">
        <v>7</v>
      </c>
      <c r="C370" s="149" t="str">
        <f t="shared" si="5"/>
        <v>WA</v>
      </c>
    </row>
    <row r="371" spans="1:3">
      <c r="A371" s="150">
        <v>6944</v>
      </c>
      <c r="B371" s="150">
        <v>7</v>
      </c>
      <c r="C371" s="149" t="str">
        <f t="shared" si="5"/>
        <v>WA</v>
      </c>
    </row>
    <row r="372" spans="1:3">
      <c r="A372" s="150">
        <v>6945</v>
      </c>
      <c r="B372" s="150">
        <v>7</v>
      </c>
      <c r="C372" s="149" t="str">
        <f t="shared" si="5"/>
        <v>WA</v>
      </c>
    </row>
    <row r="373" spans="1:3">
      <c r="A373" s="150">
        <v>6946</v>
      </c>
      <c r="B373" s="150">
        <v>7</v>
      </c>
      <c r="C373" s="149" t="str">
        <f t="shared" si="5"/>
        <v>WA</v>
      </c>
    </row>
    <row r="374" spans="1:3">
      <c r="A374" s="150">
        <v>6947</v>
      </c>
      <c r="B374" s="150">
        <v>7</v>
      </c>
      <c r="C374" s="149" t="str">
        <f t="shared" si="5"/>
        <v>WA</v>
      </c>
    </row>
    <row r="375" spans="1:3">
      <c r="A375" s="150">
        <v>6951</v>
      </c>
      <c r="B375" s="150">
        <v>7</v>
      </c>
      <c r="C375" s="149" t="str">
        <f t="shared" si="5"/>
        <v>WA</v>
      </c>
    </row>
    <row r="376" spans="1:3">
      <c r="A376" s="150">
        <v>6952</v>
      </c>
      <c r="B376" s="150">
        <v>7</v>
      </c>
      <c r="C376" s="149" t="str">
        <f t="shared" si="5"/>
        <v>WA</v>
      </c>
    </row>
    <row r="377" spans="1:3">
      <c r="A377" s="150">
        <v>6953</v>
      </c>
      <c r="B377" s="150">
        <v>7</v>
      </c>
      <c r="C377" s="149" t="str">
        <f t="shared" si="5"/>
        <v>WA</v>
      </c>
    </row>
    <row r="378" spans="1:3">
      <c r="A378" s="150">
        <v>6954</v>
      </c>
      <c r="B378" s="150">
        <v>7</v>
      </c>
      <c r="C378" s="149" t="str">
        <f t="shared" si="5"/>
        <v>WA</v>
      </c>
    </row>
    <row r="379" spans="1:3">
      <c r="A379" s="150">
        <v>6955</v>
      </c>
      <c r="B379" s="150">
        <v>7</v>
      </c>
      <c r="C379" s="149" t="str">
        <f t="shared" si="5"/>
        <v>WA</v>
      </c>
    </row>
    <row r="380" spans="1:3">
      <c r="A380" s="150">
        <v>6956</v>
      </c>
      <c r="B380" s="150">
        <v>7</v>
      </c>
      <c r="C380" s="149" t="str">
        <f t="shared" si="5"/>
        <v>WA</v>
      </c>
    </row>
    <row r="381" spans="1:3">
      <c r="A381" s="150">
        <v>6957</v>
      </c>
      <c r="B381" s="150">
        <v>7</v>
      </c>
      <c r="C381" s="149" t="str">
        <f t="shared" si="5"/>
        <v>WA</v>
      </c>
    </row>
    <row r="382" spans="1:3">
      <c r="A382" s="150">
        <v>6958</v>
      </c>
      <c r="B382" s="150">
        <v>7</v>
      </c>
      <c r="C382" s="149" t="str">
        <f t="shared" si="5"/>
        <v>WA</v>
      </c>
    </row>
    <row r="383" spans="1:3">
      <c r="A383" s="150">
        <v>6959</v>
      </c>
      <c r="B383" s="150">
        <v>7</v>
      </c>
      <c r="C383" s="149" t="str">
        <f t="shared" si="5"/>
        <v>WA</v>
      </c>
    </row>
    <row r="384" spans="1:3">
      <c r="A384" s="150">
        <v>6960</v>
      </c>
      <c r="B384" s="150">
        <v>7</v>
      </c>
      <c r="C384" s="149" t="str">
        <f t="shared" si="5"/>
        <v>WA</v>
      </c>
    </row>
    <row r="385" spans="1:3">
      <c r="A385" s="150">
        <v>6961</v>
      </c>
      <c r="B385" s="150">
        <v>7</v>
      </c>
      <c r="C385" s="149" t="str">
        <f t="shared" si="5"/>
        <v>WA</v>
      </c>
    </row>
    <row r="386" spans="1:3">
      <c r="A386" s="150">
        <v>6962</v>
      </c>
      <c r="B386" s="150">
        <v>7</v>
      </c>
      <c r="C386" s="149" t="str">
        <f t="shared" ref="C386:C449" si="6">IF(OR(A386&lt;=299,AND(A386&lt;3000,A386&gt;=1000)),"NSW",IF(AND(A386&lt;=999,A386&gt;=800),"NT",IF(OR(AND(A386&lt;=8999,A386&gt;=8000),AND(A386&lt;=3999,A386&gt;=3000)),"VIC",IF(OR(AND(A386&lt;=9999,A386&gt;=9000),AND(A386&lt;=4999,A386&gt;=4000)),"QLD",IF(AND(A386&lt;=5999,A386&gt;=5000),"SA",IF(AND(A386&lt;=6999,A386&gt;=6000),"WA","TAS"))))))</f>
        <v>WA</v>
      </c>
    </row>
    <row r="387" spans="1:3">
      <c r="A387" s="150">
        <v>6963</v>
      </c>
      <c r="B387" s="150">
        <v>7</v>
      </c>
      <c r="C387" s="149" t="str">
        <f t="shared" si="6"/>
        <v>WA</v>
      </c>
    </row>
    <row r="388" spans="1:3">
      <c r="A388" s="150">
        <v>6964</v>
      </c>
      <c r="B388" s="150">
        <v>7</v>
      </c>
      <c r="C388" s="149" t="str">
        <f t="shared" si="6"/>
        <v>WA</v>
      </c>
    </row>
    <row r="389" spans="1:3">
      <c r="A389" s="150">
        <v>6965</v>
      </c>
      <c r="B389" s="150">
        <v>7</v>
      </c>
      <c r="C389" s="149" t="str">
        <f t="shared" si="6"/>
        <v>WA</v>
      </c>
    </row>
    <row r="390" spans="1:3">
      <c r="A390" s="150">
        <v>6966</v>
      </c>
      <c r="B390" s="150">
        <v>7</v>
      </c>
      <c r="C390" s="149" t="str">
        <f t="shared" si="6"/>
        <v>WA</v>
      </c>
    </row>
    <row r="391" spans="1:3">
      <c r="A391" s="150">
        <v>6967</v>
      </c>
      <c r="B391" s="150">
        <v>7</v>
      </c>
      <c r="C391" s="149" t="str">
        <f t="shared" si="6"/>
        <v>WA</v>
      </c>
    </row>
    <row r="392" spans="1:3">
      <c r="A392" s="150">
        <v>6968</v>
      </c>
      <c r="B392" s="150">
        <v>7</v>
      </c>
      <c r="C392" s="149" t="str">
        <f t="shared" si="6"/>
        <v>WA</v>
      </c>
    </row>
    <row r="393" spans="1:3">
      <c r="A393" s="150">
        <v>6969</v>
      </c>
      <c r="B393" s="150">
        <v>7</v>
      </c>
      <c r="C393" s="149" t="str">
        <f t="shared" si="6"/>
        <v>WA</v>
      </c>
    </row>
    <row r="394" spans="1:3">
      <c r="A394" s="150">
        <v>6970</v>
      </c>
      <c r="B394" s="150">
        <v>7</v>
      </c>
      <c r="C394" s="149" t="str">
        <f t="shared" si="6"/>
        <v>WA</v>
      </c>
    </row>
    <row r="395" spans="1:3">
      <c r="A395" s="150">
        <v>6971</v>
      </c>
      <c r="B395" s="150">
        <v>7</v>
      </c>
      <c r="C395" s="149" t="str">
        <f t="shared" si="6"/>
        <v>WA</v>
      </c>
    </row>
    <row r="396" spans="1:3">
      <c r="A396" s="150">
        <v>6979</v>
      </c>
      <c r="B396" s="150">
        <v>7</v>
      </c>
      <c r="C396" s="149" t="str">
        <f t="shared" si="6"/>
        <v>WA</v>
      </c>
    </row>
    <row r="397" spans="1:3">
      <c r="A397" s="150">
        <v>6980</v>
      </c>
      <c r="B397" s="150">
        <v>7</v>
      </c>
      <c r="C397" s="149" t="str">
        <f t="shared" si="6"/>
        <v>WA</v>
      </c>
    </row>
    <row r="398" spans="1:3">
      <c r="A398" s="150">
        <v>6981</v>
      </c>
      <c r="B398" s="150">
        <v>7</v>
      </c>
      <c r="C398" s="149" t="str">
        <f t="shared" si="6"/>
        <v>WA</v>
      </c>
    </row>
    <row r="399" spans="1:3">
      <c r="A399" s="150">
        <v>6982</v>
      </c>
      <c r="B399" s="150">
        <v>7</v>
      </c>
      <c r="C399" s="149" t="str">
        <f t="shared" si="6"/>
        <v>WA</v>
      </c>
    </row>
    <row r="400" spans="1:3">
      <c r="A400" s="150">
        <v>6983</v>
      </c>
      <c r="B400" s="150">
        <v>7</v>
      </c>
      <c r="C400" s="149" t="str">
        <f t="shared" si="6"/>
        <v>WA</v>
      </c>
    </row>
    <row r="401" spans="1:3">
      <c r="A401" s="150">
        <v>6984</v>
      </c>
      <c r="B401" s="150">
        <v>7</v>
      </c>
      <c r="C401" s="149" t="str">
        <f t="shared" si="6"/>
        <v>WA</v>
      </c>
    </row>
    <row r="402" spans="1:3">
      <c r="A402" s="150">
        <v>6985</v>
      </c>
      <c r="B402" s="150">
        <v>7</v>
      </c>
      <c r="C402" s="149" t="str">
        <f t="shared" si="6"/>
        <v>WA</v>
      </c>
    </row>
    <row r="403" spans="1:3">
      <c r="A403" s="150">
        <v>6986</v>
      </c>
      <c r="B403" s="150">
        <v>7</v>
      </c>
      <c r="C403" s="149" t="str">
        <f t="shared" si="6"/>
        <v>WA</v>
      </c>
    </row>
    <row r="404" spans="1:3">
      <c r="A404" s="150">
        <v>6987</v>
      </c>
      <c r="B404" s="150">
        <v>7</v>
      </c>
      <c r="C404" s="149" t="str">
        <f t="shared" si="6"/>
        <v>WA</v>
      </c>
    </row>
    <row r="405" spans="1:3">
      <c r="A405" s="150">
        <v>6988</v>
      </c>
      <c r="B405" s="150">
        <v>7</v>
      </c>
      <c r="C405" s="149" t="str">
        <f t="shared" si="6"/>
        <v>WA</v>
      </c>
    </row>
    <row r="406" spans="1:3">
      <c r="A406" s="150">
        <v>6989</v>
      </c>
      <c r="B406" s="150">
        <v>7</v>
      </c>
      <c r="C406" s="149" t="str">
        <f t="shared" si="6"/>
        <v>WA</v>
      </c>
    </row>
    <row r="407" spans="1:3">
      <c r="A407" s="150">
        <v>6990</v>
      </c>
      <c r="B407" s="150">
        <v>7</v>
      </c>
      <c r="C407" s="149" t="str">
        <f t="shared" si="6"/>
        <v>WA</v>
      </c>
    </row>
    <row r="408" spans="1:3">
      <c r="A408" s="150">
        <v>6991</v>
      </c>
      <c r="B408" s="150">
        <v>7</v>
      </c>
      <c r="C408" s="149" t="str">
        <f t="shared" si="6"/>
        <v>WA</v>
      </c>
    </row>
    <row r="409" spans="1:3">
      <c r="A409" s="150">
        <v>6992</v>
      </c>
      <c r="B409" s="150">
        <v>7</v>
      </c>
      <c r="C409" s="149" t="str">
        <f t="shared" si="6"/>
        <v>WA</v>
      </c>
    </row>
    <row r="410" spans="1:3">
      <c r="A410" s="150">
        <v>6997</v>
      </c>
      <c r="B410" s="150">
        <v>7</v>
      </c>
      <c r="C410" s="149" t="str">
        <f t="shared" si="6"/>
        <v>WA</v>
      </c>
    </row>
    <row r="411" spans="1:3">
      <c r="A411" s="150">
        <v>6309</v>
      </c>
      <c r="B411" s="150">
        <v>8</v>
      </c>
      <c r="C411" s="149" t="str">
        <f t="shared" si="6"/>
        <v>WA</v>
      </c>
    </row>
    <row r="412" spans="1:3">
      <c r="A412" s="150">
        <v>6311</v>
      </c>
      <c r="B412" s="150">
        <v>8</v>
      </c>
      <c r="C412" s="149" t="str">
        <f t="shared" si="6"/>
        <v>WA</v>
      </c>
    </row>
    <row r="413" spans="1:3">
      <c r="A413" s="150">
        <v>6312</v>
      </c>
      <c r="B413" s="150">
        <v>8</v>
      </c>
      <c r="C413" s="149" t="str">
        <f t="shared" si="6"/>
        <v>WA</v>
      </c>
    </row>
    <row r="414" spans="1:3">
      <c r="A414" s="150">
        <v>6313</v>
      </c>
      <c r="B414" s="150">
        <v>8</v>
      </c>
      <c r="C414" s="149" t="str">
        <f t="shared" si="6"/>
        <v>WA</v>
      </c>
    </row>
    <row r="415" spans="1:3">
      <c r="A415" s="150">
        <v>6315</v>
      </c>
      <c r="B415" s="150">
        <v>8</v>
      </c>
      <c r="C415" s="149" t="str">
        <f t="shared" si="6"/>
        <v>WA</v>
      </c>
    </row>
    <row r="416" spans="1:3">
      <c r="A416" s="150">
        <v>6316</v>
      </c>
      <c r="B416" s="150">
        <v>8</v>
      </c>
      <c r="C416" s="149" t="str">
        <f t="shared" si="6"/>
        <v>WA</v>
      </c>
    </row>
    <row r="417" spans="1:3">
      <c r="A417" s="150">
        <v>6317</v>
      </c>
      <c r="B417" s="150">
        <v>8</v>
      </c>
      <c r="C417" s="149" t="str">
        <f t="shared" si="6"/>
        <v>WA</v>
      </c>
    </row>
    <row r="418" spans="1:3">
      <c r="A418" s="150">
        <v>6318</v>
      </c>
      <c r="B418" s="150">
        <v>8</v>
      </c>
      <c r="C418" s="149" t="str">
        <f t="shared" si="6"/>
        <v>WA</v>
      </c>
    </row>
    <row r="419" spans="1:3">
      <c r="A419" s="150">
        <v>6320</v>
      </c>
      <c r="B419" s="150">
        <v>8</v>
      </c>
      <c r="C419" s="149" t="str">
        <f t="shared" si="6"/>
        <v>WA</v>
      </c>
    </row>
    <row r="420" spans="1:3">
      <c r="A420" s="150">
        <v>6335</v>
      </c>
      <c r="B420" s="150">
        <v>8</v>
      </c>
      <c r="C420" s="149" t="str">
        <f t="shared" si="6"/>
        <v>WA</v>
      </c>
    </row>
    <row r="421" spans="1:3">
      <c r="A421" s="150">
        <v>6336</v>
      </c>
      <c r="B421" s="150">
        <v>8</v>
      </c>
      <c r="C421" s="149" t="str">
        <f t="shared" si="6"/>
        <v>WA</v>
      </c>
    </row>
    <row r="422" spans="1:3">
      <c r="A422" s="150">
        <v>6337</v>
      </c>
      <c r="B422" s="150">
        <v>8</v>
      </c>
      <c r="C422" s="149" t="str">
        <f t="shared" si="6"/>
        <v>WA</v>
      </c>
    </row>
    <row r="423" spans="1:3">
      <c r="A423" s="150">
        <v>6338</v>
      </c>
      <c r="B423" s="150">
        <v>8</v>
      </c>
      <c r="C423" s="149" t="str">
        <f t="shared" si="6"/>
        <v>WA</v>
      </c>
    </row>
    <row r="424" spans="1:3">
      <c r="A424" s="150">
        <v>6341</v>
      </c>
      <c r="B424" s="150">
        <v>8</v>
      </c>
      <c r="C424" s="149" t="str">
        <f t="shared" si="6"/>
        <v>WA</v>
      </c>
    </row>
    <row r="425" spans="1:3">
      <c r="A425" s="150">
        <v>6343</v>
      </c>
      <c r="B425" s="150">
        <v>8</v>
      </c>
      <c r="C425" s="149" t="str">
        <f t="shared" si="6"/>
        <v>WA</v>
      </c>
    </row>
    <row r="426" spans="1:3">
      <c r="A426" s="150">
        <v>6350</v>
      </c>
      <c r="B426" s="150">
        <v>8</v>
      </c>
      <c r="C426" s="149" t="str">
        <f t="shared" si="6"/>
        <v>WA</v>
      </c>
    </row>
    <row r="427" spans="1:3">
      <c r="A427" s="150">
        <v>6351</v>
      </c>
      <c r="B427" s="150">
        <v>8</v>
      </c>
      <c r="C427" s="149" t="str">
        <f t="shared" si="6"/>
        <v>WA</v>
      </c>
    </row>
    <row r="428" spans="1:3">
      <c r="A428" s="150">
        <v>6352</v>
      </c>
      <c r="B428" s="150">
        <v>8</v>
      </c>
      <c r="C428" s="149" t="str">
        <f t="shared" si="6"/>
        <v>WA</v>
      </c>
    </row>
    <row r="429" spans="1:3">
      <c r="A429" s="150">
        <v>6353</v>
      </c>
      <c r="B429" s="150">
        <v>8</v>
      </c>
      <c r="C429" s="149" t="str">
        <f t="shared" si="6"/>
        <v>WA</v>
      </c>
    </row>
    <row r="430" spans="1:3">
      <c r="A430" s="150">
        <v>6355</v>
      </c>
      <c r="B430" s="150">
        <v>8</v>
      </c>
      <c r="C430" s="149" t="str">
        <f t="shared" si="6"/>
        <v>WA</v>
      </c>
    </row>
    <row r="431" spans="1:3">
      <c r="A431" s="150">
        <v>6356</v>
      </c>
      <c r="B431" s="150">
        <v>8</v>
      </c>
      <c r="C431" s="149" t="str">
        <f t="shared" si="6"/>
        <v>WA</v>
      </c>
    </row>
    <row r="432" spans="1:3">
      <c r="A432" s="150">
        <v>6357</v>
      </c>
      <c r="B432" s="150">
        <v>8</v>
      </c>
      <c r="C432" s="149" t="str">
        <f t="shared" si="6"/>
        <v>WA</v>
      </c>
    </row>
    <row r="433" spans="1:3">
      <c r="A433" s="150">
        <v>6358</v>
      </c>
      <c r="B433" s="150">
        <v>8</v>
      </c>
      <c r="C433" s="149" t="str">
        <f t="shared" si="6"/>
        <v>WA</v>
      </c>
    </row>
    <row r="434" spans="1:3">
      <c r="A434" s="150">
        <v>6359</v>
      </c>
      <c r="B434" s="150">
        <v>8</v>
      </c>
      <c r="C434" s="149" t="str">
        <f t="shared" si="6"/>
        <v>WA</v>
      </c>
    </row>
    <row r="435" spans="1:3">
      <c r="A435" s="150">
        <v>6361</v>
      </c>
      <c r="B435" s="150">
        <v>8</v>
      </c>
      <c r="C435" s="149" t="str">
        <f t="shared" si="6"/>
        <v>WA</v>
      </c>
    </row>
    <row r="436" spans="1:3">
      <c r="A436" s="150">
        <v>6363</v>
      </c>
      <c r="B436" s="150">
        <v>8</v>
      </c>
      <c r="C436" s="149" t="str">
        <f t="shared" si="6"/>
        <v>WA</v>
      </c>
    </row>
    <row r="437" spans="1:3">
      <c r="A437" s="150">
        <v>6365</v>
      </c>
      <c r="B437" s="150">
        <v>8</v>
      </c>
      <c r="C437" s="149" t="str">
        <f t="shared" si="6"/>
        <v>WA</v>
      </c>
    </row>
    <row r="438" spans="1:3">
      <c r="A438" s="150">
        <v>6367</v>
      </c>
      <c r="B438" s="150">
        <v>8</v>
      </c>
      <c r="C438" s="149" t="str">
        <f t="shared" si="6"/>
        <v>WA</v>
      </c>
    </row>
    <row r="439" spans="1:3">
      <c r="A439" s="150">
        <v>6370</v>
      </c>
      <c r="B439" s="150">
        <v>8</v>
      </c>
      <c r="C439" s="149" t="str">
        <f t="shared" si="6"/>
        <v>WA</v>
      </c>
    </row>
    <row r="440" spans="1:3">
      <c r="A440" s="150">
        <v>6372</v>
      </c>
      <c r="B440" s="150">
        <v>8</v>
      </c>
      <c r="C440" s="149" t="str">
        <f t="shared" si="6"/>
        <v>WA</v>
      </c>
    </row>
    <row r="441" spans="1:3">
      <c r="A441" s="150">
        <v>6373</v>
      </c>
      <c r="B441" s="150">
        <v>8</v>
      </c>
      <c r="C441" s="149" t="str">
        <f t="shared" si="6"/>
        <v>WA</v>
      </c>
    </row>
    <row r="442" spans="1:3">
      <c r="A442" s="150">
        <v>6375</v>
      </c>
      <c r="B442" s="150">
        <v>8</v>
      </c>
      <c r="C442" s="149" t="str">
        <f t="shared" si="6"/>
        <v>WA</v>
      </c>
    </row>
    <row r="443" spans="1:3">
      <c r="A443" s="150">
        <v>6376</v>
      </c>
      <c r="B443" s="150">
        <v>8</v>
      </c>
      <c r="C443" s="149" t="str">
        <f t="shared" si="6"/>
        <v>WA</v>
      </c>
    </row>
    <row r="444" spans="1:3">
      <c r="A444" s="150">
        <v>6226</v>
      </c>
      <c r="B444" s="150">
        <v>9</v>
      </c>
      <c r="C444" s="149" t="str">
        <f t="shared" si="6"/>
        <v>WA</v>
      </c>
    </row>
    <row r="445" spans="1:3">
      <c r="A445" s="150">
        <v>6227</v>
      </c>
      <c r="B445" s="150">
        <v>9</v>
      </c>
      <c r="C445" s="149" t="str">
        <f t="shared" si="6"/>
        <v>WA</v>
      </c>
    </row>
    <row r="446" spans="1:3">
      <c r="A446" s="150">
        <v>6228</v>
      </c>
      <c r="B446" s="150">
        <v>9</v>
      </c>
      <c r="C446" s="149" t="str">
        <f t="shared" si="6"/>
        <v>WA</v>
      </c>
    </row>
    <row r="447" spans="1:3">
      <c r="A447" s="150">
        <v>6229</v>
      </c>
      <c r="B447" s="150">
        <v>9</v>
      </c>
      <c r="C447" s="149" t="str">
        <f t="shared" si="6"/>
        <v>WA</v>
      </c>
    </row>
    <row r="448" spans="1:3">
      <c r="A448" s="150">
        <v>6230</v>
      </c>
      <c r="B448" s="150">
        <v>9</v>
      </c>
      <c r="C448" s="149" t="str">
        <f t="shared" si="6"/>
        <v>WA</v>
      </c>
    </row>
    <row r="449" spans="1:3">
      <c r="A449" s="150">
        <v>6231</v>
      </c>
      <c r="B449" s="150">
        <v>9</v>
      </c>
      <c r="C449" s="149" t="str">
        <f t="shared" si="6"/>
        <v>WA</v>
      </c>
    </row>
    <row r="450" spans="1:3">
      <c r="A450" s="150">
        <v>6232</v>
      </c>
      <c r="B450" s="150">
        <v>9</v>
      </c>
      <c r="C450" s="149" t="str">
        <f t="shared" ref="C450:C513" si="7">IF(OR(A450&lt;=299,AND(A450&lt;3000,A450&gt;=1000)),"NSW",IF(AND(A450&lt;=999,A450&gt;=800),"NT",IF(OR(AND(A450&lt;=8999,A450&gt;=8000),AND(A450&lt;=3999,A450&gt;=3000)),"VIC",IF(OR(AND(A450&lt;=9999,A450&gt;=9000),AND(A450&lt;=4999,A450&gt;=4000)),"QLD",IF(AND(A450&lt;=5999,A450&gt;=5000),"SA",IF(AND(A450&lt;=6999,A450&gt;=6000),"WA","TAS"))))))</f>
        <v>WA</v>
      </c>
    </row>
    <row r="451" spans="1:3">
      <c r="A451" s="150">
        <v>6233</v>
      </c>
      <c r="B451" s="150">
        <v>9</v>
      </c>
      <c r="C451" s="149" t="str">
        <f t="shared" si="7"/>
        <v>WA</v>
      </c>
    </row>
    <row r="452" spans="1:3">
      <c r="A452" s="150">
        <v>6236</v>
      </c>
      <c r="B452" s="150">
        <v>9</v>
      </c>
      <c r="C452" s="149" t="str">
        <f t="shared" si="7"/>
        <v>WA</v>
      </c>
    </row>
    <row r="453" spans="1:3">
      <c r="A453" s="150">
        <v>6237</v>
      </c>
      <c r="B453" s="150">
        <v>9</v>
      </c>
      <c r="C453" s="149" t="str">
        <f t="shared" si="7"/>
        <v>WA</v>
      </c>
    </row>
    <row r="454" spans="1:3">
      <c r="A454" s="150">
        <v>6239</v>
      </c>
      <c r="B454" s="150">
        <v>9</v>
      </c>
      <c r="C454" s="149" t="str">
        <f t="shared" si="7"/>
        <v>WA</v>
      </c>
    </row>
    <row r="455" spans="1:3">
      <c r="A455" s="150">
        <v>6240</v>
      </c>
      <c r="B455" s="150">
        <v>9</v>
      </c>
      <c r="C455" s="149" t="str">
        <f t="shared" si="7"/>
        <v>WA</v>
      </c>
    </row>
    <row r="456" spans="1:3">
      <c r="A456" s="150">
        <v>6243</v>
      </c>
      <c r="B456" s="150">
        <v>9</v>
      </c>
      <c r="C456" s="149" t="str">
        <f t="shared" si="7"/>
        <v>WA</v>
      </c>
    </row>
    <row r="457" spans="1:3">
      <c r="A457" s="150">
        <v>6244</v>
      </c>
      <c r="B457" s="150">
        <v>9</v>
      </c>
      <c r="C457" s="149" t="str">
        <f t="shared" si="7"/>
        <v>WA</v>
      </c>
    </row>
    <row r="458" spans="1:3">
      <c r="A458" s="150">
        <v>6251</v>
      </c>
      <c r="B458" s="150">
        <v>9</v>
      </c>
      <c r="C458" s="149" t="str">
        <f t="shared" si="7"/>
        <v>WA</v>
      </c>
    </row>
    <row r="459" spans="1:3">
      <c r="A459" s="150">
        <v>6252</v>
      </c>
      <c r="B459" s="150">
        <v>9</v>
      </c>
      <c r="C459" s="149" t="str">
        <f t="shared" si="7"/>
        <v>WA</v>
      </c>
    </row>
    <row r="460" spans="1:3">
      <c r="A460" s="150">
        <v>6253</v>
      </c>
      <c r="B460" s="150">
        <v>9</v>
      </c>
      <c r="C460" s="149" t="str">
        <f t="shared" si="7"/>
        <v>WA</v>
      </c>
    </row>
    <row r="461" spans="1:3">
      <c r="A461" s="150">
        <v>6254</v>
      </c>
      <c r="B461" s="150">
        <v>9</v>
      </c>
      <c r="C461" s="149" t="str">
        <f t="shared" si="7"/>
        <v>WA</v>
      </c>
    </row>
    <row r="462" spans="1:3">
      <c r="A462" s="150">
        <v>6255</v>
      </c>
      <c r="B462" s="150">
        <v>9</v>
      </c>
      <c r="C462" s="149" t="str">
        <f t="shared" si="7"/>
        <v>WA</v>
      </c>
    </row>
    <row r="463" spans="1:3">
      <c r="A463" s="150">
        <v>6256</v>
      </c>
      <c r="B463" s="150">
        <v>9</v>
      </c>
      <c r="C463" s="149" t="str">
        <f t="shared" si="7"/>
        <v>WA</v>
      </c>
    </row>
    <row r="464" spans="1:3">
      <c r="A464" s="150">
        <v>6258</v>
      </c>
      <c r="B464" s="150">
        <v>9</v>
      </c>
      <c r="C464" s="149" t="str">
        <f t="shared" si="7"/>
        <v>WA</v>
      </c>
    </row>
    <row r="465" spans="1:3">
      <c r="A465" s="150">
        <v>6260</v>
      </c>
      <c r="B465" s="150">
        <v>9</v>
      </c>
      <c r="C465" s="149" t="str">
        <f t="shared" si="7"/>
        <v>WA</v>
      </c>
    </row>
    <row r="466" spans="1:3">
      <c r="A466" s="150">
        <v>6262</v>
      </c>
      <c r="B466" s="150">
        <v>9</v>
      </c>
      <c r="C466" s="149" t="str">
        <f t="shared" si="7"/>
        <v>WA</v>
      </c>
    </row>
    <row r="467" spans="1:3">
      <c r="A467" s="150">
        <v>6271</v>
      </c>
      <c r="B467" s="150">
        <v>9</v>
      </c>
      <c r="C467" s="149" t="str">
        <f t="shared" si="7"/>
        <v>WA</v>
      </c>
    </row>
    <row r="468" spans="1:3">
      <c r="A468" s="150">
        <v>6275</v>
      </c>
      <c r="B468" s="150">
        <v>9</v>
      </c>
      <c r="C468" s="149" t="str">
        <f t="shared" si="7"/>
        <v>WA</v>
      </c>
    </row>
    <row r="469" spans="1:3">
      <c r="A469" s="150">
        <v>6280</v>
      </c>
      <c r="B469" s="150">
        <v>9</v>
      </c>
      <c r="C469" s="149" t="str">
        <f t="shared" si="7"/>
        <v>WA</v>
      </c>
    </row>
    <row r="470" spans="1:3">
      <c r="A470" s="150">
        <v>6281</v>
      </c>
      <c r="B470" s="150">
        <v>9</v>
      </c>
      <c r="C470" s="149" t="str">
        <f t="shared" si="7"/>
        <v>WA</v>
      </c>
    </row>
    <row r="471" spans="1:3">
      <c r="A471" s="150">
        <v>6282</v>
      </c>
      <c r="B471" s="150">
        <v>9</v>
      </c>
      <c r="C471" s="149" t="str">
        <f t="shared" si="7"/>
        <v>WA</v>
      </c>
    </row>
    <row r="472" spans="1:3">
      <c r="A472" s="150">
        <v>6284</v>
      </c>
      <c r="B472" s="150">
        <v>9</v>
      </c>
      <c r="C472" s="149" t="str">
        <f t="shared" si="7"/>
        <v>WA</v>
      </c>
    </row>
    <row r="473" spans="1:3">
      <c r="A473" s="150">
        <v>6285</v>
      </c>
      <c r="B473" s="150">
        <v>9</v>
      </c>
      <c r="C473" s="149" t="str">
        <f t="shared" si="7"/>
        <v>WA</v>
      </c>
    </row>
    <row r="474" spans="1:3">
      <c r="A474" s="150">
        <v>6286</v>
      </c>
      <c r="B474" s="150">
        <v>9</v>
      </c>
      <c r="C474" s="149" t="str">
        <f t="shared" si="7"/>
        <v>WA</v>
      </c>
    </row>
    <row r="475" spans="1:3">
      <c r="A475" s="150">
        <v>6288</v>
      </c>
      <c r="B475" s="150">
        <v>9</v>
      </c>
      <c r="C475" s="149" t="str">
        <f t="shared" si="7"/>
        <v>WA</v>
      </c>
    </row>
    <row r="476" spans="1:3">
      <c r="A476" s="150">
        <v>6290</v>
      </c>
      <c r="B476" s="150">
        <v>9</v>
      </c>
      <c r="C476" s="149" t="str">
        <f t="shared" si="7"/>
        <v>WA</v>
      </c>
    </row>
    <row r="477" spans="1:3">
      <c r="A477" s="150">
        <v>6333</v>
      </c>
      <c r="B477" s="150">
        <v>9</v>
      </c>
      <c r="C477" s="149" t="str">
        <f t="shared" si="7"/>
        <v>WA</v>
      </c>
    </row>
    <row r="478" spans="1:3">
      <c r="A478" s="150">
        <v>6394</v>
      </c>
      <c r="B478" s="150">
        <v>9</v>
      </c>
      <c r="C478" s="149" t="str">
        <f t="shared" si="7"/>
        <v>WA</v>
      </c>
    </row>
    <row r="479" spans="1:3">
      <c r="A479" s="150">
        <v>6395</v>
      </c>
      <c r="B479" s="150">
        <v>9</v>
      </c>
      <c r="C479" s="149" t="str">
        <f t="shared" si="7"/>
        <v>WA</v>
      </c>
    </row>
    <row r="480" spans="1:3">
      <c r="A480" s="150">
        <v>6398</v>
      </c>
      <c r="B480" s="150">
        <v>9</v>
      </c>
      <c r="C480" s="149" t="str">
        <f t="shared" si="7"/>
        <v>WA</v>
      </c>
    </row>
    <row r="481" spans="1:3">
      <c r="A481" s="150">
        <v>6321</v>
      </c>
      <c r="B481" s="150">
        <v>10</v>
      </c>
      <c r="C481" s="149" t="str">
        <f t="shared" si="7"/>
        <v>WA</v>
      </c>
    </row>
    <row r="482" spans="1:3">
      <c r="A482" s="150">
        <v>6322</v>
      </c>
      <c r="B482" s="150">
        <v>10</v>
      </c>
      <c r="C482" s="149" t="str">
        <f t="shared" si="7"/>
        <v>WA</v>
      </c>
    </row>
    <row r="483" spans="1:3">
      <c r="A483" s="150">
        <v>6323</v>
      </c>
      <c r="B483" s="150">
        <v>10</v>
      </c>
      <c r="C483" s="149" t="str">
        <f t="shared" si="7"/>
        <v>WA</v>
      </c>
    </row>
    <row r="484" spans="1:3">
      <c r="A484" s="150">
        <v>6324</v>
      </c>
      <c r="B484" s="150">
        <v>10</v>
      </c>
      <c r="C484" s="149" t="str">
        <f t="shared" si="7"/>
        <v>WA</v>
      </c>
    </row>
    <row r="485" spans="1:3">
      <c r="A485" s="150">
        <v>6326</v>
      </c>
      <c r="B485" s="150">
        <v>10</v>
      </c>
      <c r="C485" s="149" t="str">
        <f t="shared" si="7"/>
        <v>WA</v>
      </c>
    </row>
    <row r="486" spans="1:3">
      <c r="A486" s="150">
        <v>6327</v>
      </c>
      <c r="B486" s="150">
        <v>10</v>
      </c>
      <c r="C486" s="149" t="str">
        <f t="shared" si="7"/>
        <v>WA</v>
      </c>
    </row>
    <row r="487" spans="1:3">
      <c r="A487" s="150">
        <v>6328</v>
      </c>
      <c r="B487" s="150">
        <v>10</v>
      </c>
      <c r="C487" s="149" t="str">
        <f t="shared" si="7"/>
        <v>WA</v>
      </c>
    </row>
    <row r="488" spans="1:3">
      <c r="A488" s="150">
        <v>6330</v>
      </c>
      <c r="B488" s="150">
        <v>10</v>
      </c>
      <c r="C488" s="149" t="str">
        <f t="shared" si="7"/>
        <v>WA</v>
      </c>
    </row>
    <row r="489" spans="1:3">
      <c r="A489" s="150">
        <v>6331</v>
      </c>
      <c r="B489" s="150">
        <v>10</v>
      </c>
      <c r="C489" s="149" t="str">
        <f t="shared" si="7"/>
        <v>WA</v>
      </c>
    </row>
    <row r="490" spans="1:3">
      <c r="A490" s="150">
        <v>6332</v>
      </c>
      <c r="B490" s="150">
        <v>10</v>
      </c>
      <c r="C490" s="149" t="str">
        <f t="shared" si="7"/>
        <v>WA</v>
      </c>
    </row>
    <row r="491" spans="1:3">
      <c r="A491" s="150">
        <v>6346</v>
      </c>
      <c r="B491" s="150">
        <v>10</v>
      </c>
      <c r="C491" s="149" t="str">
        <f t="shared" si="7"/>
        <v>WA</v>
      </c>
    </row>
    <row r="492" spans="1:3">
      <c r="A492" s="150">
        <v>6348</v>
      </c>
      <c r="B492" s="150">
        <v>10</v>
      </c>
      <c r="C492" s="149" t="str">
        <f t="shared" si="7"/>
        <v>WA</v>
      </c>
    </row>
    <row r="493" spans="1:3">
      <c r="A493" s="150">
        <v>6396</v>
      </c>
      <c r="B493" s="150">
        <v>10</v>
      </c>
      <c r="C493" s="149" t="str">
        <f t="shared" si="7"/>
        <v>WA</v>
      </c>
    </row>
    <row r="494" spans="1:3">
      <c r="A494" s="150">
        <v>6397</v>
      </c>
      <c r="B494" s="150">
        <v>10</v>
      </c>
      <c r="C494" s="149" t="str">
        <f t="shared" si="7"/>
        <v>WA</v>
      </c>
    </row>
    <row r="495" spans="1:3">
      <c r="A495" s="150">
        <v>6445</v>
      </c>
      <c r="B495" s="150">
        <v>10</v>
      </c>
      <c r="C495" s="149" t="str">
        <f t="shared" si="7"/>
        <v>WA</v>
      </c>
    </row>
    <row r="496" spans="1:3">
      <c r="A496" s="150">
        <v>6446</v>
      </c>
      <c r="B496" s="150">
        <v>10</v>
      </c>
      <c r="C496" s="149" t="str">
        <f t="shared" si="7"/>
        <v>WA</v>
      </c>
    </row>
    <row r="497" spans="1:3">
      <c r="A497" s="150">
        <v>6447</v>
      </c>
      <c r="B497" s="150">
        <v>10</v>
      </c>
      <c r="C497" s="149" t="str">
        <f t="shared" si="7"/>
        <v>WA</v>
      </c>
    </row>
    <row r="498" spans="1:3">
      <c r="A498" s="150">
        <v>6448</v>
      </c>
      <c r="B498" s="150">
        <v>10</v>
      </c>
      <c r="C498" s="149" t="str">
        <f t="shared" si="7"/>
        <v>WA</v>
      </c>
    </row>
    <row r="499" spans="1:3">
      <c r="A499" s="150">
        <v>6450</v>
      </c>
      <c r="B499" s="150">
        <v>10</v>
      </c>
      <c r="C499" s="149" t="str">
        <f t="shared" si="7"/>
        <v>WA</v>
      </c>
    </row>
    <row r="500" spans="1:3">
      <c r="A500" s="150">
        <v>6429</v>
      </c>
      <c r="B500" s="150">
        <v>11</v>
      </c>
      <c r="C500" s="149" t="str">
        <f t="shared" si="7"/>
        <v>WA</v>
      </c>
    </row>
    <row r="501" spans="1:3">
      <c r="A501" s="150">
        <v>6430</v>
      </c>
      <c r="B501" s="150">
        <v>11</v>
      </c>
      <c r="C501" s="149" t="str">
        <f t="shared" si="7"/>
        <v>WA</v>
      </c>
    </row>
    <row r="502" spans="1:3">
      <c r="A502" s="150">
        <v>6431</v>
      </c>
      <c r="B502" s="150">
        <v>11</v>
      </c>
      <c r="C502" s="149" t="str">
        <f t="shared" si="7"/>
        <v>WA</v>
      </c>
    </row>
    <row r="503" spans="1:3">
      <c r="A503" s="150">
        <v>6432</v>
      </c>
      <c r="B503" s="150">
        <v>11</v>
      </c>
      <c r="C503" s="149" t="str">
        <f t="shared" si="7"/>
        <v>WA</v>
      </c>
    </row>
    <row r="504" spans="1:3">
      <c r="A504" s="150">
        <v>6433</v>
      </c>
      <c r="B504" s="150">
        <v>11</v>
      </c>
      <c r="C504" s="149" t="str">
        <f t="shared" si="7"/>
        <v>WA</v>
      </c>
    </row>
    <row r="505" spans="1:3">
      <c r="A505" s="150">
        <v>6434</v>
      </c>
      <c r="B505" s="150">
        <v>11</v>
      </c>
      <c r="C505" s="149" t="str">
        <f t="shared" si="7"/>
        <v>WA</v>
      </c>
    </row>
    <row r="506" spans="1:3">
      <c r="A506" s="150">
        <v>6435</v>
      </c>
      <c r="B506" s="150">
        <v>11</v>
      </c>
      <c r="C506" s="149" t="str">
        <f t="shared" si="7"/>
        <v>WA</v>
      </c>
    </row>
    <row r="507" spans="1:3">
      <c r="A507" s="150">
        <v>6436</v>
      </c>
      <c r="B507" s="150">
        <v>11</v>
      </c>
      <c r="C507" s="149" t="str">
        <f t="shared" si="7"/>
        <v>WA</v>
      </c>
    </row>
    <row r="508" spans="1:3">
      <c r="A508" s="150">
        <v>6437</v>
      </c>
      <c r="B508" s="150">
        <v>11</v>
      </c>
      <c r="C508" s="149" t="str">
        <f t="shared" si="7"/>
        <v>WA</v>
      </c>
    </row>
    <row r="509" spans="1:3">
      <c r="A509" s="150">
        <v>6438</v>
      </c>
      <c r="B509" s="150">
        <v>11</v>
      </c>
      <c r="C509" s="149" t="str">
        <f t="shared" si="7"/>
        <v>WA</v>
      </c>
    </row>
    <row r="510" spans="1:3">
      <c r="A510" s="150">
        <v>6439</v>
      </c>
      <c r="B510" s="150">
        <v>11</v>
      </c>
      <c r="C510" s="149" t="str">
        <f t="shared" si="7"/>
        <v>WA</v>
      </c>
    </row>
    <row r="511" spans="1:3">
      <c r="A511" s="150">
        <v>6440</v>
      </c>
      <c r="B511" s="150">
        <v>11</v>
      </c>
      <c r="C511" s="149" t="str">
        <f t="shared" si="7"/>
        <v>WA</v>
      </c>
    </row>
    <row r="512" spans="1:3">
      <c r="A512" s="150">
        <v>6442</v>
      </c>
      <c r="B512" s="150">
        <v>11</v>
      </c>
      <c r="C512" s="149" t="str">
        <f t="shared" si="7"/>
        <v>WA</v>
      </c>
    </row>
    <row r="513" spans="1:3">
      <c r="A513" s="150">
        <v>6443</v>
      </c>
      <c r="B513" s="150">
        <v>11</v>
      </c>
      <c r="C513" s="149" t="str">
        <f t="shared" si="7"/>
        <v>WA</v>
      </c>
    </row>
    <row r="514" spans="1:3">
      <c r="A514" s="150">
        <v>6444</v>
      </c>
      <c r="B514" s="150">
        <v>11</v>
      </c>
      <c r="C514" s="149" t="str">
        <f t="shared" ref="C514:C577" si="8">IF(OR(A514&lt;=299,AND(A514&lt;3000,A514&gt;=1000)),"NSW",IF(AND(A514&lt;=999,A514&gt;=800),"NT",IF(OR(AND(A514&lt;=8999,A514&gt;=8000),AND(A514&lt;=3999,A514&gt;=3000)),"VIC",IF(OR(AND(A514&lt;=9999,A514&gt;=9000),AND(A514&lt;=4999,A514&gt;=4000)),"QLD",IF(AND(A514&lt;=5999,A514&gt;=5000),"SA",IF(AND(A514&lt;=6999,A514&gt;=6000),"WA","TAS"))))))</f>
        <v>WA</v>
      </c>
    </row>
    <row r="515" spans="1:3">
      <c r="A515" s="150">
        <v>6484</v>
      </c>
      <c r="B515" s="150">
        <v>11</v>
      </c>
      <c r="C515" s="149" t="str">
        <f t="shared" si="8"/>
        <v>WA</v>
      </c>
    </row>
    <row r="516" spans="1:3">
      <c r="A516" s="150">
        <v>6646</v>
      </c>
      <c r="B516" s="150">
        <v>11</v>
      </c>
      <c r="C516" s="149" t="str">
        <f t="shared" si="8"/>
        <v>WA</v>
      </c>
    </row>
    <row r="517" spans="1:3">
      <c r="A517" s="150">
        <v>3395</v>
      </c>
      <c r="B517" s="150">
        <v>13</v>
      </c>
      <c r="C517" s="149" t="str">
        <f t="shared" si="8"/>
        <v>VIC</v>
      </c>
    </row>
    <row r="518" spans="1:3">
      <c r="A518" s="150">
        <v>3396</v>
      </c>
      <c r="B518" s="150">
        <v>13</v>
      </c>
      <c r="C518" s="149" t="str">
        <f t="shared" si="8"/>
        <v>VIC</v>
      </c>
    </row>
    <row r="519" spans="1:3">
      <c r="A519" s="150">
        <v>3422</v>
      </c>
      <c r="B519" s="150">
        <v>13</v>
      </c>
      <c r="C519" s="149" t="str">
        <f t="shared" si="8"/>
        <v>VIC</v>
      </c>
    </row>
    <row r="520" spans="1:3">
      <c r="A520" s="150">
        <v>3424</v>
      </c>
      <c r="B520" s="150">
        <v>13</v>
      </c>
      <c r="C520" s="149" t="str">
        <f t="shared" si="8"/>
        <v>VIC</v>
      </c>
    </row>
    <row r="521" spans="1:3">
      <c r="A521" s="150">
        <v>3483</v>
      </c>
      <c r="B521" s="150">
        <v>13</v>
      </c>
      <c r="C521" s="149" t="str">
        <f t="shared" si="8"/>
        <v>VIC</v>
      </c>
    </row>
    <row r="522" spans="1:3">
      <c r="A522" s="150">
        <v>3485</v>
      </c>
      <c r="B522" s="150">
        <v>13</v>
      </c>
      <c r="C522" s="149" t="str">
        <f t="shared" si="8"/>
        <v>VIC</v>
      </c>
    </row>
    <row r="523" spans="1:3">
      <c r="A523" s="150">
        <v>3487</v>
      </c>
      <c r="B523" s="150">
        <v>13</v>
      </c>
      <c r="C523" s="149" t="str">
        <f t="shared" si="8"/>
        <v>VIC</v>
      </c>
    </row>
    <row r="524" spans="1:3">
      <c r="A524" s="150">
        <v>3488</v>
      </c>
      <c r="B524" s="150">
        <v>13</v>
      </c>
      <c r="C524" s="149" t="str">
        <f t="shared" si="8"/>
        <v>VIC</v>
      </c>
    </row>
    <row r="525" spans="1:3">
      <c r="A525" s="150">
        <v>3489</v>
      </c>
      <c r="B525" s="150">
        <v>13</v>
      </c>
      <c r="C525" s="149" t="str">
        <f t="shared" si="8"/>
        <v>VIC</v>
      </c>
    </row>
    <row r="526" spans="1:3">
      <c r="A526" s="150">
        <v>3490</v>
      </c>
      <c r="B526" s="150">
        <v>13</v>
      </c>
      <c r="C526" s="149" t="str">
        <f t="shared" si="8"/>
        <v>VIC</v>
      </c>
    </row>
    <row r="527" spans="1:3">
      <c r="A527" s="150">
        <v>3491</v>
      </c>
      <c r="B527" s="150">
        <v>13</v>
      </c>
      <c r="C527" s="149" t="str">
        <f t="shared" si="8"/>
        <v>VIC</v>
      </c>
    </row>
    <row r="528" spans="1:3">
      <c r="A528" s="150">
        <v>3494</v>
      </c>
      <c r="B528" s="150">
        <v>13</v>
      </c>
      <c r="C528" s="149" t="str">
        <f t="shared" si="8"/>
        <v>VIC</v>
      </c>
    </row>
    <row r="529" spans="1:3">
      <c r="A529" s="150">
        <v>3496</v>
      </c>
      <c r="B529" s="150">
        <v>13</v>
      </c>
      <c r="C529" s="149" t="str">
        <f t="shared" si="8"/>
        <v>VIC</v>
      </c>
    </row>
    <row r="530" spans="1:3">
      <c r="A530" s="150">
        <v>3498</v>
      </c>
      <c r="B530" s="150">
        <v>13</v>
      </c>
      <c r="C530" s="149" t="str">
        <f t="shared" si="8"/>
        <v>VIC</v>
      </c>
    </row>
    <row r="531" spans="1:3">
      <c r="A531" s="150">
        <v>3500</v>
      </c>
      <c r="B531" s="150">
        <v>13</v>
      </c>
      <c r="C531" s="149" t="str">
        <f t="shared" si="8"/>
        <v>VIC</v>
      </c>
    </row>
    <row r="532" spans="1:3">
      <c r="A532" s="150">
        <v>3501</v>
      </c>
      <c r="B532" s="150">
        <v>13</v>
      </c>
      <c r="C532" s="149" t="str">
        <f t="shared" si="8"/>
        <v>VIC</v>
      </c>
    </row>
    <row r="533" spans="1:3">
      <c r="A533" s="150">
        <v>3502</v>
      </c>
      <c r="B533" s="150">
        <v>13</v>
      </c>
      <c r="C533" s="149" t="str">
        <f t="shared" si="8"/>
        <v>VIC</v>
      </c>
    </row>
    <row r="534" spans="1:3">
      <c r="A534" s="150">
        <v>3505</v>
      </c>
      <c r="B534" s="150">
        <v>13</v>
      </c>
      <c r="C534" s="149" t="str">
        <f t="shared" si="8"/>
        <v>VIC</v>
      </c>
    </row>
    <row r="535" spans="1:3">
      <c r="A535" s="150">
        <v>3506</v>
      </c>
      <c r="B535" s="150">
        <v>13</v>
      </c>
      <c r="C535" s="149" t="str">
        <f t="shared" si="8"/>
        <v>VIC</v>
      </c>
    </row>
    <row r="536" spans="1:3">
      <c r="A536" s="150">
        <v>3507</v>
      </c>
      <c r="B536" s="150">
        <v>13</v>
      </c>
      <c r="C536" s="149" t="str">
        <f t="shared" si="8"/>
        <v>VIC</v>
      </c>
    </row>
    <row r="537" spans="1:3">
      <c r="A537" s="150">
        <v>3509</v>
      </c>
      <c r="B537" s="150">
        <v>13</v>
      </c>
      <c r="C537" s="149" t="str">
        <f t="shared" si="8"/>
        <v>VIC</v>
      </c>
    </row>
    <row r="538" spans="1:3">
      <c r="A538" s="150">
        <v>3512</v>
      </c>
      <c r="B538" s="150">
        <v>13</v>
      </c>
      <c r="C538" s="149" t="str">
        <f t="shared" si="8"/>
        <v>VIC</v>
      </c>
    </row>
    <row r="539" spans="1:3">
      <c r="A539" s="150">
        <v>3529</v>
      </c>
      <c r="B539" s="150">
        <v>13</v>
      </c>
      <c r="C539" s="149" t="str">
        <f t="shared" si="8"/>
        <v>VIC</v>
      </c>
    </row>
    <row r="540" spans="1:3">
      <c r="A540" s="150">
        <v>3530</v>
      </c>
      <c r="B540" s="150">
        <v>13</v>
      </c>
      <c r="C540" s="149" t="str">
        <f t="shared" si="8"/>
        <v>VIC</v>
      </c>
    </row>
    <row r="541" spans="1:3">
      <c r="A541" s="150">
        <v>3531</v>
      </c>
      <c r="B541" s="150">
        <v>13</v>
      </c>
      <c r="C541" s="149" t="str">
        <f t="shared" si="8"/>
        <v>VIC</v>
      </c>
    </row>
    <row r="542" spans="1:3">
      <c r="A542" s="150">
        <v>3533</v>
      </c>
      <c r="B542" s="150">
        <v>13</v>
      </c>
      <c r="C542" s="149" t="str">
        <f t="shared" si="8"/>
        <v>VIC</v>
      </c>
    </row>
    <row r="543" spans="1:3">
      <c r="A543" s="150">
        <v>3537</v>
      </c>
      <c r="B543" s="150">
        <v>13</v>
      </c>
      <c r="C543" s="149" t="str">
        <f t="shared" si="8"/>
        <v>VIC</v>
      </c>
    </row>
    <row r="544" spans="1:3">
      <c r="A544" s="150">
        <v>3540</v>
      </c>
      <c r="B544" s="150">
        <v>13</v>
      </c>
      <c r="C544" s="149" t="str">
        <f t="shared" si="8"/>
        <v>VIC</v>
      </c>
    </row>
    <row r="545" spans="1:3">
      <c r="A545" s="150">
        <v>3542</v>
      </c>
      <c r="B545" s="150">
        <v>13</v>
      </c>
      <c r="C545" s="149" t="str">
        <f t="shared" si="8"/>
        <v>VIC</v>
      </c>
    </row>
    <row r="546" spans="1:3">
      <c r="A546" s="150">
        <v>3544</v>
      </c>
      <c r="B546" s="150">
        <v>13</v>
      </c>
      <c r="C546" s="149" t="str">
        <f t="shared" si="8"/>
        <v>VIC</v>
      </c>
    </row>
    <row r="547" spans="1:3">
      <c r="A547" s="150">
        <v>3546</v>
      </c>
      <c r="B547" s="150">
        <v>13</v>
      </c>
      <c r="C547" s="149" t="str">
        <f t="shared" si="8"/>
        <v>VIC</v>
      </c>
    </row>
    <row r="548" spans="1:3">
      <c r="A548" s="150">
        <v>3549</v>
      </c>
      <c r="B548" s="150">
        <v>13</v>
      </c>
      <c r="C548" s="149" t="str">
        <f t="shared" si="8"/>
        <v>VIC</v>
      </c>
    </row>
    <row r="549" spans="1:3">
      <c r="A549" s="150">
        <v>3581</v>
      </c>
      <c r="B549" s="150">
        <v>13</v>
      </c>
      <c r="C549" s="149" t="str">
        <f t="shared" si="8"/>
        <v>VIC</v>
      </c>
    </row>
    <row r="550" spans="1:3">
      <c r="A550" s="150">
        <v>3583</v>
      </c>
      <c r="B550" s="150">
        <v>13</v>
      </c>
      <c r="C550" s="149" t="str">
        <f t="shared" si="8"/>
        <v>VIC</v>
      </c>
    </row>
    <row r="551" spans="1:3">
      <c r="A551" s="150">
        <v>3584</v>
      </c>
      <c r="B551" s="150">
        <v>13</v>
      </c>
      <c r="C551" s="149" t="str">
        <f t="shared" si="8"/>
        <v>VIC</v>
      </c>
    </row>
    <row r="552" spans="1:3">
      <c r="A552" s="150">
        <v>3585</v>
      </c>
      <c r="B552" s="150">
        <v>13</v>
      </c>
      <c r="C552" s="149" t="str">
        <f t="shared" si="8"/>
        <v>VIC</v>
      </c>
    </row>
    <row r="553" spans="1:3">
      <c r="A553" s="150">
        <v>3586</v>
      </c>
      <c r="B553" s="150">
        <v>13</v>
      </c>
      <c r="C553" s="149" t="str">
        <f t="shared" si="8"/>
        <v>VIC</v>
      </c>
    </row>
    <row r="554" spans="1:3">
      <c r="A554" s="150">
        <v>3588</v>
      </c>
      <c r="B554" s="150">
        <v>13</v>
      </c>
      <c r="C554" s="149" t="str">
        <f t="shared" si="8"/>
        <v>VIC</v>
      </c>
    </row>
    <row r="555" spans="1:3">
      <c r="A555" s="150">
        <v>3589</v>
      </c>
      <c r="B555" s="150">
        <v>13</v>
      </c>
      <c r="C555" s="149" t="str">
        <f t="shared" si="8"/>
        <v>VIC</v>
      </c>
    </row>
    <row r="556" spans="1:3">
      <c r="A556" s="150">
        <v>3590</v>
      </c>
      <c r="B556" s="150">
        <v>13</v>
      </c>
      <c r="C556" s="149" t="str">
        <f t="shared" si="8"/>
        <v>VIC</v>
      </c>
    </row>
    <row r="557" spans="1:3">
      <c r="A557" s="150">
        <v>3591</v>
      </c>
      <c r="B557" s="150">
        <v>13</v>
      </c>
      <c r="C557" s="149" t="str">
        <f t="shared" si="8"/>
        <v>VIC</v>
      </c>
    </row>
    <row r="558" spans="1:3">
      <c r="A558" s="150">
        <v>3594</v>
      </c>
      <c r="B558" s="150">
        <v>13</v>
      </c>
      <c r="C558" s="149" t="str">
        <f t="shared" si="8"/>
        <v>VIC</v>
      </c>
    </row>
    <row r="559" spans="1:3">
      <c r="A559" s="150">
        <v>3595</v>
      </c>
      <c r="B559" s="150">
        <v>13</v>
      </c>
      <c r="C559" s="149" t="str">
        <f t="shared" si="8"/>
        <v>VIC</v>
      </c>
    </row>
    <row r="560" spans="1:3">
      <c r="A560" s="150">
        <v>3597</v>
      </c>
      <c r="B560" s="150">
        <v>13</v>
      </c>
      <c r="C560" s="149" t="str">
        <f t="shared" si="8"/>
        <v>VIC</v>
      </c>
    </row>
    <row r="561" spans="1:3">
      <c r="A561" s="150">
        <v>3599</v>
      </c>
      <c r="B561" s="150">
        <v>13</v>
      </c>
      <c r="C561" s="149" t="str">
        <f t="shared" si="8"/>
        <v>VIC</v>
      </c>
    </row>
    <row r="562" spans="1:3">
      <c r="A562" s="150">
        <v>3317</v>
      </c>
      <c r="B562" s="150">
        <v>14</v>
      </c>
      <c r="C562" s="149" t="str">
        <f t="shared" si="8"/>
        <v>VIC</v>
      </c>
    </row>
    <row r="563" spans="1:3">
      <c r="A563" s="150">
        <v>3318</v>
      </c>
      <c r="B563" s="150">
        <v>14</v>
      </c>
      <c r="C563" s="149" t="str">
        <f t="shared" si="8"/>
        <v>VIC</v>
      </c>
    </row>
    <row r="564" spans="1:3">
      <c r="A564" s="150">
        <v>3319</v>
      </c>
      <c r="B564" s="150">
        <v>14</v>
      </c>
      <c r="C564" s="149" t="str">
        <f t="shared" si="8"/>
        <v>VIC</v>
      </c>
    </row>
    <row r="565" spans="1:3">
      <c r="A565" s="150">
        <v>3375</v>
      </c>
      <c r="B565" s="150">
        <v>14</v>
      </c>
      <c r="C565" s="149" t="str">
        <f t="shared" si="8"/>
        <v>VIC</v>
      </c>
    </row>
    <row r="566" spans="1:3">
      <c r="A566" s="150">
        <v>3377</v>
      </c>
      <c r="B566" s="150">
        <v>14</v>
      </c>
      <c r="C566" s="149" t="str">
        <f t="shared" si="8"/>
        <v>VIC</v>
      </c>
    </row>
    <row r="567" spans="1:3">
      <c r="A567" s="150">
        <v>3378</v>
      </c>
      <c r="B567" s="150">
        <v>14</v>
      </c>
      <c r="C567" s="149" t="str">
        <f t="shared" si="8"/>
        <v>VIC</v>
      </c>
    </row>
    <row r="568" spans="1:3">
      <c r="A568" s="150">
        <v>3380</v>
      </c>
      <c r="B568" s="150">
        <v>14</v>
      </c>
      <c r="C568" s="149" t="str">
        <f t="shared" si="8"/>
        <v>VIC</v>
      </c>
    </row>
    <row r="569" spans="1:3">
      <c r="A569" s="150">
        <v>3381</v>
      </c>
      <c r="B569" s="150">
        <v>14</v>
      </c>
      <c r="C569" s="149" t="str">
        <f t="shared" si="8"/>
        <v>VIC</v>
      </c>
    </row>
    <row r="570" spans="1:3">
      <c r="A570" s="150">
        <v>3384</v>
      </c>
      <c r="B570" s="150">
        <v>14</v>
      </c>
      <c r="C570" s="149" t="str">
        <f t="shared" si="8"/>
        <v>VIC</v>
      </c>
    </row>
    <row r="571" spans="1:3">
      <c r="A571" s="150">
        <v>3385</v>
      </c>
      <c r="B571" s="150">
        <v>14</v>
      </c>
      <c r="C571" s="149" t="str">
        <f t="shared" si="8"/>
        <v>VIC</v>
      </c>
    </row>
    <row r="572" spans="1:3">
      <c r="A572" s="150">
        <v>3387</v>
      </c>
      <c r="B572" s="150">
        <v>14</v>
      </c>
      <c r="C572" s="149" t="str">
        <f t="shared" si="8"/>
        <v>VIC</v>
      </c>
    </row>
    <row r="573" spans="1:3">
      <c r="A573" s="150">
        <v>3388</v>
      </c>
      <c r="B573" s="150">
        <v>14</v>
      </c>
      <c r="C573" s="149" t="str">
        <f t="shared" si="8"/>
        <v>VIC</v>
      </c>
    </row>
    <row r="574" spans="1:3">
      <c r="A574" s="150">
        <v>3390</v>
      </c>
      <c r="B574" s="150">
        <v>14</v>
      </c>
      <c r="C574" s="149" t="str">
        <f t="shared" si="8"/>
        <v>VIC</v>
      </c>
    </row>
    <row r="575" spans="1:3">
      <c r="A575" s="150">
        <v>3391</v>
      </c>
      <c r="B575" s="150">
        <v>14</v>
      </c>
      <c r="C575" s="149" t="str">
        <f t="shared" si="8"/>
        <v>VIC</v>
      </c>
    </row>
    <row r="576" spans="1:3">
      <c r="A576" s="150">
        <v>3392</v>
      </c>
      <c r="B576" s="150">
        <v>14</v>
      </c>
      <c r="C576" s="149" t="str">
        <f t="shared" si="8"/>
        <v>VIC</v>
      </c>
    </row>
    <row r="577" spans="1:3">
      <c r="A577" s="150">
        <v>3393</v>
      </c>
      <c r="B577" s="150">
        <v>14</v>
      </c>
      <c r="C577" s="149" t="str">
        <f t="shared" si="8"/>
        <v>VIC</v>
      </c>
    </row>
    <row r="578" spans="1:3">
      <c r="A578" s="150">
        <v>3399</v>
      </c>
      <c r="B578" s="150">
        <v>14</v>
      </c>
      <c r="C578" s="149" t="str">
        <f t="shared" ref="C578:C641" si="9">IF(OR(A578&lt;=299,AND(A578&lt;3000,A578&gt;=1000)),"NSW",IF(AND(A578&lt;=999,A578&gt;=800),"NT",IF(OR(AND(A578&lt;=8999,A578&gt;=8000),AND(A578&lt;=3999,A578&gt;=3000)),"VIC",IF(OR(AND(A578&lt;=9999,A578&gt;=9000),AND(A578&lt;=4999,A578&gt;=4000)),"QLD",IF(AND(A578&lt;=5999,A578&gt;=5000),"SA",IF(AND(A578&lt;=6999,A578&gt;=6000),"WA","TAS"))))))</f>
        <v>VIC</v>
      </c>
    </row>
    <row r="579" spans="1:3">
      <c r="A579" s="150">
        <v>3400</v>
      </c>
      <c r="B579" s="150">
        <v>14</v>
      </c>
      <c r="C579" s="149" t="str">
        <f t="shared" si="9"/>
        <v>VIC</v>
      </c>
    </row>
    <row r="580" spans="1:3">
      <c r="A580" s="150">
        <v>3401</v>
      </c>
      <c r="B580" s="150">
        <v>14</v>
      </c>
      <c r="C580" s="149" t="str">
        <f t="shared" si="9"/>
        <v>VIC</v>
      </c>
    </row>
    <row r="581" spans="1:3">
      <c r="A581" s="150">
        <v>3402</v>
      </c>
      <c r="B581" s="150">
        <v>14</v>
      </c>
      <c r="C581" s="149" t="str">
        <f t="shared" si="9"/>
        <v>VIC</v>
      </c>
    </row>
    <row r="582" spans="1:3">
      <c r="A582" s="150">
        <v>3409</v>
      </c>
      <c r="B582" s="150">
        <v>14</v>
      </c>
      <c r="C582" s="149" t="str">
        <f t="shared" si="9"/>
        <v>VIC</v>
      </c>
    </row>
    <row r="583" spans="1:3">
      <c r="A583" s="150">
        <v>3412</v>
      </c>
      <c r="B583" s="150">
        <v>14</v>
      </c>
      <c r="C583" s="149" t="str">
        <f t="shared" si="9"/>
        <v>VIC</v>
      </c>
    </row>
    <row r="584" spans="1:3">
      <c r="A584" s="150">
        <v>3413</v>
      </c>
      <c r="B584" s="150">
        <v>14</v>
      </c>
      <c r="C584" s="149" t="str">
        <f t="shared" si="9"/>
        <v>VIC</v>
      </c>
    </row>
    <row r="585" spans="1:3">
      <c r="A585" s="150">
        <v>3414</v>
      </c>
      <c r="B585" s="150">
        <v>14</v>
      </c>
      <c r="C585" s="149" t="str">
        <f t="shared" si="9"/>
        <v>VIC</v>
      </c>
    </row>
    <row r="586" spans="1:3">
      <c r="A586" s="150">
        <v>3415</v>
      </c>
      <c r="B586" s="150">
        <v>14</v>
      </c>
      <c r="C586" s="149" t="str">
        <f t="shared" si="9"/>
        <v>VIC</v>
      </c>
    </row>
    <row r="587" spans="1:3">
      <c r="A587" s="150">
        <v>3418</v>
      </c>
      <c r="B587" s="150">
        <v>14</v>
      </c>
      <c r="C587" s="149" t="str">
        <f t="shared" si="9"/>
        <v>VIC</v>
      </c>
    </row>
    <row r="588" spans="1:3">
      <c r="A588" s="150">
        <v>3419</v>
      </c>
      <c r="B588" s="150">
        <v>14</v>
      </c>
      <c r="C588" s="149" t="str">
        <f t="shared" si="9"/>
        <v>VIC</v>
      </c>
    </row>
    <row r="589" spans="1:3">
      <c r="A589" s="150">
        <v>3420</v>
      </c>
      <c r="B589" s="150">
        <v>14</v>
      </c>
      <c r="C589" s="149" t="str">
        <f t="shared" si="9"/>
        <v>VIC</v>
      </c>
    </row>
    <row r="590" spans="1:3">
      <c r="A590" s="150">
        <v>3423</v>
      </c>
      <c r="B590" s="150">
        <v>14</v>
      </c>
      <c r="C590" s="149" t="str">
        <f t="shared" si="9"/>
        <v>VIC</v>
      </c>
    </row>
    <row r="591" spans="1:3">
      <c r="A591" s="150">
        <v>3469</v>
      </c>
      <c r="B591" s="150">
        <v>14</v>
      </c>
      <c r="C591" s="149" t="str">
        <f t="shared" si="9"/>
        <v>VIC</v>
      </c>
    </row>
    <row r="592" spans="1:3">
      <c r="A592" s="150">
        <v>3478</v>
      </c>
      <c r="B592" s="150">
        <v>14</v>
      </c>
      <c r="C592" s="149" t="str">
        <f t="shared" si="9"/>
        <v>VIC</v>
      </c>
    </row>
    <row r="593" spans="1:3">
      <c r="A593" s="150">
        <v>3480</v>
      </c>
      <c r="B593" s="150">
        <v>14</v>
      </c>
      <c r="C593" s="149" t="str">
        <f t="shared" si="9"/>
        <v>VIC</v>
      </c>
    </row>
    <row r="594" spans="1:3">
      <c r="A594" s="150">
        <v>3482</v>
      </c>
      <c r="B594" s="150">
        <v>14</v>
      </c>
      <c r="C594" s="149" t="str">
        <f t="shared" si="9"/>
        <v>VIC</v>
      </c>
    </row>
    <row r="595" spans="1:3">
      <c r="A595" s="150">
        <v>3527</v>
      </c>
      <c r="B595" s="150">
        <v>14</v>
      </c>
      <c r="C595" s="149" t="str">
        <f t="shared" si="9"/>
        <v>VIC</v>
      </c>
    </row>
    <row r="596" spans="1:3">
      <c r="A596" s="150">
        <v>3232</v>
      </c>
      <c r="B596" s="150">
        <v>15</v>
      </c>
      <c r="C596" s="149" t="str">
        <f t="shared" si="9"/>
        <v>VIC</v>
      </c>
    </row>
    <row r="597" spans="1:3">
      <c r="A597" s="150">
        <v>3233</v>
      </c>
      <c r="B597" s="150">
        <v>15</v>
      </c>
      <c r="C597" s="149" t="str">
        <f t="shared" si="9"/>
        <v>VIC</v>
      </c>
    </row>
    <row r="598" spans="1:3">
      <c r="A598" s="150">
        <v>3235</v>
      </c>
      <c r="B598" s="150">
        <v>15</v>
      </c>
      <c r="C598" s="149" t="str">
        <f t="shared" si="9"/>
        <v>VIC</v>
      </c>
    </row>
    <row r="599" spans="1:3">
      <c r="A599" s="150">
        <v>3236</v>
      </c>
      <c r="B599" s="150">
        <v>15</v>
      </c>
      <c r="C599" s="149" t="str">
        <f t="shared" si="9"/>
        <v>VIC</v>
      </c>
    </row>
    <row r="600" spans="1:3">
      <c r="A600" s="150">
        <v>3237</v>
      </c>
      <c r="B600" s="150">
        <v>15</v>
      </c>
      <c r="C600" s="149" t="str">
        <f t="shared" si="9"/>
        <v>VIC</v>
      </c>
    </row>
    <row r="601" spans="1:3">
      <c r="A601" s="150">
        <v>3238</v>
      </c>
      <c r="B601" s="150">
        <v>15</v>
      </c>
      <c r="C601" s="149" t="str">
        <f t="shared" si="9"/>
        <v>VIC</v>
      </c>
    </row>
    <row r="602" spans="1:3">
      <c r="A602" s="150">
        <v>3239</v>
      </c>
      <c r="B602" s="150">
        <v>15</v>
      </c>
      <c r="C602" s="149" t="str">
        <f t="shared" si="9"/>
        <v>VIC</v>
      </c>
    </row>
    <row r="603" spans="1:3">
      <c r="A603" s="150">
        <v>3242</v>
      </c>
      <c r="B603" s="150">
        <v>15</v>
      </c>
      <c r="C603" s="149" t="str">
        <f t="shared" si="9"/>
        <v>VIC</v>
      </c>
    </row>
    <row r="604" spans="1:3">
      <c r="A604" s="150">
        <v>3243</v>
      </c>
      <c r="B604" s="150">
        <v>15</v>
      </c>
      <c r="C604" s="149" t="str">
        <f t="shared" si="9"/>
        <v>VIC</v>
      </c>
    </row>
    <row r="605" spans="1:3">
      <c r="A605" s="150">
        <v>3249</v>
      </c>
      <c r="B605" s="150">
        <v>15</v>
      </c>
      <c r="C605" s="149" t="str">
        <f t="shared" si="9"/>
        <v>VIC</v>
      </c>
    </row>
    <row r="606" spans="1:3">
      <c r="A606" s="150">
        <v>3250</v>
      </c>
      <c r="B606" s="150">
        <v>15</v>
      </c>
      <c r="C606" s="149" t="str">
        <f t="shared" si="9"/>
        <v>VIC</v>
      </c>
    </row>
    <row r="607" spans="1:3">
      <c r="A607" s="150">
        <v>3251</v>
      </c>
      <c r="B607" s="150">
        <v>15</v>
      </c>
      <c r="C607" s="149" t="str">
        <f t="shared" si="9"/>
        <v>VIC</v>
      </c>
    </row>
    <row r="608" spans="1:3">
      <c r="A608" s="150">
        <v>3254</v>
      </c>
      <c r="B608" s="150">
        <v>15</v>
      </c>
      <c r="C608" s="149" t="str">
        <f t="shared" si="9"/>
        <v>VIC</v>
      </c>
    </row>
    <row r="609" spans="1:3">
      <c r="A609" s="150">
        <v>3260</v>
      </c>
      <c r="B609" s="150">
        <v>15</v>
      </c>
      <c r="C609" s="149" t="str">
        <f t="shared" si="9"/>
        <v>VIC</v>
      </c>
    </row>
    <row r="610" spans="1:3">
      <c r="A610" s="150">
        <v>3264</v>
      </c>
      <c r="B610" s="150">
        <v>15</v>
      </c>
      <c r="C610" s="149" t="str">
        <f t="shared" si="9"/>
        <v>VIC</v>
      </c>
    </row>
    <row r="611" spans="1:3">
      <c r="A611" s="150">
        <v>3265</v>
      </c>
      <c r="B611" s="150">
        <v>15</v>
      </c>
      <c r="C611" s="149" t="str">
        <f t="shared" si="9"/>
        <v>VIC</v>
      </c>
    </row>
    <row r="612" spans="1:3">
      <c r="A612" s="150">
        <v>3266</v>
      </c>
      <c r="B612" s="150">
        <v>15</v>
      </c>
      <c r="C612" s="149" t="str">
        <f t="shared" si="9"/>
        <v>VIC</v>
      </c>
    </row>
    <row r="613" spans="1:3">
      <c r="A613" s="150">
        <v>3267</v>
      </c>
      <c r="B613" s="150">
        <v>15</v>
      </c>
      <c r="C613" s="149" t="str">
        <f t="shared" si="9"/>
        <v>VIC</v>
      </c>
    </row>
    <row r="614" spans="1:3">
      <c r="A614" s="150">
        <v>3268</v>
      </c>
      <c r="B614" s="150">
        <v>15</v>
      </c>
      <c r="C614" s="149" t="str">
        <f t="shared" si="9"/>
        <v>VIC</v>
      </c>
    </row>
    <row r="615" spans="1:3">
      <c r="A615" s="150">
        <v>3269</v>
      </c>
      <c r="B615" s="150">
        <v>15</v>
      </c>
      <c r="C615" s="149" t="str">
        <f t="shared" si="9"/>
        <v>VIC</v>
      </c>
    </row>
    <row r="616" spans="1:3">
      <c r="A616" s="150">
        <v>3270</v>
      </c>
      <c r="B616" s="150">
        <v>15</v>
      </c>
      <c r="C616" s="149" t="str">
        <f t="shared" si="9"/>
        <v>VIC</v>
      </c>
    </row>
    <row r="617" spans="1:3">
      <c r="A617" s="150">
        <v>3271</v>
      </c>
      <c r="B617" s="150">
        <v>15</v>
      </c>
      <c r="C617" s="149" t="str">
        <f t="shared" si="9"/>
        <v>VIC</v>
      </c>
    </row>
    <row r="618" spans="1:3">
      <c r="A618" s="150">
        <v>3272</v>
      </c>
      <c r="B618" s="150">
        <v>15</v>
      </c>
      <c r="C618" s="149" t="str">
        <f t="shared" si="9"/>
        <v>VIC</v>
      </c>
    </row>
    <row r="619" spans="1:3">
      <c r="A619" s="150">
        <v>3273</v>
      </c>
      <c r="B619" s="150">
        <v>15</v>
      </c>
      <c r="C619" s="149" t="str">
        <f t="shared" si="9"/>
        <v>VIC</v>
      </c>
    </row>
    <row r="620" spans="1:3">
      <c r="A620" s="150">
        <v>3274</v>
      </c>
      <c r="B620" s="150">
        <v>15</v>
      </c>
      <c r="C620" s="149" t="str">
        <f t="shared" si="9"/>
        <v>VIC</v>
      </c>
    </row>
    <row r="621" spans="1:3">
      <c r="A621" s="150">
        <v>3275</v>
      </c>
      <c r="B621" s="150">
        <v>15</v>
      </c>
      <c r="C621" s="149" t="str">
        <f t="shared" si="9"/>
        <v>VIC</v>
      </c>
    </row>
    <row r="622" spans="1:3">
      <c r="A622" s="150">
        <v>3276</v>
      </c>
      <c r="B622" s="150">
        <v>15</v>
      </c>
      <c r="C622" s="149" t="str">
        <f t="shared" si="9"/>
        <v>VIC</v>
      </c>
    </row>
    <row r="623" spans="1:3">
      <c r="A623" s="150">
        <v>3277</v>
      </c>
      <c r="B623" s="150">
        <v>15</v>
      </c>
      <c r="C623" s="149" t="str">
        <f t="shared" si="9"/>
        <v>VIC</v>
      </c>
    </row>
    <row r="624" spans="1:3">
      <c r="A624" s="150">
        <v>3278</v>
      </c>
      <c r="B624" s="150">
        <v>15</v>
      </c>
      <c r="C624" s="149" t="str">
        <f t="shared" si="9"/>
        <v>VIC</v>
      </c>
    </row>
    <row r="625" spans="1:3">
      <c r="A625" s="150">
        <v>3279</v>
      </c>
      <c r="B625" s="150">
        <v>15</v>
      </c>
      <c r="C625" s="149" t="str">
        <f t="shared" si="9"/>
        <v>VIC</v>
      </c>
    </row>
    <row r="626" spans="1:3">
      <c r="A626" s="150">
        <v>3280</v>
      </c>
      <c r="B626" s="150">
        <v>15</v>
      </c>
      <c r="C626" s="149" t="str">
        <f t="shared" si="9"/>
        <v>VIC</v>
      </c>
    </row>
    <row r="627" spans="1:3">
      <c r="A627" s="150">
        <v>3281</v>
      </c>
      <c r="B627" s="150">
        <v>15</v>
      </c>
      <c r="C627" s="149" t="str">
        <f t="shared" si="9"/>
        <v>VIC</v>
      </c>
    </row>
    <row r="628" spans="1:3">
      <c r="A628" s="150">
        <v>3282</v>
      </c>
      <c r="B628" s="150">
        <v>15</v>
      </c>
      <c r="C628" s="149" t="str">
        <f t="shared" si="9"/>
        <v>VIC</v>
      </c>
    </row>
    <row r="629" spans="1:3">
      <c r="A629" s="150">
        <v>3283</v>
      </c>
      <c r="B629" s="150">
        <v>15</v>
      </c>
      <c r="C629" s="149" t="str">
        <f t="shared" si="9"/>
        <v>VIC</v>
      </c>
    </row>
    <row r="630" spans="1:3">
      <c r="A630" s="150">
        <v>3284</v>
      </c>
      <c r="B630" s="150">
        <v>15</v>
      </c>
      <c r="C630" s="149" t="str">
        <f t="shared" si="9"/>
        <v>VIC</v>
      </c>
    </row>
    <row r="631" spans="1:3">
      <c r="A631" s="150">
        <v>3285</v>
      </c>
      <c r="B631" s="150">
        <v>15</v>
      </c>
      <c r="C631" s="149" t="str">
        <f t="shared" si="9"/>
        <v>VIC</v>
      </c>
    </row>
    <row r="632" spans="1:3">
      <c r="A632" s="150">
        <v>3286</v>
      </c>
      <c r="B632" s="150">
        <v>15</v>
      </c>
      <c r="C632" s="149" t="str">
        <f t="shared" si="9"/>
        <v>VIC</v>
      </c>
    </row>
    <row r="633" spans="1:3">
      <c r="A633" s="150">
        <v>3287</v>
      </c>
      <c r="B633" s="150">
        <v>15</v>
      </c>
      <c r="C633" s="149" t="str">
        <f t="shared" si="9"/>
        <v>VIC</v>
      </c>
    </row>
    <row r="634" spans="1:3">
      <c r="A634" s="150">
        <v>3289</v>
      </c>
      <c r="B634" s="150">
        <v>15</v>
      </c>
      <c r="C634" s="149" t="str">
        <f t="shared" si="9"/>
        <v>VIC</v>
      </c>
    </row>
    <row r="635" spans="1:3">
      <c r="A635" s="150">
        <v>3292</v>
      </c>
      <c r="B635" s="150">
        <v>15</v>
      </c>
      <c r="C635" s="149" t="str">
        <f t="shared" si="9"/>
        <v>VIC</v>
      </c>
    </row>
    <row r="636" spans="1:3">
      <c r="A636" s="150">
        <v>3293</v>
      </c>
      <c r="B636" s="150">
        <v>15</v>
      </c>
      <c r="C636" s="149" t="str">
        <f t="shared" si="9"/>
        <v>VIC</v>
      </c>
    </row>
    <row r="637" spans="1:3">
      <c r="A637" s="150">
        <v>3294</v>
      </c>
      <c r="B637" s="150">
        <v>15</v>
      </c>
      <c r="C637" s="149" t="str">
        <f t="shared" si="9"/>
        <v>VIC</v>
      </c>
    </row>
    <row r="638" spans="1:3">
      <c r="A638" s="150">
        <v>3300</v>
      </c>
      <c r="B638" s="150">
        <v>15</v>
      </c>
      <c r="C638" s="149" t="str">
        <f t="shared" si="9"/>
        <v>VIC</v>
      </c>
    </row>
    <row r="639" spans="1:3">
      <c r="A639" s="150">
        <v>3301</v>
      </c>
      <c r="B639" s="150">
        <v>15</v>
      </c>
      <c r="C639" s="149" t="str">
        <f t="shared" si="9"/>
        <v>VIC</v>
      </c>
    </row>
    <row r="640" spans="1:3">
      <c r="A640" s="150">
        <v>3302</v>
      </c>
      <c r="B640" s="150">
        <v>15</v>
      </c>
      <c r="C640" s="149" t="str">
        <f t="shared" si="9"/>
        <v>VIC</v>
      </c>
    </row>
    <row r="641" spans="1:3">
      <c r="A641" s="150">
        <v>3303</v>
      </c>
      <c r="B641" s="150">
        <v>15</v>
      </c>
      <c r="C641" s="149" t="str">
        <f t="shared" si="9"/>
        <v>VIC</v>
      </c>
    </row>
    <row r="642" spans="1:3">
      <c r="A642" s="150">
        <v>3304</v>
      </c>
      <c r="B642" s="150">
        <v>15</v>
      </c>
      <c r="C642" s="149" t="str">
        <f t="shared" ref="C642:C705" si="10">IF(OR(A642&lt;=299,AND(A642&lt;3000,A642&gt;=1000)),"NSW",IF(AND(A642&lt;=999,A642&gt;=800),"NT",IF(OR(AND(A642&lt;=8999,A642&gt;=8000),AND(A642&lt;=3999,A642&gt;=3000)),"VIC",IF(OR(AND(A642&lt;=9999,A642&gt;=9000),AND(A642&lt;=4999,A642&gt;=4000)),"QLD",IF(AND(A642&lt;=5999,A642&gt;=5000),"SA",IF(AND(A642&lt;=6999,A642&gt;=6000),"WA","TAS"))))))</f>
        <v>VIC</v>
      </c>
    </row>
    <row r="643" spans="1:3">
      <c r="A643" s="150">
        <v>3305</v>
      </c>
      <c r="B643" s="150">
        <v>15</v>
      </c>
      <c r="C643" s="149" t="str">
        <f t="shared" si="10"/>
        <v>VIC</v>
      </c>
    </row>
    <row r="644" spans="1:3">
      <c r="A644" s="150">
        <v>3309</v>
      </c>
      <c r="B644" s="150">
        <v>15</v>
      </c>
      <c r="C644" s="149" t="str">
        <f t="shared" si="10"/>
        <v>VIC</v>
      </c>
    </row>
    <row r="645" spans="1:3">
      <c r="A645" s="150">
        <v>3310</v>
      </c>
      <c r="B645" s="150">
        <v>15</v>
      </c>
      <c r="C645" s="149" t="str">
        <f t="shared" si="10"/>
        <v>VIC</v>
      </c>
    </row>
    <row r="646" spans="1:3">
      <c r="A646" s="150">
        <v>3311</v>
      </c>
      <c r="B646" s="150">
        <v>15</v>
      </c>
      <c r="C646" s="149" t="str">
        <f t="shared" si="10"/>
        <v>VIC</v>
      </c>
    </row>
    <row r="647" spans="1:3">
      <c r="A647" s="150">
        <v>3312</v>
      </c>
      <c r="B647" s="150">
        <v>15</v>
      </c>
      <c r="C647" s="149" t="str">
        <f t="shared" si="10"/>
        <v>VIC</v>
      </c>
    </row>
    <row r="648" spans="1:3">
      <c r="A648" s="150">
        <v>3314</v>
      </c>
      <c r="B648" s="150">
        <v>15</v>
      </c>
      <c r="C648" s="149" t="str">
        <f t="shared" si="10"/>
        <v>VIC</v>
      </c>
    </row>
    <row r="649" spans="1:3">
      <c r="A649" s="150">
        <v>3315</v>
      </c>
      <c r="B649" s="150">
        <v>15</v>
      </c>
      <c r="C649" s="149" t="str">
        <f t="shared" si="10"/>
        <v>VIC</v>
      </c>
    </row>
    <row r="650" spans="1:3">
      <c r="A650" s="150">
        <v>3322</v>
      </c>
      <c r="B650" s="150">
        <v>15</v>
      </c>
      <c r="C650" s="149" t="str">
        <f t="shared" si="10"/>
        <v>VIC</v>
      </c>
    </row>
    <row r="651" spans="1:3">
      <c r="A651" s="150">
        <v>3324</v>
      </c>
      <c r="B651" s="150">
        <v>15</v>
      </c>
      <c r="C651" s="149" t="str">
        <f t="shared" si="10"/>
        <v>VIC</v>
      </c>
    </row>
    <row r="652" spans="1:3">
      <c r="A652" s="150">
        <v>3325</v>
      </c>
      <c r="B652" s="150">
        <v>15</v>
      </c>
      <c r="C652" s="149" t="str">
        <f t="shared" si="10"/>
        <v>VIC</v>
      </c>
    </row>
    <row r="653" spans="1:3">
      <c r="A653" s="150">
        <v>3350</v>
      </c>
      <c r="B653" s="150">
        <v>15</v>
      </c>
      <c r="C653" s="149" t="str">
        <f t="shared" si="10"/>
        <v>VIC</v>
      </c>
    </row>
    <row r="654" spans="1:3">
      <c r="A654" s="150">
        <v>3351</v>
      </c>
      <c r="B654" s="150">
        <v>15</v>
      </c>
      <c r="C654" s="149" t="str">
        <f t="shared" si="10"/>
        <v>VIC</v>
      </c>
    </row>
    <row r="655" spans="1:3">
      <c r="A655" s="150">
        <v>3352</v>
      </c>
      <c r="B655" s="150">
        <v>15</v>
      </c>
      <c r="C655" s="149" t="str">
        <f t="shared" si="10"/>
        <v>VIC</v>
      </c>
    </row>
    <row r="656" spans="1:3">
      <c r="A656" s="150">
        <v>3353</v>
      </c>
      <c r="B656" s="150">
        <v>15</v>
      </c>
      <c r="C656" s="149" t="str">
        <f t="shared" si="10"/>
        <v>VIC</v>
      </c>
    </row>
    <row r="657" spans="1:3">
      <c r="A657" s="150">
        <v>3354</v>
      </c>
      <c r="B657" s="150">
        <v>15</v>
      </c>
      <c r="C657" s="149" t="str">
        <f t="shared" si="10"/>
        <v>VIC</v>
      </c>
    </row>
    <row r="658" spans="1:3">
      <c r="A658" s="150">
        <v>3355</v>
      </c>
      <c r="B658" s="150">
        <v>15</v>
      </c>
      <c r="C658" s="149" t="str">
        <f t="shared" si="10"/>
        <v>VIC</v>
      </c>
    </row>
    <row r="659" spans="1:3">
      <c r="A659" s="150">
        <v>3356</v>
      </c>
      <c r="B659" s="150">
        <v>15</v>
      </c>
      <c r="C659" s="149" t="str">
        <f t="shared" si="10"/>
        <v>VIC</v>
      </c>
    </row>
    <row r="660" spans="1:3">
      <c r="A660" s="150">
        <v>3357</v>
      </c>
      <c r="B660" s="150">
        <v>15</v>
      </c>
      <c r="C660" s="149" t="str">
        <f t="shared" si="10"/>
        <v>VIC</v>
      </c>
    </row>
    <row r="661" spans="1:3">
      <c r="A661" s="150">
        <v>3360</v>
      </c>
      <c r="B661" s="150">
        <v>15</v>
      </c>
      <c r="C661" s="149" t="str">
        <f t="shared" si="10"/>
        <v>VIC</v>
      </c>
    </row>
    <row r="662" spans="1:3">
      <c r="A662" s="150">
        <v>3361</v>
      </c>
      <c r="B662" s="150">
        <v>15</v>
      </c>
      <c r="C662" s="149" t="str">
        <f t="shared" si="10"/>
        <v>VIC</v>
      </c>
    </row>
    <row r="663" spans="1:3">
      <c r="A663" s="150">
        <v>3379</v>
      </c>
      <c r="B663" s="150">
        <v>15</v>
      </c>
      <c r="C663" s="149" t="str">
        <f t="shared" si="10"/>
        <v>VIC</v>
      </c>
    </row>
    <row r="664" spans="1:3">
      <c r="A664" s="150">
        <v>3407</v>
      </c>
      <c r="B664" s="150">
        <v>15</v>
      </c>
      <c r="C664" s="149" t="str">
        <f t="shared" si="10"/>
        <v>VIC</v>
      </c>
    </row>
    <row r="665" spans="1:3">
      <c r="A665" s="150">
        <v>3373</v>
      </c>
      <c r="B665" s="150">
        <v>16</v>
      </c>
      <c r="C665" s="149" t="str">
        <f t="shared" si="10"/>
        <v>VIC</v>
      </c>
    </row>
    <row r="666" spans="1:3">
      <c r="A666" s="150">
        <v>3468</v>
      </c>
      <c r="B666" s="150">
        <v>16</v>
      </c>
      <c r="C666" s="149" t="str">
        <f t="shared" si="10"/>
        <v>VIC</v>
      </c>
    </row>
    <row r="667" spans="1:3">
      <c r="A667" s="150">
        <v>3472</v>
      </c>
      <c r="B667" s="150">
        <v>16</v>
      </c>
      <c r="C667" s="149" t="str">
        <f t="shared" si="10"/>
        <v>VIC</v>
      </c>
    </row>
    <row r="668" spans="1:3">
      <c r="A668" s="150">
        <v>3475</v>
      </c>
      <c r="B668" s="150">
        <v>16</v>
      </c>
      <c r="C668" s="149" t="str">
        <f t="shared" si="10"/>
        <v>VIC</v>
      </c>
    </row>
    <row r="669" spans="1:3">
      <c r="A669" s="150">
        <v>3515</v>
      </c>
      <c r="B669" s="150">
        <v>16</v>
      </c>
      <c r="C669" s="149" t="str">
        <f t="shared" si="10"/>
        <v>VIC</v>
      </c>
    </row>
    <row r="670" spans="1:3">
      <c r="A670" s="150">
        <v>3516</v>
      </c>
      <c r="B670" s="150">
        <v>16</v>
      </c>
      <c r="C670" s="149" t="str">
        <f t="shared" si="10"/>
        <v>VIC</v>
      </c>
    </row>
    <row r="671" spans="1:3">
      <c r="A671" s="150">
        <v>3517</v>
      </c>
      <c r="B671" s="150">
        <v>16</v>
      </c>
      <c r="C671" s="149" t="str">
        <f t="shared" si="10"/>
        <v>VIC</v>
      </c>
    </row>
    <row r="672" spans="1:3">
      <c r="A672" s="150">
        <v>3518</v>
      </c>
      <c r="B672" s="150">
        <v>16</v>
      </c>
      <c r="C672" s="149" t="str">
        <f t="shared" si="10"/>
        <v>VIC</v>
      </c>
    </row>
    <row r="673" spans="1:3">
      <c r="A673" s="150">
        <v>3520</v>
      </c>
      <c r="B673" s="150">
        <v>16</v>
      </c>
      <c r="C673" s="149" t="str">
        <f t="shared" si="10"/>
        <v>VIC</v>
      </c>
    </row>
    <row r="674" spans="1:3">
      <c r="A674" s="150">
        <v>3550</v>
      </c>
      <c r="B674" s="150">
        <v>16</v>
      </c>
      <c r="C674" s="149" t="str">
        <f t="shared" si="10"/>
        <v>VIC</v>
      </c>
    </row>
    <row r="675" spans="1:3">
      <c r="A675" s="150">
        <v>3551</v>
      </c>
      <c r="B675" s="150">
        <v>16</v>
      </c>
      <c r="C675" s="149" t="str">
        <f t="shared" si="10"/>
        <v>VIC</v>
      </c>
    </row>
    <row r="676" spans="1:3">
      <c r="A676" s="150">
        <v>3552</v>
      </c>
      <c r="B676" s="150">
        <v>16</v>
      </c>
      <c r="C676" s="149" t="str">
        <f t="shared" si="10"/>
        <v>VIC</v>
      </c>
    </row>
    <row r="677" spans="1:3">
      <c r="A677" s="150">
        <v>3554</v>
      </c>
      <c r="B677" s="150">
        <v>16</v>
      </c>
      <c r="C677" s="149" t="str">
        <f t="shared" si="10"/>
        <v>VIC</v>
      </c>
    </row>
    <row r="678" spans="1:3">
      <c r="A678" s="150">
        <v>3555</v>
      </c>
      <c r="B678" s="150">
        <v>16</v>
      </c>
      <c r="C678" s="149" t="str">
        <f t="shared" si="10"/>
        <v>VIC</v>
      </c>
    </row>
    <row r="679" spans="1:3">
      <c r="A679" s="150">
        <v>3556</v>
      </c>
      <c r="B679" s="150">
        <v>16</v>
      </c>
      <c r="C679" s="149" t="str">
        <f t="shared" si="10"/>
        <v>VIC</v>
      </c>
    </row>
    <row r="680" spans="1:3">
      <c r="A680" s="150">
        <v>3557</v>
      </c>
      <c r="B680" s="150">
        <v>16</v>
      </c>
      <c r="C680" s="149" t="str">
        <f t="shared" si="10"/>
        <v>VIC</v>
      </c>
    </row>
    <row r="681" spans="1:3">
      <c r="A681" s="150">
        <v>3558</v>
      </c>
      <c r="B681" s="150">
        <v>16</v>
      </c>
      <c r="C681" s="149" t="str">
        <f t="shared" si="10"/>
        <v>VIC</v>
      </c>
    </row>
    <row r="682" spans="1:3">
      <c r="A682" s="150">
        <v>3559</v>
      </c>
      <c r="B682" s="150">
        <v>16</v>
      </c>
      <c r="C682" s="149" t="str">
        <f t="shared" si="10"/>
        <v>VIC</v>
      </c>
    </row>
    <row r="683" spans="1:3">
      <c r="A683" s="150">
        <v>3561</v>
      </c>
      <c r="B683" s="150">
        <v>16</v>
      </c>
      <c r="C683" s="149" t="str">
        <f t="shared" si="10"/>
        <v>VIC</v>
      </c>
    </row>
    <row r="684" spans="1:3">
      <c r="A684" s="150">
        <v>3562</v>
      </c>
      <c r="B684" s="150">
        <v>16</v>
      </c>
      <c r="C684" s="149" t="str">
        <f t="shared" si="10"/>
        <v>VIC</v>
      </c>
    </row>
    <row r="685" spans="1:3">
      <c r="A685" s="150">
        <v>3563</v>
      </c>
      <c r="B685" s="150">
        <v>16</v>
      </c>
      <c r="C685" s="149" t="str">
        <f t="shared" si="10"/>
        <v>VIC</v>
      </c>
    </row>
    <row r="686" spans="1:3">
      <c r="A686" s="150">
        <v>3564</v>
      </c>
      <c r="B686" s="150">
        <v>16</v>
      </c>
      <c r="C686" s="149" t="str">
        <f t="shared" si="10"/>
        <v>VIC</v>
      </c>
    </row>
    <row r="687" spans="1:3">
      <c r="A687" s="150">
        <v>3565</v>
      </c>
      <c r="B687" s="150">
        <v>16</v>
      </c>
      <c r="C687" s="149" t="str">
        <f t="shared" si="10"/>
        <v>VIC</v>
      </c>
    </row>
    <row r="688" spans="1:3">
      <c r="A688" s="150">
        <v>3566</v>
      </c>
      <c r="B688" s="150">
        <v>16</v>
      </c>
      <c r="C688" s="149" t="str">
        <f t="shared" si="10"/>
        <v>VIC</v>
      </c>
    </row>
    <row r="689" spans="1:3">
      <c r="A689" s="150">
        <v>3567</v>
      </c>
      <c r="B689" s="150">
        <v>16</v>
      </c>
      <c r="C689" s="149" t="str">
        <f t="shared" si="10"/>
        <v>VIC</v>
      </c>
    </row>
    <row r="690" spans="1:3">
      <c r="A690" s="150">
        <v>3568</v>
      </c>
      <c r="B690" s="150">
        <v>16</v>
      </c>
      <c r="C690" s="149" t="str">
        <f t="shared" si="10"/>
        <v>VIC</v>
      </c>
    </row>
    <row r="691" spans="1:3">
      <c r="A691" s="150">
        <v>3570</v>
      </c>
      <c r="B691" s="150">
        <v>16</v>
      </c>
      <c r="C691" s="149" t="str">
        <f t="shared" si="10"/>
        <v>VIC</v>
      </c>
    </row>
    <row r="692" spans="1:3">
      <c r="A692" s="150">
        <v>3571</v>
      </c>
      <c r="B692" s="150">
        <v>16</v>
      </c>
      <c r="C692" s="149" t="str">
        <f t="shared" si="10"/>
        <v>VIC</v>
      </c>
    </row>
    <row r="693" spans="1:3">
      <c r="A693" s="150">
        <v>3572</v>
      </c>
      <c r="B693" s="150">
        <v>16</v>
      </c>
      <c r="C693" s="149" t="str">
        <f t="shared" si="10"/>
        <v>VIC</v>
      </c>
    </row>
    <row r="694" spans="1:3">
      <c r="A694" s="150">
        <v>3573</v>
      </c>
      <c r="B694" s="150">
        <v>16</v>
      </c>
      <c r="C694" s="149" t="str">
        <f t="shared" si="10"/>
        <v>VIC</v>
      </c>
    </row>
    <row r="695" spans="1:3">
      <c r="A695" s="150">
        <v>3575</v>
      </c>
      <c r="B695" s="150">
        <v>16</v>
      </c>
      <c r="C695" s="149" t="str">
        <f t="shared" si="10"/>
        <v>VIC</v>
      </c>
    </row>
    <row r="696" spans="1:3">
      <c r="A696" s="150">
        <v>3576</v>
      </c>
      <c r="B696" s="150">
        <v>16</v>
      </c>
      <c r="C696" s="149" t="str">
        <f t="shared" si="10"/>
        <v>VIC</v>
      </c>
    </row>
    <row r="697" spans="1:3">
      <c r="A697" s="150">
        <v>3578</v>
      </c>
      <c r="B697" s="150">
        <v>16</v>
      </c>
      <c r="C697" s="149" t="str">
        <f t="shared" si="10"/>
        <v>VIC</v>
      </c>
    </row>
    <row r="698" spans="1:3">
      <c r="A698" s="150">
        <v>3579</v>
      </c>
      <c r="B698" s="150">
        <v>16</v>
      </c>
      <c r="C698" s="149" t="str">
        <f t="shared" si="10"/>
        <v>VIC</v>
      </c>
    </row>
    <row r="699" spans="1:3">
      <c r="A699" s="150">
        <v>3580</v>
      </c>
      <c r="B699" s="150">
        <v>16</v>
      </c>
      <c r="C699" s="149" t="str">
        <f t="shared" si="10"/>
        <v>VIC</v>
      </c>
    </row>
    <row r="700" spans="1:3">
      <c r="A700" s="150">
        <v>3596</v>
      </c>
      <c r="B700" s="150">
        <v>16</v>
      </c>
      <c r="C700" s="149" t="str">
        <f t="shared" si="10"/>
        <v>VIC</v>
      </c>
    </row>
    <row r="701" spans="1:3">
      <c r="A701" s="150">
        <v>3608</v>
      </c>
      <c r="B701" s="150">
        <v>16</v>
      </c>
      <c r="C701" s="149" t="str">
        <f t="shared" si="10"/>
        <v>VIC</v>
      </c>
    </row>
    <row r="702" spans="1:3">
      <c r="A702" s="150">
        <v>3610</v>
      </c>
      <c r="B702" s="150">
        <v>16</v>
      </c>
      <c r="C702" s="149" t="str">
        <f t="shared" si="10"/>
        <v>VIC</v>
      </c>
    </row>
    <row r="703" spans="1:3">
      <c r="A703" s="150">
        <v>3612</v>
      </c>
      <c r="B703" s="150">
        <v>16</v>
      </c>
      <c r="C703" s="149" t="str">
        <f t="shared" si="10"/>
        <v>VIC</v>
      </c>
    </row>
    <row r="704" spans="1:3">
      <c r="A704" s="150">
        <v>3614</v>
      </c>
      <c r="B704" s="150">
        <v>16</v>
      </c>
      <c r="C704" s="149" t="str">
        <f t="shared" si="10"/>
        <v>VIC</v>
      </c>
    </row>
    <row r="705" spans="1:3">
      <c r="A705" s="150">
        <v>3616</v>
      </c>
      <c r="B705" s="150">
        <v>16</v>
      </c>
      <c r="C705" s="149" t="str">
        <f t="shared" si="10"/>
        <v>VIC</v>
      </c>
    </row>
    <row r="706" spans="1:3">
      <c r="A706" s="150">
        <v>3617</v>
      </c>
      <c r="B706" s="150">
        <v>16</v>
      </c>
      <c r="C706" s="149" t="str">
        <f t="shared" ref="C706:C769" si="11">IF(OR(A706&lt;=299,AND(A706&lt;3000,A706&gt;=1000)),"NSW",IF(AND(A706&lt;=999,A706&gt;=800),"NT",IF(OR(AND(A706&lt;=8999,A706&gt;=8000),AND(A706&lt;=3999,A706&gt;=3000)),"VIC",IF(OR(AND(A706&lt;=9999,A706&gt;=9000),AND(A706&lt;=4999,A706&gt;=4000)),"QLD",IF(AND(A706&lt;=5999,A706&gt;=5000),"SA",IF(AND(A706&lt;=6999,A706&gt;=6000),"WA","TAS"))))))</f>
        <v>VIC</v>
      </c>
    </row>
    <row r="707" spans="1:3">
      <c r="A707" s="150">
        <v>3618</v>
      </c>
      <c r="B707" s="150">
        <v>16</v>
      </c>
      <c r="C707" s="149" t="str">
        <f t="shared" si="11"/>
        <v>VIC</v>
      </c>
    </row>
    <row r="708" spans="1:3">
      <c r="A708" s="150">
        <v>3619</v>
      </c>
      <c r="B708" s="150">
        <v>16</v>
      </c>
      <c r="C708" s="149" t="str">
        <f t="shared" si="11"/>
        <v>VIC</v>
      </c>
    </row>
    <row r="709" spans="1:3">
      <c r="A709" s="150">
        <v>3620</v>
      </c>
      <c r="B709" s="150">
        <v>16</v>
      </c>
      <c r="C709" s="149" t="str">
        <f t="shared" si="11"/>
        <v>VIC</v>
      </c>
    </row>
    <row r="710" spans="1:3">
      <c r="A710" s="150">
        <v>3621</v>
      </c>
      <c r="B710" s="150">
        <v>16</v>
      </c>
      <c r="C710" s="149" t="str">
        <f t="shared" si="11"/>
        <v>VIC</v>
      </c>
    </row>
    <row r="711" spans="1:3">
      <c r="A711" s="150">
        <v>3622</v>
      </c>
      <c r="B711" s="150">
        <v>16</v>
      </c>
      <c r="C711" s="149" t="str">
        <f t="shared" si="11"/>
        <v>VIC</v>
      </c>
    </row>
    <row r="712" spans="1:3">
      <c r="A712" s="150">
        <v>3623</v>
      </c>
      <c r="B712" s="150">
        <v>16</v>
      </c>
      <c r="C712" s="149" t="str">
        <f t="shared" si="11"/>
        <v>VIC</v>
      </c>
    </row>
    <row r="713" spans="1:3">
      <c r="A713" s="150">
        <v>3624</v>
      </c>
      <c r="B713" s="150">
        <v>16</v>
      </c>
      <c r="C713" s="149" t="str">
        <f t="shared" si="11"/>
        <v>VIC</v>
      </c>
    </row>
    <row r="714" spans="1:3">
      <c r="A714" s="150">
        <v>3629</v>
      </c>
      <c r="B714" s="150">
        <v>16</v>
      </c>
      <c r="C714" s="149" t="str">
        <f t="shared" si="11"/>
        <v>VIC</v>
      </c>
    </row>
    <row r="715" spans="1:3">
      <c r="A715" s="150">
        <v>3630</v>
      </c>
      <c r="B715" s="150">
        <v>16</v>
      </c>
      <c r="C715" s="149" t="str">
        <f t="shared" si="11"/>
        <v>VIC</v>
      </c>
    </row>
    <row r="716" spans="1:3">
      <c r="A716" s="150">
        <v>3631</v>
      </c>
      <c r="B716" s="150">
        <v>16</v>
      </c>
      <c r="C716" s="149" t="str">
        <f t="shared" si="11"/>
        <v>VIC</v>
      </c>
    </row>
    <row r="717" spans="1:3">
      <c r="A717" s="150">
        <v>3632</v>
      </c>
      <c r="B717" s="150">
        <v>16</v>
      </c>
      <c r="C717" s="149" t="str">
        <f t="shared" si="11"/>
        <v>VIC</v>
      </c>
    </row>
    <row r="718" spans="1:3">
      <c r="A718" s="150">
        <v>3633</v>
      </c>
      <c r="B718" s="150">
        <v>16</v>
      </c>
      <c r="C718" s="149" t="str">
        <f t="shared" si="11"/>
        <v>VIC</v>
      </c>
    </row>
    <row r="719" spans="1:3">
      <c r="A719" s="150">
        <v>3634</v>
      </c>
      <c r="B719" s="150">
        <v>16</v>
      </c>
      <c r="C719" s="149" t="str">
        <f t="shared" si="11"/>
        <v>VIC</v>
      </c>
    </row>
    <row r="720" spans="1:3">
      <c r="A720" s="150">
        <v>3635</v>
      </c>
      <c r="B720" s="150">
        <v>16</v>
      </c>
      <c r="C720" s="149" t="str">
        <f t="shared" si="11"/>
        <v>VIC</v>
      </c>
    </row>
    <row r="721" spans="1:3">
      <c r="A721" s="150">
        <v>3636</v>
      </c>
      <c r="B721" s="150">
        <v>16</v>
      </c>
      <c r="C721" s="149" t="str">
        <f t="shared" si="11"/>
        <v>VIC</v>
      </c>
    </row>
    <row r="722" spans="1:3">
      <c r="A722" s="150">
        <v>3637</v>
      </c>
      <c r="B722" s="150">
        <v>16</v>
      </c>
      <c r="C722" s="149" t="str">
        <f t="shared" si="11"/>
        <v>VIC</v>
      </c>
    </row>
    <row r="723" spans="1:3">
      <c r="A723" s="150">
        <v>3638</v>
      </c>
      <c r="B723" s="150">
        <v>16</v>
      </c>
      <c r="C723" s="149" t="str">
        <f t="shared" si="11"/>
        <v>VIC</v>
      </c>
    </row>
    <row r="724" spans="1:3">
      <c r="A724" s="150">
        <v>3639</v>
      </c>
      <c r="B724" s="150">
        <v>16</v>
      </c>
      <c r="C724" s="149" t="str">
        <f t="shared" si="11"/>
        <v>VIC</v>
      </c>
    </row>
    <row r="725" spans="1:3">
      <c r="A725" s="150">
        <v>3640</v>
      </c>
      <c r="B725" s="150">
        <v>16</v>
      </c>
      <c r="C725" s="149" t="str">
        <f t="shared" si="11"/>
        <v>VIC</v>
      </c>
    </row>
    <row r="726" spans="1:3">
      <c r="A726" s="150">
        <v>3641</v>
      </c>
      <c r="B726" s="150">
        <v>16</v>
      </c>
      <c r="C726" s="149" t="str">
        <f t="shared" si="11"/>
        <v>VIC</v>
      </c>
    </row>
    <row r="727" spans="1:3">
      <c r="A727" s="150">
        <v>3643</v>
      </c>
      <c r="B727" s="150">
        <v>16</v>
      </c>
      <c r="C727" s="149" t="str">
        <f t="shared" si="11"/>
        <v>VIC</v>
      </c>
    </row>
    <row r="728" spans="1:3">
      <c r="A728" s="150">
        <v>3644</v>
      </c>
      <c r="B728" s="150">
        <v>16</v>
      </c>
      <c r="C728" s="149" t="str">
        <f t="shared" si="11"/>
        <v>VIC</v>
      </c>
    </row>
    <row r="729" spans="1:3">
      <c r="A729" s="150">
        <v>3646</v>
      </c>
      <c r="B729" s="150">
        <v>16</v>
      </c>
      <c r="C729" s="149" t="str">
        <f t="shared" si="11"/>
        <v>VIC</v>
      </c>
    </row>
    <row r="730" spans="1:3">
      <c r="A730" s="150">
        <v>3647</v>
      </c>
      <c r="B730" s="150">
        <v>16</v>
      </c>
      <c r="C730" s="149" t="str">
        <f t="shared" si="11"/>
        <v>VIC</v>
      </c>
    </row>
    <row r="731" spans="1:3">
      <c r="A731" s="150">
        <v>3649</v>
      </c>
      <c r="B731" s="150">
        <v>16</v>
      </c>
      <c r="C731" s="149" t="str">
        <f t="shared" si="11"/>
        <v>VIC</v>
      </c>
    </row>
    <row r="732" spans="1:3">
      <c r="A732" s="150">
        <v>3665</v>
      </c>
      <c r="B732" s="150">
        <v>16</v>
      </c>
      <c r="C732" s="149" t="str">
        <f t="shared" si="11"/>
        <v>VIC</v>
      </c>
    </row>
    <row r="733" spans="1:3">
      <c r="A733" s="150">
        <v>3666</v>
      </c>
      <c r="B733" s="150">
        <v>16</v>
      </c>
      <c r="C733" s="149" t="str">
        <f t="shared" si="11"/>
        <v>VIC</v>
      </c>
    </row>
    <row r="734" spans="1:3">
      <c r="A734" s="150">
        <v>3669</v>
      </c>
      <c r="B734" s="150">
        <v>16</v>
      </c>
      <c r="C734" s="149" t="str">
        <f t="shared" si="11"/>
        <v>VIC</v>
      </c>
    </row>
    <row r="735" spans="1:3">
      <c r="A735" s="150">
        <v>3725</v>
      </c>
      <c r="B735" s="150">
        <v>16</v>
      </c>
      <c r="C735" s="149" t="str">
        <f t="shared" si="11"/>
        <v>VIC</v>
      </c>
    </row>
    <row r="736" spans="1:3">
      <c r="A736" s="150">
        <v>3726</v>
      </c>
      <c r="B736" s="150">
        <v>16</v>
      </c>
      <c r="C736" s="149" t="str">
        <f t="shared" si="11"/>
        <v>VIC</v>
      </c>
    </row>
    <row r="737" spans="1:3">
      <c r="A737" s="150">
        <v>3727</v>
      </c>
      <c r="B737" s="150">
        <v>16</v>
      </c>
      <c r="C737" s="149" t="str">
        <f t="shared" si="11"/>
        <v>VIC</v>
      </c>
    </row>
    <row r="738" spans="1:3">
      <c r="A738" s="150">
        <v>3728</v>
      </c>
      <c r="B738" s="150">
        <v>16</v>
      </c>
      <c r="C738" s="149" t="str">
        <f t="shared" si="11"/>
        <v>VIC</v>
      </c>
    </row>
    <row r="739" spans="1:3">
      <c r="A739" s="150">
        <v>3730</v>
      </c>
      <c r="B739" s="150">
        <v>16</v>
      </c>
      <c r="C739" s="149" t="str">
        <f t="shared" si="11"/>
        <v>VIC</v>
      </c>
    </row>
    <row r="740" spans="1:3">
      <c r="A740" s="150">
        <v>3363</v>
      </c>
      <c r="B740" s="150">
        <v>17</v>
      </c>
      <c r="C740" s="149" t="str">
        <f t="shared" si="11"/>
        <v>VIC</v>
      </c>
    </row>
    <row r="741" spans="1:3">
      <c r="A741" s="150">
        <v>3364</v>
      </c>
      <c r="B741" s="150">
        <v>17</v>
      </c>
      <c r="C741" s="149" t="str">
        <f t="shared" si="11"/>
        <v>VIC</v>
      </c>
    </row>
    <row r="742" spans="1:3">
      <c r="A742" s="150">
        <v>3370</v>
      </c>
      <c r="B742" s="150">
        <v>17</v>
      </c>
      <c r="C742" s="149" t="str">
        <f t="shared" si="11"/>
        <v>VIC</v>
      </c>
    </row>
    <row r="743" spans="1:3">
      <c r="A743" s="150">
        <v>3371</v>
      </c>
      <c r="B743" s="150">
        <v>17</v>
      </c>
      <c r="C743" s="149" t="str">
        <f t="shared" si="11"/>
        <v>VIC</v>
      </c>
    </row>
    <row r="744" spans="1:3">
      <c r="A744" s="150">
        <v>3431</v>
      </c>
      <c r="B744" s="150">
        <v>17</v>
      </c>
      <c r="C744" s="149" t="str">
        <f t="shared" si="11"/>
        <v>VIC</v>
      </c>
    </row>
    <row r="745" spans="1:3">
      <c r="A745" s="150">
        <v>3432</v>
      </c>
      <c r="B745" s="150">
        <v>17</v>
      </c>
      <c r="C745" s="149" t="str">
        <f t="shared" si="11"/>
        <v>VIC</v>
      </c>
    </row>
    <row r="746" spans="1:3">
      <c r="A746" s="150">
        <v>3433</v>
      </c>
      <c r="B746" s="150">
        <v>17</v>
      </c>
      <c r="C746" s="149" t="str">
        <f t="shared" si="11"/>
        <v>VIC</v>
      </c>
    </row>
    <row r="747" spans="1:3">
      <c r="A747" s="150">
        <v>3434</v>
      </c>
      <c r="B747" s="150">
        <v>17</v>
      </c>
      <c r="C747" s="149" t="str">
        <f t="shared" si="11"/>
        <v>VIC</v>
      </c>
    </row>
    <row r="748" spans="1:3">
      <c r="A748" s="150">
        <v>3435</v>
      </c>
      <c r="B748" s="150">
        <v>17</v>
      </c>
      <c r="C748" s="149" t="str">
        <f t="shared" si="11"/>
        <v>VIC</v>
      </c>
    </row>
    <row r="749" spans="1:3">
      <c r="A749" s="150">
        <v>3437</v>
      </c>
      <c r="B749" s="150">
        <v>17</v>
      </c>
      <c r="C749" s="149" t="str">
        <f t="shared" si="11"/>
        <v>VIC</v>
      </c>
    </row>
    <row r="750" spans="1:3">
      <c r="A750" s="150">
        <v>3438</v>
      </c>
      <c r="B750" s="150">
        <v>17</v>
      </c>
      <c r="C750" s="149" t="str">
        <f t="shared" si="11"/>
        <v>VIC</v>
      </c>
    </row>
    <row r="751" spans="1:3">
      <c r="A751" s="150">
        <v>3440</v>
      </c>
      <c r="B751" s="150">
        <v>17</v>
      </c>
      <c r="C751" s="149" t="str">
        <f t="shared" si="11"/>
        <v>VIC</v>
      </c>
    </row>
    <row r="752" spans="1:3">
      <c r="A752" s="150">
        <v>3441</v>
      </c>
      <c r="B752" s="150">
        <v>17</v>
      </c>
      <c r="C752" s="149" t="str">
        <f t="shared" si="11"/>
        <v>VIC</v>
      </c>
    </row>
    <row r="753" spans="1:3">
      <c r="A753" s="150">
        <v>3442</v>
      </c>
      <c r="B753" s="150">
        <v>17</v>
      </c>
      <c r="C753" s="149" t="str">
        <f t="shared" si="11"/>
        <v>VIC</v>
      </c>
    </row>
    <row r="754" spans="1:3">
      <c r="A754" s="150">
        <v>3444</v>
      </c>
      <c r="B754" s="150">
        <v>17</v>
      </c>
      <c r="C754" s="149" t="str">
        <f t="shared" si="11"/>
        <v>VIC</v>
      </c>
    </row>
    <row r="755" spans="1:3">
      <c r="A755" s="150">
        <v>3446</v>
      </c>
      <c r="B755" s="150">
        <v>17</v>
      </c>
      <c r="C755" s="149" t="str">
        <f t="shared" si="11"/>
        <v>VIC</v>
      </c>
    </row>
    <row r="756" spans="1:3">
      <c r="A756" s="150">
        <v>3447</v>
      </c>
      <c r="B756" s="150">
        <v>17</v>
      </c>
      <c r="C756" s="149" t="str">
        <f t="shared" si="11"/>
        <v>VIC</v>
      </c>
    </row>
    <row r="757" spans="1:3">
      <c r="A757" s="150">
        <v>3448</v>
      </c>
      <c r="B757" s="150">
        <v>17</v>
      </c>
      <c r="C757" s="149" t="str">
        <f t="shared" si="11"/>
        <v>VIC</v>
      </c>
    </row>
    <row r="758" spans="1:3">
      <c r="A758" s="150">
        <v>3450</v>
      </c>
      <c r="B758" s="150">
        <v>17</v>
      </c>
      <c r="C758" s="149" t="str">
        <f t="shared" si="11"/>
        <v>VIC</v>
      </c>
    </row>
    <row r="759" spans="1:3">
      <c r="A759" s="150">
        <v>3451</v>
      </c>
      <c r="B759" s="150">
        <v>17</v>
      </c>
      <c r="C759" s="149" t="str">
        <f t="shared" si="11"/>
        <v>VIC</v>
      </c>
    </row>
    <row r="760" spans="1:3">
      <c r="A760" s="150">
        <v>3453</v>
      </c>
      <c r="B760" s="150">
        <v>17</v>
      </c>
      <c r="C760" s="149" t="str">
        <f t="shared" si="11"/>
        <v>VIC</v>
      </c>
    </row>
    <row r="761" spans="1:3">
      <c r="A761" s="150">
        <v>3458</v>
      </c>
      <c r="B761" s="150">
        <v>17</v>
      </c>
      <c r="C761" s="149" t="str">
        <f t="shared" si="11"/>
        <v>VIC</v>
      </c>
    </row>
    <row r="762" spans="1:3">
      <c r="A762" s="150">
        <v>3460</v>
      </c>
      <c r="B762" s="150">
        <v>17</v>
      </c>
      <c r="C762" s="149" t="str">
        <f t="shared" si="11"/>
        <v>VIC</v>
      </c>
    </row>
    <row r="763" spans="1:3">
      <c r="A763" s="150">
        <v>3461</v>
      </c>
      <c r="B763" s="150">
        <v>17</v>
      </c>
      <c r="C763" s="149" t="str">
        <f t="shared" si="11"/>
        <v>VIC</v>
      </c>
    </row>
    <row r="764" spans="1:3">
      <c r="A764" s="150">
        <v>3462</v>
      </c>
      <c r="B764" s="150">
        <v>17</v>
      </c>
      <c r="C764" s="149" t="str">
        <f t="shared" si="11"/>
        <v>VIC</v>
      </c>
    </row>
    <row r="765" spans="1:3">
      <c r="A765" s="150">
        <v>3463</v>
      </c>
      <c r="B765" s="150">
        <v>17</v>
      </c>
      <c r="C765" s="149" t="str">
        <f t="shared" si="11"/>
        <v>VIC</v>
      </c>
    </row>
    <row r="766" spans="1:3">
      <c r="A766" s="150">
        <v>3464</v>
      </c>
      <c r="B766" s="150">
        <v>17</v>
      </c>
      <c r="C766" s="149" t="str">
        <f t="shared" si="11"/>
        <v>VIC</v>
      </c>
    </row>
    <row r="767" spans="1:3">
      <c r="A767" s="150">
        <v>3465</v>
      </c>
      <c r="B767" s="150">
        <v>17</v>
      </c>
      <c r="C767" s="149" t="str">
        <f t="shared" si="11"/>
        <v>VIC</v>
      </c>
    </row>
    <row r="768" spans="1:3">
      <c r="A768" s="150">
        <v>3467</v>
      </c>
      <c r="B768" s="150">
        <v>17</v>
      </c>
      <c r="C768" s="149" t="str">
        <f t="shared" si="11"/>
        <v>VIC</v>
      </c>
    </row>
    <row r="769" spans="1:3">
      <c r="A769" s="150">
        <v>3521</v>
      </c>
      <c r="B769" s="150">
        <v>17</v>
      </c>
      <c r="C769" s="149" t="str">
        <f t="shared" si="11"/>
        <v>VIC</v>
      </c>
    </row>
    <row r="770" spans="1:3">
      <c r="A770" s="150">
        <v>3522</v>
      </c>
      <c r="B770" s="150">
        <v>17</v>
      </c>
      <c r="C770" s="149" t="str">
        <f t="shared" ref="C770:C833" si="12">IF(OR(A770&lt;=299,AND(A770&lt;3000,A770&gt;=1000)),"NSW",IF(AND(A770&lt;=999,A770&gt;=800),"NT",IF(OR(AND(A770&lt;=8999,A770&gt;=8000),AND(A770&lt;=3999,A770&gt;=3000)),"VIC",IF(OR(AND(A770&lt;=9999,A770&gt;=9000),AND(A770&lt;=4999,A770&gt;=4000)),"QLD",IF(AND(A770&lt;=5999,A770&gt;=5000),"SA",IF(AND(A770&lt;=6999,A770&gt;=6000),"WA","TAS"))))))</f>
        <v>VIC</v>
      </c>
    </row>
    <row r="771" spans="1:3">
      <c r="A771" s="150">
        <v>3523</v>
      </c>
      <c r="B771" s="150">
        <v>17</v>
      </c>
      <c r="C771" s="149" t="str">
        <f t="shared" si="12"/>
        <v>VIC</v>
      </c>
    </row>
    <row r="772" spans="1:3">
      <c r="A772" s="150">
        <v>3525</v>
      </c>
      <c r="B772" s="150">
        <v>17</v>
      </c>
      <c r="C772" s="149" t="str">
        <f t="shared" si="12"/>
        <v>VIC</v>
      </c>
    </row>
    <row r="773" spans="1:3">
      <c r="A773" s="150">
        <v>3607</v>
      </c>
      <c r="B773" s="150">
        <v>17</v>
      </c>
      <c r="C773" s="149" t="str">
        <f t="shared" si="12"/>
        <v>VIC</v>
      </c>
    </row>
    <row r="774" spans="1:3">
      <c r="A774" s="150">
        <v>3658</v>
      </c>
      <c r="B774" s="150">
        <v>17</v>
      </c>
      <c r="C774" s="149" t="str">
        <f t="shared" si="12"/>
        <v>VIC</v>
      </c>
    </row>
    <row r="775" spans="1:3">
      <c r="A775" s="150">
        <v>3659</v>
      </c>
      <c r="B775" s="150">
        <v>17</v>
      </c>
      <c r="C775" s="149" t="str">
        <f t="shared" si="12"/>
        <v>VIC</v>
      </c>
    </row>
    <row r="776" spans="1:3">
      <c r="A776" s="150">
        <v>3660</v>
      </c>
      <c r="B776" s="150">
        <v>17</v>
      </c>
      <c r="C776" s="149" t="str">
        <f t="shared" si="12"/>
        <v>VIC</v>
      </c>
    </row>
    <row r="777" spans="1:3">
      <c r="A777" s="150">
        <v>3661</v>
      </c>
      <c r="B777" s="150">
        <v>17</v>
      </c>
      <c r="C777" s="149" t="str">
        <f t="shared" si="12"/>
        <v>VIC</v>
      </c>
    </row>
    <row r="778" spans="1:3">
      <c r="A778" s="150">
        <v>3662</v>
      </c>
      <c r="B778" s="150">
        <v>17</v>
      </c>
      <c r="C778" s="149" t="str">
        <f t="shared" si="12"/>
        <v>VIC</v>
      </c>
    </row>
    <row r="779" spans="1:3">
      <c r="A779" s="150">
        <v>3663</v>
      </c>
      <c r="B779" s="150">
        <v>17</v>
      </c>
      <c r="C779" s="149" t="str">
        <f t="shared" si="12"/>
        <v>VIC</v>
      </c>
    </row>
    <row r="780" spans="1:3">
      <c r="A780" s="150">
        <v>3664</v>
      </c>
      <c r="B780" s="150">
        <v>17</v>
      </c>
      <c r="C780" s="149" t="str">
        <f t="shared" si="12"/>
        <v>VIC</v>
      </c>
    </row>
    <row r="781" spans="1:3">
      <c r="A781" s="150">
        <v>3711</v>
      </c>
      <c r="B781" s="150">
        <v>17</v>
      </c>
      <c r="C781" s="149" t="str">
        <f t="shared" si="12"/>
        <v>VIC</v>
      </c>
    </row>
    <row r="782" spans="1:3">
      <c r="A782" s="150">
        <v>3712</v>
      </c>
      <c r="B782" s="150">
        <v>17</v>
      </c>
      <c r="C782" s="149" t="str">
        <f t="shared" si="12"/>
        <v>VIC</v>
      </c>
    </row>
    <row r="783" spans="1:3">
      <c r="A783" s="150">
        <v>3713</v>
      </c>
      <c r="B783" s="150">
        <v>17</v>
      </c>
      <c r="C783" s="149" t="str">
        <f t="shared" si="12"/>
        <v>VIC</v>
      </c>
    </row>
    <row r="784" spans="1:3">
      <c r="A784" s="150">
        <v>3714</v>
      </c>
      <c r="B784" s="150">
        <v>17</v>
      </c>
      <c r="C784" s="149" t="str">
        <f t="shared" si="12"/>
        <v>VIC</v>
      </c>
    </row>
    <row r="785" spans="1:3">
      <c r="A785" s="150">
        <v>3715</v>
      </c>
      <c r="B785" s="150">
        <v>17</v>
      </c>
      <c r="C785" s="149" t="str">
        <f t="shared" si="12"/>
        <v>VIC</v>
      </c>
    </row>
    <row r="786" spans="1:3">
      <c r="A786" s="150">
        <v>3717</v>
      </c>
      <c r="B786" s="150">
        <v>17</v>
      </c>
      <c r="C786" s="149" t="str">
        <f t="shared" si="12"/>
        <v>VIC</v>
      </c>
    </row>
    <row r="787" spans="1:3">
      <c r="A787" s="150">
        <v>3718</v>
      </c>
      <c r="B787" s="150">
        <v>17</v>
      </c>
      <c r="C787" s="149" t="str">
        <f t="shared" si="12"/>
        <v>VIC</v>
      </c>
    </row>
    <row r="788" spans="1:3">
      <c r="A788" s="150">
        <v>3719</v>
      </c>
      <c r="B788" s="150">
        <v>17</v>
      </c>
      <c r="C788" s="149" t="str">
        <f t="shared" si="12"/>
        <v>VIC</v>
      </c>
    </row>
    <row r="789" spans="1:3">
      <c r="A789" s="150">
        <v>3720</v>
      </c>
      <c r="B789" s="150">
        <v>17</v>
      </c>
      <c r="C789" s="149" t="str">
        <f t="shared" si="12"/>
        <v>VIC</v>
      </c>
    </row>
    <row r="790" spans="1:3">
      <c r="A790" s="150">
        <v>3751</v>
      </c>
      <c r="B790" s="150">
        <v>17</v>
      </c>
      <c r="C790" s="149" t="str">
        <f t="shared" si="12"/>
        <v>VIC</v>
      </c>
    </row>
    <row r="791" spans="1:3">
      <c r="A791" s="150">
        <v>3753</v>
      </c>
      <c r="B791" s="150">
        <v>17</v>
      </c>
      <c r="C791" s="149" t="str">
        <f t="shared" si="12"/>
        <v>VIC</v>
      </c>
    </row>
    <row r="792" spans="1:3">
      <c r="A792" s="150">
        <v>3756</v>
      </c>
      <c r="B792" s="150">
        <v>17</v>
      </c>
      <c r="C792" s="149" t="str">
        <f t="shared" si="12"/>
        <v>VIC</v>
      </c>
    </row>
    <row r="793" spans="1:3">
      <c r="A793" s="150">
        <v>3757</v>
      </c>
      <c r="B793" s="150">
        <v>17</v>
      </c>
      <c r="C793" s="149" t="str">
        <f t="shared" si="12"/>
        <v>VIC</v>
      </c>
    </row>
    <row r="794" spans="1:3">
      <c r="A794" s="150">
        <v>3758</v>
      </c>
      <c r="B794" s="150">
        <v>17</v>
      </c>
      <c r="C794" s="149" t="str">
        <f t="shared" si="12"/>
        <v>VIC</v>
      </c>
    </row>
    <row r="795" spans="1:3">
      <c r="A795" s="150">
        <v>3764</v>
      </c>
      <c r="B795" s="150">
        <v>17</v>
      </c>
      <c r="C795" s="149" t="str">
        <f t="shared" si="12"/>
        <v>VIC</v>
      </c>
    </row>
    <row r="796" spans="1:3">
      <c r="A796" s="150">
        <v>3000</v>
      </c>
      <c r="B796" s="150">
        <v>18</v>
      </c>
      <c r="C796" s="149" t="str">
        <f t="shared" si="12"/>
        <v>VIC</v>
      </c>
    </row>
    <row r="797" spans="1:3">
      <c r="A797" s="150">
        <v>3001</v>
      </c>
      <c r="B797" s="150">
        <v>18</v>
      </c>
      <c r="C797" s="149" t="str">
        <f t="shared" si="12"/>
        <v>VIC</v>
      </c>
    </row>
    <row r="798" spans="1:3">
      <c r="A798" s="150">
        <v>3002</v>
      </c>
      <c r="B798" s="150">
        <v>18</v>
      </c>
      <c r="C798" s="149" t="str">
        <f t="shared" si="12"/>
        <v>VIC</v>
      </c>
    </row>
    <row r="799" spans="1:3">
      <c r="A799" s="150">
        <v>3003</v>
      </c>
      <c r="B799" s="150">
        <v>18</v>
      </c>
      <c r="C799" s="149" t="str">
        <f t="shared" si="12"/>
        <v>VIC</v>
      </c>
    </row>
    <row r="800" spans="1:3">
      <c r="A800" s="150">
        <v>3004</v>
      </c>
      <c r="B800" s="150">
        <v>18</v>
      </c>
      <c r="C800" s="149" t="str">
        <f t="shared" si="12"/>
        <v>VIC</v>
      </c>
    </row>
    <row r="801" spans="1:3">
      <c r="A801" s="150">
        <v>3005</v>
      </c>
      <c r="B801" s="150">
        <v>18</v>
      </c>
      <c r="C801" s="149" t="str">
        <f t="shared" si="12"/>
        <v>VIC</v>
      </c>
    </row>
    <row r="802" spans="1:3">
      <c r="A802" s="150">
        <v>3006</v>
      </c>
      <c r="B802" s="150">
        <v>18</v>
      </c>
      <c r="C802" s="149" t="str">
        <f t="shared" si="12"/>
        <v>VIC</v>
      </c>
    </row>
    <row r="803" spans="1:3">
      <c r="A803" s="150">
        <v>3008</v>
      </c>
      <c r="B803" s="150">
        <v>18</v>
      </c>
      <c r="C803" s="149" t="str">
        <f t="shared" si="12"/>
        <v>VIC</v>
      </c>
    </row>
    <row r="804" spans="1:3">
      <c r="A804" s="150">
        <v>3010</v>
      </c>
      <c r="B804" s="150">
        <v>18</v>
      </c>
      <c r="C804" s="149" t="str">
        <f t="shared" si="12"/>
        <v>VIC</v>
      </c>
    </row>
    <row r="805" spans="1:3">
      <c r="A805" s="150">
        <v>3011</v>
      </c>
      <c r="B805" s="150">
        <v>18</v>
      </c>
      <c r="C805" s="149" t="str">
        <f t="shared" si="12"/>
        <v>VIC</v>
      </c>
    </row>
    <row r="806" spans="1:3">
      <c r="A806" s="150">
        <v>3012</v>
      </c>
      <c r="B806" s="150">
        <v>18</v>
      </c>
      <c r="C806" s="149" t="str">
        <f t="shared" si="12"/>
        <v>VIC</v>
      </c>
    </row>
    <row r="807" spans="1:3">
      <c r="A807" s="150">
        <v>3013</v>
      </c>
      <c r="B807" s="150">
        <v>18</v>
      </c>
      <c r="C807" s="149" t="str">
        <f t="shared" si="12"/>
        <v>VIC</v>
      </c>
    </row>
    <row r="808" spans="1:3">
      <c r="A808" s="150">
        <v>3015</v>
      </c>
      <c r="B808" s="150">
        <v>18</v>
      </c>
      <c r="C808" s="149" t="str">
        <f t="shared" si="12"/>
        <v>VIC</v>
      </c>
    </row>
    <row r="809" spans="1:3">
      <c r="A809" s="150">
        <v>3016</v>
      </c>
      <c r="B809" s="150">
        <v>18</v>
      </c>
      <c r="C809" s="149" t="str">
        <f t="shared" si="12"/>
        <v>VIC</v>
      </c>
    </row>
    <row r="810" spans="1:3">
      <c r="A810" s="150">
        <v>3018</v>
      </c>
      <c r="B810" s="150">
        <v>18</v>
      </c>
      <c r="C810" s="149" t="str">
        <f t="shared" si="12"/>
        <v>VIC</v>
      </c>
    </row>
    <row r="811" spans="1:3">
      <c r="A811" s="150">
        <v>3019</v>
      </c>
      <c r="B811" s="150">
        <v>18</v>
      </c>
      <c r="C811" s="149" t="str">
        <f t="shared" si="12"/>
        <v>VIC</v>
      </c>
    </row>
    <row r="812" spans="1:3">
      <c r="A812" s="150">
        <v>3020</v>
      </c>
      <c r="B812" s="150">
        <v>18</v>
      </c>
      <c r="C812" s="149" t="str">
        <f t="shared" si="12"/>
        <v>VIC</v>
      </c>
    </row>
    <row r="813" spans="1:3">
      <c r="A813" s="150">
        <v>3021</v>
      </c>
      <c r="B813" s="150">
        <v>18</v>
      </c>
      <c r="C813" s="149" t="str">
        <f t="shared" si="12"/>
        <v>VIC</v>
      </c>
    </row>
    <row r="814" spans="1:3">
      <c r="A814" s="150">
        <v>3022</v>
      </c>
      <c r="B814" s="150">
        <v>18</v>
      </c>
      <c r="C814" s="149" t="str">
        <f t="shared" si="12"/>
        <v>VIC</v>
      </c>
    </row>
    <row r="815" spans="1:3">
      <c r="A815" s="150">
        <v>3023</v>
      </c>
      <c r="B815" s="150">
        <v>18</v>
      </c>
      <c r="C815" s="149" t="str">
        <f t="shared" si="12"/>
        <v>VIC</v>
      </c>
    </row>
    <row r="816" spans="1:3">
      <c r="A816" s="150">
        <v>3024</v>
      </c>
      <c r="B816" s="150">
        <v>18</v>
      </c>
      <c r="C816" s="149" t="str">
        <f t="shared" si="12"/>
        <v>VIC</v>
      </c>
    </row>
    <row r="817" spans="1:3">
      <c r="A817" s="150">
        <v>3025</v>
      </c>
      <c r="B817" s="150">
        <v>18</v>
      </c>
      <c r="C817" s="149" t="str">
        <f t="shared" si="12"/>
        <v>VIC</v>
      </c>
    </row>
    <row r="818" spans="1:3">
      <c r="A818" s="150">
        <v>3026</v>
      </c>
      <c r="B818" s="150">
        <v>18</v>
      </c>
      <c r="C818" s="149" t="str">
        <f t="shared" si="12"/>
        <v>VIC</v>
      </c>
    </row>
    <row r="819" spans="1:3">
      <c r="A819" s="150">
        <v>3028</v>
      </c>
      <c r="B819" s="150">
        <v>18</v>
      </c>
      <c r="C819" s="149" t="str">
        <f t="shared" si="12"/>
        <v>VIC</v>
      </c>
    </row>
    <row r="820" spans="1:3">
      <c r="A820" s="150">
        <v>3029</v>
      </c>
      <c r="B820" s="150">
        <v>18</v>
      </c>
      <c r="C820" s="149" t="str">
        <f t="shared" si="12"/>
        <v>VIC</v>
      </c>
    </row>
    <row r="821" spans="1:3">
      <c r="A821" s="150">
        <v>3030</v>
      </c>
      <c r="B821" s="150">
        <v>18</v>
      </c>
      <c r="C821" s="149" t="str">
        <f t="shared" si="12"/>
        <v>VIC</v>
      </c>
    </row>
    <row r="822" spans="1:3">
      <c r="A822" s="150">
        <v>3031</v>
      </c>
      <c r="B822" s="150">
        <v>18</v>
      </c>
      <c r="C822" s="149" t="str">
        <f t="shared" si="12"/>
        <v>VIC</v>
      </c>
    </row>
    <row r="823" spans="1:3">
      <c r="A823" s="150">
        <v>3032</v>
      </c>
      <c r="B823" s="150">
        <v>18</v>
      </c>
      <c r="C823" s="149" t="str">
        <f t="shared" si="12"/>
        <v>VIC</v>
      </c>
    </row>
    <row r="824" spans="1:3">
      <c r="A824" s="150">
        <v>3033</v>
      </c>
      <c r="B824" s="150">
        <v>18</v>
      </c>
      <c r="C824" s="149" t="str">
        <f t="shared" si="12"/>
        <v>VIC</v>
      </c>
    </row>
    <row r="825" spans="1:3">
      <c r="A825" s="150">
        <v>3034</v>
      </c>
      <c r="B825" s="150">
        <v>18</v>
      </c>
      <c r="C825" s="149" t="str">
        <f t="shared" si="12"/>
        <v>VIC</v>
      </c>
    </row>
    <row r="826" spans="1:3">
      <c r="A826" s="150">
        <v>3036</v>
      </c>
      <c r="B826" s="150">
        <v>18</v>
      </c>
      <c r="C826" s="149" t="str">
        <f t="shared" si="12"/>
        <v>VIC</v>
      </c>
    </row>
    <row r="827" spans="1:3">
      <c r="A827" s="150">
        <v>3037</v>
      </c>
      <c r="B827" s="150">
        <v>18</v>
      </c>
      <c r="C827" s="149" t="str">
        <f t="shared" si="12"/>
        <v>VIC</v>
      </c>
    </row>
    <row r="828" spans="1:3">
      <c r="A828" s="150">
        <v>3038</v>
      </c>
      <c r="B828" s="150">
        <v>18</v>
      </c>
      <c r="C828" s="149" t="str">
        <f t="shared" si="12"/>
        <v>VIC</v>
      </c>
    </row>
    <row r="829" spans="1:3">
      <c r="A829" s="150">
        <v>3039</v>
      </c>
      <c r="B829" s="150">
        <v>18</v>
      </c>
      <c r="C829" s="149" t="str">
        <f t="shared" si="12"/>
        <v>VIC</v>
      </c>
    </row>
    <row r="830" spans="1:3">
      <c r="A830" s="150">
        <v>3040</v>
      </c>
      <c r="B830" s="150">
        <v>18</v>
      </c>
      <c r="C830" s="149" t="str">
        <f t="shared" si="12"/>
        <v>VIC</v>
      </c>
    </row>
    <row r="831" spans="1:3">
      <c r="A831" s="150">
        <v>3041</v>
      </c>
      <c r="B831" s="150">
        <v>18</v>
      </c>
      <c r="C831" s="149" t="str">
        <f t="shared" si="12"/>
        <v>VIC</v>
      </c>
    </row>
    <row r="832" spans="1:3">
      <c r="A832" s="150">
        <v>3042</v>
      </c>
      <c r="B832" s="150">
        <v>18</v>
      </c>
      <c r="C832" s="149" t="str">
        <f t="shared" si="12"/>
        <v>VIC</v>
      </c>
    </row>
    <row r="833" spans="1:3">
      <c r="A833" s="150">
        <v>3043</v>
      </c>
      <c r="B833" s="150">
        <v>18</v>
      </c>
      <c r="C833" s="149" t="str">
        <f t="shared" si="12"/>
        <v>VIC</v>
      </c>
    </row>
    <row r="834" spans="1:3">
      <c r="A834" s="150">
        <v>3044</v>
      </c>
      <c r="B834" s="150">
        <v>18</v>
      </c>
      <c r="C834" s="149" t="str">
        <f t="shared" ref="C834:C897" si="13">IF(OR(A834&lt;=299,AND(A834&lt;3000,A834&gt;=1000)),"NSW",IF(AND(A834&lt;=999,A834&gt;=800),"NT",IF(OR(AND(A834&lt;=8999,A834&gt;=8000),AND(A834&lt;=3999,A834&gt;=3000)),"VIC",IF(OR(AND(A834&lt;=9999,A834&gt;=9000),AND(A834&lt;=4999,A834&gt;=4000)),"QLD",IF(AND(A834&lt;=5999,A834&gt;=5000),"SA",IF(AND(A834&lt;=6999,A834&gt;=6000),"WA","TAS"))))))</f>
        <v>VIC</v>
      </c>
    </row>
    <row r="835" spans="1:3">
      <c r="A835" s="150">
        <v>3045</v>
      </c>
      <c r="B835" s="150">
        <v>18</v>
      </c>
      <c r="C835" s="149" t="str">
        <f t="shared" si="13"/>
        <v>VIC</v>
      </c>
    </row>
    <row r="836" spans="1:3">
      <c r="A836" s="150">
        <v>3046</v>
      </c>
      <c r="B836" s="150">
        <v>18</v>
      </c>
      <c r="C836" s="149" t="str">
        <f t="shared" si="13"/>
        <v>VIC</v>
      </c>
    </row>
    <row r="837" spans="1:3">
      <c r="A837" s="150">
        <v>3047</v>
      </c>
      <c r="B837" s="150">
        <v>18</v>
      </c>
      <c r="C837" s="149" t="str">
        <f t="shared" si="13"/>
        <v>VIC</v>
      </c>
    </row>
    <row r="838" spans="1:3">
      <c r="A838" s="150">
        <v>3048</v>
      </c>
      <c r="B838" s="150">
        <v>18</v>
      </c>
      <c r="C838" s="149" t="str">
        <f t="shared" si="13"/>
        <v>VIC</v>
      </c>
    </row>
    <row r="839" spans="1:3">
      <c r="A839" s="150">
        <v>3049</v>
      </c>
      <c r="B839" s="150">
        <v>18</v>
      </c>
      <c r="C839" s="149" t="str">
        <f t="shared" si="13"/>
        <v>VIC</v>
      </c>
    </row>
    <row r="840" spans="1:3">
      <c r="A840" s="150">
        <v>3050</v>
      </c>
      <c r="B840" s="150">
        <v>18</v>
      </c>
      <c r="C840" s="149" t="str">
        <f t="shared" si="13"/>
        <v>VIC</v>
      </c>
    </row>
    <row r="841" spans="1:3">
      <c r="A841" s="150">
        <v>3051</v>
      </c>
      <c r="B841" s="150">
        <v>18</v>
      </c>
      <c r="C841" s="149" t="str">
        <f t="shared" si="13"/>
        <v>VIC</v>
      </c>
    </row>
    <row r="842" spans="1:3">
      <c r="A842" s="150">
        <v>3052</v>
      </c>
      <c r="B842" s="150">
        <v>18</v>
      </c>
      <c r="C842" s="149" t="str">
        <f t="shared" si="13"/>
        <v>VIC</v>
      </c>
    </row>
    <row r="843" spans="1:3">
      <c r="A843" s="150">
        <v>3053</v>
      </c>
      <c r="B843" s="150">
        <v>18</v>
      </c>
      <c r="C843" s="149" t="str">
        <f t="shared" si="13"/>
        <v>VIC</v>
      </c>
    </row>
    <row r="844" spans="1:3">
      <c r="A844" s="150">
        <v>3054</v>
      </c>
      <c r="B844" s="150">
        <v>18</v>
      </c>
      <c r="C844" s="149" t="str">
        <f t="shared" si="13"/>
        <v>VIC</v>
      </c>
    </row>
    <row r="845" spans="1:3">
      <c r="A845" s="150">
        <v>3055</v>
      </c>
      <c r="B845" s="150">
        <v>18</v>
      </c>
      <c r="C845" s="149" t="str">
        <f t="shared" si="13"/>
        <v>VIC</v>
      </c>
    </row>
    <row r="846" spans="1:3">
      <c r="A846" s="150">
        <v>3056</v>
      </c>
      <c r="B846" s="150">
        <v>18</v>
      </c>
      <c r="C846" s="149" t="str">
        <f t="shared" si="13"/>
        <v>VIC</v>
      </c>
    </row>
    <row r="847" spans="1:3">
      <c r="A847" s="150">
        <v>3057</v>
      </c>
      <c r="B847" s="150">
        <v>18</v>
      </c>
      <c r="C847" s="149" t="str">
        <f t="shared" si="13"/>
        <v>VIC</v>
      </c>
    </row>
    <row r="848" spans="1:3">
      <c r="A848" s="150">
        <v>3058</v>
      </c>
      <c r="B848" s="150">
        <v>18</v>
      </c>
      <c r="C848" s="149" t="str">
        <f t="shared" si="13"/>
        <v>VIC</v>
      </c>
    </row>
    <row r="849" spans="1:3">
      <c r="A849" s="150">
        <v>3059</v>
      </c>
      <c r="B849" s="150">
        <v>18</v>
      </c>
      <c r="C849" s="149" t="str">
        <f t="shared" si="13"/>
        <v>VIC</v>
      </c>
    </row>
    <row r="850" spans="1:3">
      <c r="A850" s="150">
        <v>3060</v>
      </c>
      <c r="B850" s="150">
        <v>18</v>
      </c>
      <c r="C850" s="149" t="str">
        <f t="shared" si="13"/>
        <v>VIC</v>
      </c>
    </row>
    <row r="851" spans="1:3">
      <c r="A851" s="150">
        <v>3061</v>
      </c>
      <c r="B851" s="150">
        <v>18</v>
      </c>
      <c r="C851" s="149" t="str">
        <f t="shared" si="13"/>
        <v>VIC</v>
      </c>
    </row>
    <row r="852" spans="1:3">
      <c r="A852" s="150">
        <v>3062</v>
      </c>
      <c r="B852" s="150">
        <v>18</v>
      </c>
      <c r="C852" s="149" t="str">
        <f t="shared" si="13"/>
        <v>VIC</v>
      </c>
    </row>
    <row r="853" spans="1:3">
      <c r="A853" s="150">
        <v>3063</v>
      </c>
      <c r="B853" s="150">
        <v>18</v>
      </c>
      <c r="C853" s="149" t="str">
        <f t="shared" si="13"/>
        <v>VIC</v>
      </c>
    </row>
    <row r="854" spans="1:3">
      <c r="A854" s="150">
        <v>3064</v>
      </c>
      <c r="B854" s="150">
        <v>18</v>
      </c>
      <c r="C854" s="149" t="str">
        <f t="shared" si="13"/>
        <v>VIC</v>
      </c>
    </row>
    <row r="855" spans="1:3">
      <c r="A855" s="150">
        <v>3065</v>
      </c>
      <c r="B855" s="150">
        <v>18</v>
      </c>
      <c r="C855" s="149" t="str">
        <f t="shared" si="13"/>
        <v>VIC</v>
      </c>
    </row>
    <row r="856" spans="1:3">
      <c r="A856" s="150">
        <v>3066</v>
      </c>
      <c r="B856" s="150">
        <v>18</v>
      </c>
      <c r="C856" s="149" t="str">
        <f t="shared" si="13"/>
        <v>VIC</v>
      </c>
    </row>
    <row r="857" spans="1:3">
      <c r="A857" s="150">
        <v>3067</v>
      </c>
      <c r="B857" s="150">
        <v>18</v>
      </c>
      <c r="C857" s="149" t="str">
        <f t="shared" si="13"/>
        <v>VIC</v>
      </c>
    </row>
    <row r="858" spans="1:3">
      <c r="A858" s="150">
        <v>3068</v>
      </c>
      <c r="B858" s="150">
        <v>18</v>
      </c>
      <c r="C858" s="149" t="str">
        <f t="shared" si="13"/>
        <v>VIC</v>
      </c>
    </row>
    <row r="859" spans="1:3">
      <c r="A859" s="150">
        <v>3070</v>
      </c>
      <c r="B859" s="150">
        <v>18</v>
      </c>
      <c r="C859" s="149" t="str">
        <f t="shared" si="13"/>
        <v>VIC</v>
      </c>
    </row>
    <row r="860" spans="1:3">
      <c r="A860" s="150">
        <v>3071</v>
      </c>
      <c r="B860" s="150">
        <v>18</v>
      </c>
      <c r="C860" s="149" t="str">
        <f t="shared" si="13"/>
        <v>VIC</v>
      </c>
    </row>
    <row r="861" spans="1:3">
      <c r="A861" s="150">
        <v>3072</v>
      </c>
      <c r="B861" s="150">
        <v>18</v>
      </c>
      <c r="C861" s="149" t="str">
        <f t="shared" si="13"/>
        <v>VIC</v>
      </c>
    </row>
    <row r="862" spans="1:3">
      <c r="A862" s="150">
        <v>3073</v>
      </c>
      <c r="B862" s="150">
        <v>18</v>
      </c>
      <c r="C862" s="149" t="str">
        <f t="shared" si="13"/>
        <v>VIC</v>
      </c>
    </row>
    <row r="863" spans="1:3">
      <c r="A863" s="150">
        <v>3074</v>
      </c>
      <c r="B863" s="150">
        <v>18</v>
      </c>
      <c r="C863" s="149" t="str">
        <f t="shared" si="13"/>
        <v>VIC</v>
      </c>
    </row>
    <row r="864" spans="1:3">
      <c r="A864" s="150">
        <v>3075</v>
      </c>
      <c r="B864" s="150">
        <v>18</v>
      </c>
      <c r="C864" s="149" t="str">
        <f t="shared" si="13"/>
        <v>VIC</v>
      </c>
    </row>
    <row r="865" spans="1:3">
      <c r="A865" s="150">
        <v>3076</v>
      </c>
      <c r="B865" s="150">
        <v>18</v>
      </c>
      <c r="C865" s="149" t="str">
        <f t="shared" si="13"/>
        <v>VIC</v>
      </c>
    </row>
    <row r="866" spans="1:3">
      <c r="A866" s="150">
        <v>3078</v>
      </c>
      <c r="B866" s="150">
        <v>18</v>
      </c>
      <c r="C866" s="149" t="str">
        <f t="shared" si="13"/>
        <v>VIC</v>
      </c>
    </row>
    <row r="867" spans="1:3">
      <c r="A867" s="150">
        <v>3079</v>
      </c>
      <c r="B867" s="150">
        <v>18</v>
      </c>
      <c r="C867" s="149" t="str">
        <f t="shared" si="13"/>
        <v>VIC</v>
      </c>
    </row>
    <row r="868" spans="1:3">
      <c r="A868" s="150">
        <v>3081</v>
      </c>
      <c r="B868" s="150">
        <v>18</v>
      </c>
      <c r="C868" s="149" t="str">
        <f t="shared" si="13"/>
        <v>VIC</v>
      </c>
    </row>
    <row r="869" spans="1:3">
      <c r="A869" s="150">
        <v>3082</v>
      </c>
      <c r="B869" s="150">
        <v>18</v>
      </c>
      <c r="C869" s="149" t="str">
        <f t="shared" si="13"/>
        <v>VIC</v>
      </c>
    </row>
    <row r="870" spans="1:3">
      <c r="A870" s="150">
        <v>3083</v>
      </c>
      <c r="B870" s="150">
        <v>18</v>
      </c>
      <c r="C870" s="149" t="str">
        <f t="shared" si="13"/>
        <v>VIC</v>
      </c>
    </row>
    <row r="871" spans="1:3">
      <c r="A871" s="150">
        <v>3084</v>
      </c>
      <c r="B871" s="150">
        <v>18</v>
      </c>
      <c r="C871" s="149" t="str">
        <f t="shared" si="13"/>
        <v>VIC</v>
      </c>
    </row>
    <row r="872" spans="1:3">
      <c r="A872" s="150">
        <v>3085</v>
      </c>
      <c r="B872" s="150">
        <v>18</v>
      </c>
      <c r="C872" s="149" t="str">
        <f t="shared" si="13"/>
        <v>VIC</v>
      </c>
    </row>
    <row r="873" spans="1:3">
      <c r="A873" s="150">
        <v>3086</v>
      </c>
      <c r="B873" s="150">
        <v>18</v>
      </c>
      <c r="C873" s="149" t="str">
        <f t="shared" si="13"/>
        <v>VIC</v>
      </c>
    </row>
    <row r="874" spans="1:3">
      <c r="A874" s="150">
        <v>3087</v>
      </c>
      <c r="B874" s="150">
        <v>18</v>
      </c>
      <c r="C874" s="149" t="str">
        <f t="shared" si="13"/>
        <v>VIC</v>
      </c>
    </row>
    <row r="875" spans="1:3">
      <c r="A875" s="150">
        <v>3088</v>
      </c>
      <c r="B875" s="150">
        <v>18</v>
      </c>
      <c r="C875" s="149" t="str">
        <f t="shared" si="13"/>
        <v>VIC</v>
      </c>
    </row>
    <row r="876" spans="1:3">
      <c r="A876" s="150">
        <v>3089</v>
      </c>
      <c r="B876" s="150">
        <v>18</v>
      </c>
      <c r="C876" s="149" t="str">
        <f t="shared" si="13"/>
        <v>VIC</v>
      </c>
    </row>
    <row r="877" spans="1:3">
      <c r="A877" s="150">
        <v>3090</v>
      </c>
      <c r="B877" s="150">
        <v>18</v>
      </c>
      <c r="C877" s="149" t="str">
        <f t="shared" si="13"/>
        <v>VIC</v>
      </c>
    </row>
    <row r="878" spans="1:3">
      <c r="A878" s="150">
        <v>3091</v>
      </c>
      <c r="B878" s="150">
        <v>18</v>
      </c>
      <c r="C878" s="149" t="str">
        <f t="shared" si="13"/>
        <v>VIC</v>
      </c>
    </row>
    <row r="879" spans="1:3">
      <c r="A879" s="150">
        <v>3093</v>
      </c>
      <c r="B879" s="150">
        <v>18</v>
      </c>
      <c r="C879" s="149" t="str">
        <f t="shared" si="13"/>
        <v>VIC</v>
      </c>
    </row>
    <row r="880" spans="1:3">
      <c r="A880" s="150">
        <v>3094</v>
      </c>
      <c r="B880" s="150">
        <v>18</v>
      </c>
      <c r="C880" s="149" t="str">
        <f t="shared" si="13"/>
        <v>VIC</v>
      </c>
    </row>
    <row r="881" spans="1:3">
      <c r="A881" s="150">
        <v>3095</v>
      </c>
      <c r="B881" s="150">
        <v>18</v>
      </c>
      <c r="C881" s="149" t="str">
        <f t="shared" si="13"/>
        <v>VIC</v>
      </c>
    </row>
    <row r="882" spans="1:3">
      <c r="A882" s="150">
        <v>3096</v>
      </c>
      <c r="B882" s="150">
        <v>18</v>
      </c>
      <c r="C882" s="149" t="str">
        <f t="shared" si="13"/>
        <v>VIC</v>
      </c>
    </row>
    <row r="883" spans="1:3">
      <c r="A883" s="150">
        <v>3097</v>
      </c>
      <c r="B883" s="150">
        <v>18</v>
      </c>
      <c r="C883" s="149" t="str">
        <f t="shared" si="13"/>
        <v>VIC</v>
      </c>
    </row>
    <row r="884" spans="1:3">
      <c r="A884" s="150">
        <v>3099</v>
      </c>
      <c r="B884" s="150">
        <v>18</v>
      </c>
      <c r="C884" s="149" t="str">
        <f t="shared" si="13"/>
        <v>VIC</v>
      </c>
    </row>
    <row r="885" spans="1:3">
      <c r="A885" s="150">
        <v>3101</v>
      </c>
      <c r="B885" s="150">
        <v>18</v>
      </c>
      <c r="C885" s="149" t="str">
        <f t="shared" si="13"/>
        <v>VIC</v>
      </c>
    </row>
    <row r="886" spans="1:3">
      <c r="A886" s="150">
        <v>3102</v>
      </c>
      <c r="B886" s="150">
        <v>18</v>
      </c>
      <c r="C886" s="149" t="str">
        <f t="shared" si="13"/>
        <v>VIC</v>
      </c>
    </row>
    <row r="887" spans="1:3">
      <c r="A887" s="150">
        <v>3103</v>
      </c>
      <c r="B887" s="150">
        <v>18</v>
      </c>
      <c r="C887" s="149" t="str">
        <f t="shared" si="13"/>
        <v>VIC</v>
      </c>
    </row>
    <row r="888" spans="1:3">
      <c r="A888" s="150">
        <v>3104</v>
      </c>
      <c r="B888" s="150">
        <v>18</v>
      </c>
      <c r="C888" s="149" t="str">
        <f t="shared" si="13"/>
        <v>VIC</v>
      </c>
    </row>
    <row r="889" spans="1:3">
      <c r="A889" s="150">
        <v>3105</v>
      </c>
      <c r="B889" s="150">
        <v>18</v>
      </c>
      <c r="C889" s="149" t="str">
        <f t="shared" si="13"/>
        <v>VIC</v>
      </c>
    </row>
    <row r="890" spans="1:3">
      <c r="A890" s="150">
        <v>3106</v>
      </c>
      <c r="B890" s="150">
        <v>18</v>
      </c>
      <c r="C890" s="149" t="str">
        <f t="shared" si="13"/>
        <v>VIC</v>
      </c>
    </row>
    <row r="891" spans="1:3">
      <c r="A891" s="150">
        <v>3107</v>
      </c>
      <c r="B891" s="150">
        <v>18</v>
      </c>
      <c r="C891" s="149" t="str">
        <f t="shared" si="13"/>
        <v>VIC</v>
      </c>
    </row>
    <row r="892" spans="1:3">
      <c r="A892" s="150">
        <v>3108</v>
      </c>
      <c r="B892" s="150">
        <v>18</v>
      </c>
      <c r="C892" s="149" t="str">
        <f t="shared" si="13"/>
        <v>VIC</v>
      </c>
    </row>
    <row r="893" spans="1:3">
      <c r="A893" s="150">
        <v>3109</v>
      </c>
      <c r="B893" s="150">
        <v>18</v>
      </c>
      <c r="C893" s="149" t="str">
        <f t="shared" si="13"/>
        <v>VIC</v>
      </c>
    </row>
    <row r="894" spans="1:3">
      <c r="A894" s="150">
        <v>3110</v>
      </c>
      <c r="B894" s="150">
        <v>18</v>
      </c>
      <c r="C894" s="149" t="str">
        <f t="shared" si="13"/>
        <v>VIC</v>
      </c>
    </row>
    <row r="895" spans="1:3">
      <c r="A895" s="150">
        <v>3111</v>
      </c>
      <c r="B895" s="150">
        <v>18</v>
      </c>
      <c r="C895" s="149" t="str">
        <f t="shared" si="13"/>
        <v>VIC</v>
      </c>
    </row>
    <row r="896" spans="1:3">
      <c r="A896" s="150">
        <v>3113</v>
      </c>
      <c r="B896" s="150">
        <v>18</v>
      </c>
      <c r="C896" s="149" t="str">
        <f t="shared" si="13"/>
        <v>VIC</v>
      </c>
    </row>
    <row r="897" spans="1:3">
      <c r="A897" s="150">
        <v>3114</v>
      </c>
      <c r="B897" s="150">
        <v>18</v>
      </c>
      <c r="C897" s="149" t="str">
        <f t="shared" si="13"/>
        <v>VIC</v>
      </c>
    </row>
    <row r="898" spans="1:3">
      <c r="A898" s="150">
        <v>3115</v>
      </c>
      <c r="B898" s="150">
        <v>18</v>
      </c>
      <c r="C898" s="149" t="str">
        <f t="shared" ref="C898:C961" si="14">IF(OR(A898&lt;=299,AND(A898&lt;3000,A898&gt;=1000)),"NSW",IF(AND(A898&lt;=999,A898&gt;=800),"NT",IF(OR(AND(A898&lt;=8999,A898&gt;=8000),AND(A898&lt;=3999,A898&gt;=3000)),"VIC",IF(OR(AND(A898&lt;=9999,A898&gt;=9000),AND(A898&lt;=4999,A898&gt;=4000)),"QLD",IF(AND(A898&lt;=5999,A898&gt;=5000),"SA",IF(AND(A898&lt;=6999,A898&gt;=6000),"WA","TAS"))))))</f>
        <v>VIC</v>
      </c>
    </row>
    <row r="899" spans="1:3">
      <c r="A899" s="150">
        <v>3116</v>
      </c>
      <c r="B899" s="150">
        <v>18</v>
      </c>
      <c r="C899" s="149" t="str">
        <f t="shared" si="14"/>
        <v>VIC</v>
      </c>
    </row>
    <row r="900" spans="1:3">
      <c r="A900" s="150">
        <v>3121</v>
      </c>
      <c r="B900" s="150">
        <v>18</v>
      </c>
      <c r="C900" s="149" t="str">
        <f t="shared" si="14"/>
        <v>VIC</v>
      </c>
    </row>
    <row r="901" spans="1:3">
      <c r="A901" s="150">
        <v>3122</v>
      </c>
      <c r="B901" s="150">
        <v>18</v>
      </c>
      <c r="C901" s="149" t="str">
        <f t="shared" si="14"/>
        <v>VIC</v>
      </c>
    </row>
    <row r="902" spans="1:3">
      <c r="A902" s="150">
        <v>3123</v>
      </c>
      <c r="B902" s="150">
        <v>18</v>
      </c>
      <c r="C902" s="149" t="str">
        <f t="shared" si="14"/>
        <v>VIC</v>
      </c>
    </row>
    <row r="903" spans="1:3">
      <c r="A903" s="150">
        <v>3124</v>
      </c>
      <c r="B903" s="150">
        <v>18</v>
      </c>
      <c r="C903" s="149" t="str">
        <f t="shared" si="14"/>
        <v>VIC</v>
      </c>
    </row>
    <row r="904" spans="1:3">
      <c r="A904" s="150">
        <v>3125</v>
      </c>
      <c r="B904" s="150">
        <v>18</v>
      </c>
      <c r="C904" s="149" t="str">
        <f t="shared" si="14"/>
        <v>VIC</v>
      </c>
    </row>
    <row r="905" spans="1:3">
      <c r="A905" s="150">
        <v>3126</v>
      </c>
      <c r="B905" s="150">
        <v>18</v>
      </c>
      <c r="C905" s="149" t="str">
        <f t="shared" si="14"/>
        <v>VIC</v>
      </c>
    </row>
    <row r="906" spans="1:3">
      <c r="A906" s="150">
        <v>3127</v>
      </c>
      <c r="B906" s="150">
        <v>18</v>
      </c>
      <c r="C906" s="149" t="str">
        <f t="shared" si="14"/>
        <v>VIC</v>
      </c>
    </row>
    <row r="907" spans="1:3">
      <c r="A907" s="150">
        <v>3128</v>
      </c>
      <c r="B907" s="150">
        <v>18</v>
      </c>
      <c r="C907" s="149" t="str">
        <f t="shared" si="14"/>
        <v>VIC</v>
      </c>
    </row>
    <row r="908" spans="1:3">
      <c r="A908" s="150">
        <v>3129</v>
      </c>
      <c r="B908" s="150">
        <v>18</v>
      </c>
      <c r="C908" s="149" t="str">
        <f t="shared" si="14"/>
        <v>VIC</v>
      </c>
    </row>
    <row r="909" spans="1:3">
      <c r="A909" s="150">
        <v>3130</v>
      </c>
      <c r="B909" s="150">
        <v>18</v>
      </c>
      <c r="C909" s="149" t="str">
        <f t="shared" si="14"/>
        <v>VIC</v>
      </c>
    </row>
    <row r="910" spans="1:3">
      <c r="A910" s="150">
        <v>3131</v>
      </c>
      <c r="B910" s="150">
        <v>18</v>
      </c>
      <c r="C910" s="149" t="str">
        <f t="shared" si="14"/>
        <v>VIC</v>
      </c>
    </row>
    <row r="911" spans="1:3">
      <c r="A911" s="150">
        <v>3132</v>
      </c>
      <c r="B911" s="150">
        <v>18</v>
      </c>
      <c r="C911" s="149" t="str">
        <f t="shared" si="14"/>
        <v>VIC</v>
      </c>
    </row>
    <row r="912" spans="1:3">
      <c r="A912" s="150">
        <v>3133</v>
      </c>
      <c r="B912" s="150">
        <v>18</v>
      </c>
      <c r="C912" s="149" t="str">
        <f t="shared" si="14"/>
        <v>VIC</v>
      </c>
    </row>
    <row r="913" spans="1:3">
      <c r="A913" s="150">
        <v>3134</v>
      </c>
      <c r="B913" s="150">
        <v>18</v>
      </c>
      <c r="C913" s="149" t="str">
        <f t="shared" si="14"/>
        <v>VIC</v>
      </c>
    </row>
    <row r="914" spans="1:3">
      <c r="A914" s="150">
        <v>3135</v>
      </c>
      <c r="B914" s="150">
        <v>18</v>
      </c>
      <c r="C914" s="149" t="str">
        <f t="shared" si="14"/>
        <v>VIC</v>
      </c>
    </row>
    <row r="915" spans="1:3">
      <c r="A915" s="150">
        <v>3136</v>
      </c>
      <c r="B915" s="150">
        <v>18</v>
      </c>
      <c r="C915" s="149" t="str">
        <f t="shared" si="14"/>
        <v>VIC</v>
      </c>
    </row>
    <row r="916" spans="1:3">
      <c r="A916" s="150">
        <v>3137</v>
      </c>
      <c r="B916" s="150">
        <v>18</v>
      </c>
      <c r="C916" s="149" t="str">
        <f t="shared" si="14"/>
        <v>VIC</v>
      </c>
    </row>
    <row r="917" spans="1:3">
      <c r="A917" s="150">
        <v>3138</v>
      </c>
      <c r="B917" s="150">
        <v>18</v>
      </c>
      <c r="C917" s="149" t="str">
        <f t="shared" si="14"/>
        <v>VIC</v>
      </c>
    </row>
    <row r="918" spans="1:3">
      <c r="A918" s="150">
        <v>3139</v>
      </c>
      <c r="B918" s="150">
        <v>18</v>
      </c>
      <c r="C918" s="149" t="str">
        <f t="shared" si="14"/>
        <v>VIC</v>
      </c>
    </row>
    <row r="919" spans="1:3">
      <c r="A919" s="150">
        <v>3140</v>
      </c>
      <c r="B919" s="150">
        <v>18</v>
      </c>
      <c r="C919" s="149" t="str">
        <f t="shared" si="14"/>
        <v>VIC</v>
      </c>
    </row>
    <row r="920" spans="1:3">
      <c r="A920" s="150">
        <v>3141</v>
      </c>
      <c r="B920" s="150">
        <v>18</v>
      </c>
      <c r="C920" s="149" t="str">
        <f t="shared" si="14"/>
        <v>VIC</v>
      </c>
    </row>
    <row r="921" spans="1:3">
      <c r="A921" s="150">
        <v>3142</v>
      </c>
      <c r="B921" s="150">
        <v>18</v>
      </c>
      <c r="C921" s="149" t="str">
        <f t="shared" si="14"/>
        <v>VIC</v>
      </c>
    </row>
    <row r="922" spans="1:3">
      <c r="A922" s="150">
        <v>3143</v>
      </c>
      <c r="B922" s="150">
        <v>18</v>
      </c>
      <c r="C922" s="149" t="str">
        <f t="shared" si="14"/>
        <v>VIC</v>
      </c>
    </row>
    <row r="923" spans="1:3">
      <c r="A923" s="150">
        <v>3144</v>
      </c>
      <c r="B923" s="150">
        <v>18</v>
      </c>
      <c r="C923" s="149" t="str">
        <f t="shared" si="14"/>
        <v>VIC</v>
      </c>
    </row>
    <row r="924" spans="1:3">
      <c r="A924" s="150">
        <v>3145</v>
      </c>
      <c r="B924" s="150">
        <v>18</v>
      </c>
      <c r="C924" s="149" t="str">
        <f t="shared" si="14"/>
        <v>VIC</v>
      </c>
    </row>
    <row r="925" spans="1:3">
      <c r="A925" s="150">
        <v>3146</v>
      </c>
      <c r="B925" s="150">
        <v>18</v>
      </c>
      <c r="C925" s="149" t="str">
        <f t="shared" si="14"/>
        <v>VIC</v>
      </c>
    </row>
    <row r="926" spans="1:3">
      <c r="A926" s="150">
        <v>3147</v>
      </c>
      <c r="B926" s="150">
        <v>18</v>
      </c>
      <c r="C926" s="149" t="str">
        <f t="shared" si="14"/>
        <v>VIC</v>
      </c>
    </row>
    <row r="927" spans="1:3">
      <c r="A927" s="150">
        <v>3148</v>
      </c>
      <c r="B927" s="150">
        <v>18</v>
      </c>
      <c r="C927" s="149" t="str">
        <f t="shared" si="14"/>
        <v>VIC</v>
      </c>
    </row>
    <row r="928" spans="1:3">
      <c r="A928" s="150">
        <v>3149</v>
      </c>
      <c r="B928" s="150">
        <v>18</v>
      </c>
      <c r="C928" s="149" t="str">
        <f t="shared" si="14"/>
        <v>VIC</v>
      </c>
    </row>
    <row r="929" spans="1:3">
      <c r="A929" s="150">
        <v>3150</v>
      </c>
      <c r="B929" s="150">
        <v>18</v>
      </c>
      <c r="C929" s="149" t="str">
        <f t="shared" si="14"/>
        <v>VIC</v>
      </c>
    </row>
    <row r="930" spans="1:3">
      <c r="A930" s="150">
        <v>3151</v>
      </c>
      <c r="B930" s="150">
        <v>18</v>
      </c>
      <c r="C930" s="149" t="str">
        <f t="shared" si="14"/>
        <v>VIC</v>
      </c>
    </row>
    <row r="931" spans="1:3">
      <c r="A931" s="150">
        <v>3152</v>
      </c>
      <c r="B931" s="150">
        <v>18</v>
      </c>
      <c r="C931" s="149" t="str">
        <f t="shared" si="14"/>
        <v>VIC</v>
      </c>
    </row>
    <row r="932" spans="1:3">
      <c r="A932" s="150">
        <v>3153</v>
      </c>
      <c r="B932" s="150">
        <v>18</v>
      </c>
      <c r="C932" s="149" t="str">
        <f t="shared" si="14"/>
        <v>VIC</v>
      </c>
    </row>
    <row r="933" spans="1:3">
      <c r="A933" s="150">
        <v>3154</v>
      </c>
      <c r="B933" s="150">
        <v>18</v>
      </c>
      <c r="C933" s="149" t="str">
        <f t="shared" si="14"/>
        <v>VIC</v>
      </c>
    </row>
    <row r="934" spans="1:3">
      <c r="A934" s="150">
        <v>3155</v>
      </c>
      <c r="B934" s="150">
        <v>18</v>
      </c>
      <c r="C934" s="149" t="str">
        <f t="shared" si="14"/>
        <v>VIC</v>
      </c>
    </row>
    <row r="935" spans="1:3">
      <c r="A935" s="150">
        <v>3156</v>
      </c>
      <c r="B935" s="150">
        <v>18</v>
      </c>
      <c r="C935" s="149" t="str">
        <f t="shared" si="14"/>
        <v>VIC</v>
      </c>
    </row>
    <row r="936" spans="1:3">
      <c r="A936" s="150">
        <v>3158</v>
      </c>
      <c r="B936" s="150">
        <v>18</v>
      </c>
      <c r="C936" s="149" t="str">
        <f t="shared" si="14"/>
        <v>VIC</v>
      </c>
    </row>
    <row r="937" spans="1:3">
      <c r="A937" s="150">
        <v>3159</v>
      </c>
      <c r="B937" s="150">
        <v>18</v>
      </c>
      <c r="C937" s="149" t="str">
        <f t="shared" si="14"/>
        <v>VIC</v>
      </c>
    </row>
    <row r="938" spans="1:3">
      <c r="A938" s="150">
        <v>3160</v>
      </c>
      <c r="B938" s="150">
        <v>18</v>
      </c>
      <c r="C938" s="149" t="str">
        <f t="shared" si="14"/>
        <v>VIC</v>
      </c>
    </row>
    <row r="939" spans="1:3">
      <c r="A939" s="150">
        <v>3161</v>
      </c>
      <c r="B939" s="150">
        <v>18</v>
      </c>
      <c r="C939" s="149" t="str">
        <f t="shared" si="14"/>
        <v>VIC</v>
      </c>
    </row>
    <row r="940" spans="1:3">
      <c r="A940" s="150">
        <v>3162</v>
      </c>
      <c r="B940" s="150">
        <v>18</v>
      </c>
      <c r="C940" s="149" t="str">
        <f t="shared" si="14"/>
        <v>VIC</v>
      </c>
    </row>
    <row r="941" spans="1:3">
      <c r="A941" s="150">
        <v>3163</v>
      </c>
      <c r="B941" s="150">
        <v>18</v>
      </c>
      <c r="C941" s="149" t="str">
        <f t="shared" si="14"/>
        <v>VIC</v>
      </c>
    </row>
    <row r="942" spans="1:3">
      <c r="A942" s="150">
        <v>3164</v>
      </c>
      <c r="B942" s="150">
        <v>18</v>
      </c>
      <c r="C942" s="149" t="str">
        <f t="shared" si="14"/>
        <v>VIC</v>
      </c>
    </row>
    <row r="943" spans="1:3">
      <c r="A943" s="150">
        <v>3165</v>
      </c>
      <c r="B943" s="150">
        <v>18</v>
      </c>
      <c r="C943" s="149" t="str">
        <f t="shared" si="14"/>
        <v>VIC</v>
      </c>
    </row>
    <row r="944" spans="1:3">
      <c r="A944" s="150">
        <v>3166</v>
      </c>
      <c r="B944" s="150">
        <v>18</v>
      </c>
      <c r="C944" s="149" t="str">
        <f t="shared" si="14"/>
        <v>VIC</v>
      </c>
    </row>
    <row r="945" spans="1:3">
      <c r="A945" s="150">
        <v>3167</v>
      </c>
      <c r="B945" s="150">
        <v>18</v>
      </c>
      <c r="C945" s="149" t="str">
        <f t="shared" si="14"/>
        <v>VIC</v>
      </c>
    </row>
    <row r="946" spans="1:3">
      <c r="A946" s="150">
        <v>3168</v>
      </c>
      <c r="B946" s="150">
        <v>18</v>
      </c>
      <c r="C946" s="149" t="str">
        <f t="shared" si="14"/>
        <v>VIC</v>
      </c>
    </row>
    <row r="947" spans="1:3">
      <c r="A947" s="150">
        <v>3169</v>
      </c>
      <c r="B947" s="150">
        <v>18</v>
      </c>
      <c r="C947" s="149" t="str">
        <f t="shared" si="14"/>
        <v>VIC</v>
      </c>
    </row>
    <row r="948" spans="1:3">
      <c r="A948" s="150">
        <v>3170</v>
      </c>
      <c r="B948" s="150">
        <v>18</v>
      </c>
      <c r="C948" s="149" t="str">
        <f t="shared" si="14"/>
        <v>VIC</v>
      </c>
    </row>
    <row r="949" spans="1:3">
      <c r="A949" s="150">
        <v>3171</v>
      </c>
      <c r="B949" s="150">
        <v>18</v>
      </c>
      <c r="C949" s="149" t="str">
        <f t="shared" si="14"/>
        <v>VIC</v>
      </c>
    </row>
    <row r="950" spans="1:3">
      <c r="A950" s="150">
        <v>3172</v>
      </c>
      <c r="B950" s="150">
        <v>18</v>
      </c>
      <c r="C950" s="149" t="str">
        <f t="shared" si="14"/>
        <v>VIC</v>
      </c>
    </row>
    <row r="951" spans="1:3">
      <c r="A951" s="150">
        <v>3173</v>
      </c>
      <c r="B951" s="150">
        <v>18</v>
      </c>
      <c r="C951" s="149" t="str">
        <f t="shared" si="14"/>
        <v>VIC</v>
      </c>
    </row>
    <row r="952" spans="1:3">
      <c r="A952" s="150">
        <v>3174</v>
      </c>
      <c r="B952" s="150">
        <v>18</v>
      </c>
      <c r="C952" s="149" t="str">
        <f t="shared" si="14"/>
        <v>VIC</v>
      </c>
    </row>
    <row r="953" spans="1:3">
      <c r="A953" s="150">
        <v>3175</v>
      </c>
      <c r="B953" s="150">
        <v>18</v>
      </c>
      <c r="C953" s="149" t="str">
        <f t="shared" si="14"/>
        <v>VIC</v>
      </c>
    </row>
    <row r="954" spans="1:3">
      <c r="A954" s="150">
        <v>3176</v>
      </c>
      <c r="B954" s="150">
        <v>18</v>
      </c>
      <c r="C954" s="149" t="str">
        <f t="shared" si="14"/>
        <v>VIC</v>
      </c>
    </row>
    <row r="955" spans="1:3">
      <c r="A955" s="150">
        <v>3177</v>
      </c>
      <c r="B955" s="150">
        <v>18</v>
      </c>
      <c r="C955" s="149" t="str">
        <f t="shared" si="14"/>
        <v>VIC</v>
      </c>
    </row>
    <row r="956" spans="1:3">
      <c r="A956" s="150">
        <v>3178</v>
      </c>
      <c r="B956" s="150">
        <v>18</v>
      </c>
      <c r="C956" s="149" t="str">
        <f t="shared" si="14"/>
        <v>VIC</v>
      </c>
    </row>
    <row r="957" spans="1:3">
      <c r="A957" s="150">
        <v>3179</v>
      </c>
      <c r="B957" s="150">
        <v>18</v>
      </c>
      <c r="C957" s="149" t="str">
        <f t="shared" si="14"/>
        <v>VIC</v>
      </c>
    </row>
    <row r="958" spans="1:3">
      <c r="A958" s="150">
        <v>3180</v>
      </c>
      <c r="B958" s="150">
        <v>18</v>
      </c>
      <c r="C958" s="149" t="str">
        <f t="shared" si="14"/>
        <v>VIC</v>
      </c>
    </row>
    <row r="959" spans="1:3">
      <c r="A959" s="150">
        <v>3181</v>
      </c>
      <c r="B959" s="150">
        <v>18</v>
      </c>
      <c r="C959" s="149" t="str">
        <f t="shared" si="14"/>
        <v>VIC</v>
      </c>
    </row>
    <row r="960" spans="1:3">
      <c r="A960" s="150">
        <v>3182</v>
      </c>
      <c r="B960" s="150">
        <v>18</v>
      </c>
      <c r="C960" s="149" t="str">
        <f t="shared" si="14"/>
        <v>VIC</v>
      </c>
    </row>
    <row r="961" spans="1:3">
      <c r="A961" s="150">
        <v>3183</v>
      </c>
      <c r="B961" s="150">
        <v>18</v>
      </c>
      <c r="C961" s="149" t="str">
        <f t="shared" si="14"/>
        <v>VIC</v>
      </c>
    </row>
    <row r="962" spans="1:3">
      <c r="A962" s="150">
        <v>3184</v>
      </c>
      <c r="B962" s="150">
        <v>18</v>
      </c>
      <c r="C962" s="149" t="str">
        <f t="shared" ref="C962:C1025" si="15">IF(OR(A962&lt;=299,AND(A962&lt;3000,A962&gt;=1000)),"NSW",IF(AND(A962&lt;=999,A962&gt;=800),"NT",IF(OR(AND(A962&lt;=8999,A962&gt;=8000),AND(A962&lt;=3999,A962&gt;=3000)),"VIC",IF(OR(AND(A962&lt;=9999,A962&gt;=9000),AND(A962&lt;=4999,A962&gt;=4000)),"QLD",IF(AND(A962&lt;=5999,A962&gt;=5000),"SA",IF(AND(A962&lt;=6999,A962&gt;=6000),"WA","TAS"))))))</f>
        <v>VIC</v>
      </c>
    </row>
    <row r="963" spans="1:3">
      <c r="A963" s="150">
        <v>3185</v>
      </c>
      <c r="B963" s="150">
        <v>18</v>
      </c>
      <c r="C963" s="149" t="str">
        <f t="shared" si="15"/>
        <v>VIC</v>
      </c>
    </row>
    <row r="964" spans="1:3">
      <c r="A964" s="150">
        <v>3186</v>
      </c>
      <c r="B964" s="150">
        <v>18</v>
      </c>
      <c r="C964" s="149" t="str">
        <f t="shared" si="15"/>
        <v>VIC</v>
      </c>
    </row>
    <row r="965" spans="1:3">
      <c r="A965" s="150">
        <v>3187</v>
      </c>
      <c r="B965" s="150">
        <v>18</v>
      </c>
      <c r="C965" s="149" t="str">
        <f t="shared" si="15"/>
        <v>VIC</v>
      </c>
    </row>
    <row r="966" spans="1:3">
      <c r="A966" s="150">
        <v>3188</v>
      </c>
      <c r="B966" s="150">
        <v>18</v>
      </c>
      <c r="C966" s="149" t="str">
        <f t="shared" si="15"/>
        <v>VIC</v>
      </c>
    </row>
    <row r="967" spans="1:3">
      <c r="A967" s="150">
        <v>3189</v>
      </c>
      <c r="B967" s="150">
        <v>18</v>
      </c>
      <c r="C967" s="149" t="str">
        <f t="shared" si="15"/>
        <v>VIC</v>
      </c>
    </row>
    <row r="968" spans="1:3">
      <c r="A968" s="150">
        <v>3190</v>
      </c>
      <c r="B968" s="150">
        <v>18</v>
      </c>
      <c r="C968" s="149" t="str">
        <f t="shared" si="15"/>
        <v>VIC</v>
      </c>
    </row>
    <row r="969" spans="1:3">
      <c r="A969" s="150">
        <v>3191</v>
      </c>
      <c r="B969" s="150">
        <v>18</v>
      </c>
      <c r="C969" s="149" t="str">
        <f t="shared" si="15"/>
        <v>VIC</v>
      </c>
    </row>
    <row r="970" spans="1:3">
      <c r="A970" s="150">
        <v>3192</v>
      </c>
      <c r="B970" s="150">
        <v>18</v>
      </c>
      <c r="C970" s="149" t="str">
        <f t="shared" si="15"/>
        <v>VIC</v>
      </c>
    </row>
    <row r="971" spans="1:3">
      <c r="A971" s="150">
        <v>3193</v>
      </c>
      <c r="B971" s="150">
        <v>18</v>
      </c>
      <c r="C971" s="149" t="str">
        <f t="shared" si="15"/>
        <v>VIC</v>
      </c>
    </row>
    <row r="972" spans="1:3">
      <c r="A972" s="150">
        <v>3194</v>
      </c>
      <c r="B972" s="150">
        <v>18</v>
      </c>
      <c r="C972" s="149" t="str">
        <f t="shared" si="15"/>
        <v>VIC</v>
      </c>
    </row>
    <row r="973" spans="1:3">
      <c r="A973" s="150">
        <v>3195</v>
      </c>
      <c r="B973" s="150">
        <v>18</v>
      </c>
      <c r="C973" s="149" t="str">
        <f t="shared" si="15"/>
        <v>VIC</v>
      </c>
    </row>
    <row r="974" spans="1:3">
      <c r="A974" s="150">
        <v>3196</v>
      </c>
      <c r="B974" s="150">
        <v>18</v>
      </c>
      <c r="C974" s="149" t="str">
        <f t="shared" si="15"/>
        <v>VIC</v>
      </c>
    </row>
    <row r="975" spans="1:3">
      <c r="A975" s="150">
        <v>3197</v>
      </c>
      <c r="B975" s="150">
        <v>18</v>
      </c>
      <c r="C975" s="149" t="str">
        <f t="shared" si="15"/>
        <v>VIC</v>
      </c>
    </row>
    <row r="976" spans="1:3">
      <c r="A976" s="150">
        <v>3198</v>
      </c>
      <c r="B976" s="150">
        <v>18</v>
      </c>
      <c r="C976" s="149" t="str">
        <f t="shared" si="15"/>
        <v>VIC</v>
      </c>
    </row>
    <row r="977" spans="1:3">
      <c r="A977" s="150">
        <v>3199</v>
      </c>
      <c r="B977" s="150">
        <v>18</v>
      </c>
      <c r="C977" s="149" t="str">
        <f t="shared" si="15"/>
        <v>VIC</v>
      </c>
    </row>
    <row r="978" spans="1:3">
      <c r="A978" s="150">
        <v>3200</v>
      </c>
      <c r="B978" s="150">
        <v>18</v>
      </c>
      <c r="C978" s="149" t="str">
        <f t="shared" si="15"/>
        <v>VIC</v>
      </c>
    </row>
    <row r="979" spans="1:3">
      <c r="A979" s="150">
        <v>3201</v>
      </c>
      <c r="B979" s="150">
        <v>18</v>
      </c>
      <c r="C979" s="149" t="str">
        <f t="shared" si="15"/>
        <v>VIC</v>
      </c>
    </row>
    <row r="980" spans="1:3">
      <c r="A980" s="150">
        <v>3202</v>
      </c>
      <c r="B980" s="150">
        <v>18</v>
      </c>
      <c r="C980" s="149" t="str">
        <f t="shared" si="15"/>
        <v>VIC</v>
      </c>
    </row>
    <row r="981" spans="1:3">
      <c r="A981" s="150">
        <v>3204</v>
      </c>
      <c r="B981" s="150">
        <v>18</v>
      </c>
      <c r="C981" s="149" t="str">
        <f t="shared" si="15"/>
        <v>VIC</v>
      </c>
    </row>
    <row r="982" spans="1:3">
      <c r="A982" s="150">
        <v>3205</v>
      </c>
      <c r="B982" s="150">
        <v>18</v>
      </c>
      <c r="C982" s="149" t="str">
        <f t="shared" si="15"/>
        <v>VIC</v>
      </c>
    </row>
    <row r="983" spans="1:3">
      <c r="A983" s="150">
        <v>3206</v>
      </c>
      <c r="B983" s="150">
        <v>18</v>
      </c>
      <c r="C983" s="149" t="str">
        <f t="shared" si="15"/>
        <v>VIC</v>
      </c>
    </row>
    <row r="984" spans="1:3">
      <c r="A984" s="150">
        <v>3207</v>
      </c>
      <c r="B984" s="150">
        <v>18</v>
      </c>
      <c r="C984" s="149" t="str">
        <f t="shared" si="15"/>
        <v>VIC</v>
      </c>
    </row>
    <row r="985" spans="1:3">
      <c r="A985" s="150">
        <v>3211</v>
      </c>
      <c r="B985" s="150">
        <v>18</v>
      </c>
      <c r="C985" s="149" t="str">
        <f t="shared" si="15"/>
        <v>VIC</v>
      </c>
    </row>
    <row r="986" spans="1:3">
      <c r="A986" s="150">
        <v>3212</v>
      </c>
      <c r="B986" s="150">
        <v>18</v>
      </c>
      <c r="C986" s="149" t="str">
        <f t="shared" si="15"/>
        <v>VIC</v>
      </c>
    </row>
    <row r="987" spans="1:3">
      <c r="A987" s="150">
        <v>3214</v>
      </c>
      <c r="B987" s="150">
        <v>18</v>
      </c>
      <c r="C987" s="149" t="str">
        <f t="shared" si="15"/>
        <v>VIC</v>
      </c>
    </row>
    <row r="988" spans="1:3">
      <c r="A988" s="150">
        <v>3215</v>
      </c>
      <c r="B988" s="150">
        <v>18</v>
      </c>
      <c r="C988" s="149" t="str">
        <f t="shared" si="15"/>
        <v>VIC</v>
      </c>
    </row>
    <row r="989" spans="1:3">
      <c r="A989" s="150">
        <v>3216</v>
      </c>
      <c r="B989" s="150">
        <v>18</v>
      </c>
      <c r="C989" s="149" t="str">
        <f t="shared" si="15"/>
        <v>VIC</v>
      </c>
    </row>
    <row r="990" spans="1:3">
      <c r="A990" s="150">
        <v>3217</v>
      </c>
      <c r="B990" s="150">
        <v>18</v>
      </c>
      <c r="C990" s="149" t="str">
        <f t="shared" si="15"/>
        <v>VIC</v>
      </c>
    </row>
    <row r="991" spans="1:3">
      <c r="A991" s="150">
        <v>3218</v>
      </c>
      <c r="B991" s="150">
        <v>18</v>
      </c>
      <c r="C991" s="149" t="str">
        <f t="shared" si="15"/>
        <v>VIC</v>
      </c>
    </row>
    <row r="992" spans="1:3">
      <c r="A992" s="150">
        <v>3219</v>
      </c>
      <c r="B992" s="150">
        <v>18</v>
      </c>
      <c r="C992" s="149" t="str">
        <f t="shared" si="15"/>
        <v>VIC</v>
      </c>
    </row>
    <row r="993" spans="1:3">
      <c r="A993" s="150">
        <v>3220</v>
      </c>
      <c r="B993" s="150">
        <v>18</v>
      </c>
      <c r="C993" s="149" t="str">
        <f t="shared" si="15"/>
        <v>VIC</v>
      </c>
    </row>
    <row r="994" spans="1:3">
      <c r="A994" s="150">
        <v>3221</v>
      </c>
      <c r="B994" s="150">
        <v>18</v>
      </c>
      <c r="C994" s="149" t="str">
        <f t="shared" si="15"/>
        <v>VIC</v>
      </c>
    </row>
    <row r="995" spans="1:3">
      <c r="A995" s="150">
        <v>3222</v>
      </c>
      <c r="B995" s="150">
        <v>18</v>
      </c>
      <c r="C995" s="149" t="str">
        <f t="shared" si="15"/>
        <v>VIC</v>
      </c>
    </row>
    <row r="996" spans="1:3">
      <c r="A996" s="150">
        <v>3223</v>
      </c>
      <c r="B996" s="150">
        <v>18</v>
      </c>
      <c r="C996" s="149" t="str">
        <f t="shared" si="15"/>
        <v>VIC</v>
      </c>
    </row>
    <row r="997" spans="1:3">
      <c r="A997" s="150">
        <v>3224</v>
      </c>
      <c r="B997" s="150">
        <v>18</v>
      </c>
      <c r="C997" s="149" t="str">
        <f t="shared" si="15"/>
        <v>VIC</v>
      </c>
    </row>
    <row r="998" spans="1:3">
      <c r="A998" s="150">
        <v>3225</v>
      </c>
      <c r="B998" s="150">
        <v>18</v>
      </c>
      <c r="C998" s="149" t="str">
        <f t="shared" si="15"/>
        <v>VIC</v>
      </c>
    </row>
    <row r="999" spans="1:3">
      <c r="A999" s="150">
        <v>3226</v>
      </c>
      <c r="B999" s="150">
        <v>18</v>
      </c>
      <c r="C999" s="149" t="str">
        <f t="shared" si="15"/>
        <v>VIC</v>
      </c>
    </row>
    <row r="1000" spans="1:3">
      <c r="A1000" s="150">
        <v>3227</v>
      </c>
      <c r="B1000" s="150">
        <v>18</v>
      </c>
      <c r="C1000" s="149" t="str">
        <f t="shared" si="15"/>
        <v>VIC</v>
      </c>
    </row>
    <row r="1001" spans="1:3">
      <c r="A1001" s="150">
        <v>3228</v>
      </c>
      <c r="B1001" s="150">
        <v>18</v>
      </c>
      <c r="C1001" s="149" t="str">
        <f t="shared" si="15"/>
        <v>VIC</v>
      </c>
    </row>
    <row r="1002" spans="1:3">
      <c r="A1002" s="150">
        <v>3230</v>
      </c>
      <c r="B1002" s="150">
        <v>18</v>
      </c>
      <c r="C1002" s="149" t="str">
        <f t="shared" si="15"/>
        <v>VIC</v>
      </c>
    </row>
    <row r="1003" spans="1:3">
      <c r="A1003" s="150">
        <v>3231</v>
      </c>
      <c r="B1003" s="150">
        <v>18</v>
      </c>
      <c r="C1003" s="149" t="str">
        <f t="shared" si="15"/>
        <v>VIC</v>
      </c>
    </row>
    <row r="1004" spans="1:3">
      <c r="A1004" s="150">
        <v>3240</v>
      </c>
      <c r="B1004" s="150">
        <v>18</v>
      </c>
      <c r="C1004" s="149" t="str">
        <f t="shared" si="15"/>
        <v>VIC</v>
      </c>
    </row>
    <row r="1005" spans="1:3">
      <c r="A1005" s="150">
        <v>3241</v>
      </c>
      <c r="B1005" s="150">
        <v>18</v>
      </c>
      <c r="C1005" s="149" t="str">
        <f t="shared" si="15"/>
        <v>VIC</v>
      </c>
    </row>
    <row r="1006" spans="1:3">
      <c r="A1006" s="150">
        <v>3321</v>
      </c>
      <c r="B1006" s="150">
        <v>18</v>
      </c>
      <c r="C1006" s="149" t="str">
        <f t="shared" si="15"/>
        <v>VIC</v>
      </c>
    </row>
    <row r="1007" spans="1:3">
      <c r="A1007" s="150">
        <v>3323</v>
      </c>
      <c r="B1007" s="150">
        <v>18</v>
      </c>
      <c r="C1007" s="149" t="str">
        <f t="shared" si="15"/>
        <v>VIC</v>
      </c>
    </row>
    <row r="1008" spans="1:3">
      <c r="A1008" s="150">
        <v>3328</v>
      </c>
      <c r="B1008" s="150">
        <v>18</v>
      </c>
      <c r="C1008" s="149" t="str">
        <f t="shared" si="15"/>
        <v>VIC</v>
      </c>
    </row>
    <row r="1009" spans="1:3">
      <c r="A1009" s="150">
        <v>3329</v>
      </c>
      <c r="B1009" s="150">
        <v>18</v>
      </c>
      <c r="C1009" s="149" t="str">
        <f t="shared" si="15"/>
        <v>VIC</v>
      </c>
    </row>
    <row r="1010" spans="1:3">
      <c r="A1010" s="150">
        <v>3330</v>
      </c>
      <c r="B1010" s="150">
        <v>18</v>
      </c>
      <c r="C1010" s="149" t="str">
        <f t="shared" si="15"/>
        <v>VIC</v>
      </c>
    </row>
    <row r="1011" spans="1:3">
      <c r="A1011" s="150">
        <v>3331</v>
      </c>
      <c r="B1011" s="150">
        <v>18</v>
      </c>
      <c r="C1011" s="149" t="str">
        <f t="shared" si="15"/>
        <v>VIC</v>
      </c>
    </row>
    <row r="1012" spans="1:3">
      <c r="A1012" s="150">
        <v>3332</v>
      </c>
      <c r="B1012" s="150">
        <v>18</v>
      </c>
      <c r="C1012" s="149" t="str">
        <f t="shared" si="15"/>
        <v>VIC</v>
      </c>
    </row>
    <row r="1013" spans="1:3">
      <c r="A1013" s="150">
        <v>3333</v>
      </c>
      <c r="B1013" s="150">
        <v>18</v>
      </c>
      <c r="C1013" s="149" t="str">
        <f t="shared" si="15"/>
        <v>VIC</v>
      </c>
    </row>
    <row r="1014" spans="1:3">
      <c r="A1014" s="150">
        <v>3334</v>
      </c>
      <c r="B1014" s="150">
        <v>18</v>
      </c>
      <c r="C1014" s="149" t="str">
        <f t="shared" si="15"/>
        <v>VIC</v>
      </c>
    </row>
    <row r="1015" spans="1:3">
      <c r="A1015" s="150">
        <v>3335</v>
      </c>
      <c r="B1015" s="150">
        <v>18</v>
      </c>
      <c r="C1015" s="149" t="str">
        <f t="shared" si="15"/>
        <v>VIC</v>
      </c>
    </row>
    <row r="1016" spans="1:3">
      <c r="A1016" s="150">
        <v>3337</v>
      </c>
      <c r="B1016" s="150">
        <v>18</v>
      </c>
      <c r="C1016" s="149" t="str">
        <f t="shared" si="15"/>
        <v>VIC</v>
      </c>
    </row>
    <row r="1017" spans="1:3">
      <c r="A1017" s="150">
        <v>3338</v>
      </c>
      <c r="B1017" s="150">
        <v>18</v>
      </c>
      <c r="C1017" s="149" t="str">
        <f t="shared" si="15"/>
        <v>VIC</v>
      </c>
    </row>
    <row r="1018" spans="1:3">
      <c r="A1018" s="150">
        <v>3340</v>
      </c>
      <c r="B1018" s="150">
        <v>18</v>
      </c>
      <c r="C1018" s="149" t="str">
        <f t="shared" si="15"/>
        <v>VIC</v>
      </c>
    </row>
    <row r="1019" spans="1:3">
      <c r="A1019" s="150">
        <v>3341</v>
      </c>
      <c r="B1019" s="150">
        <v>18</v>
      </c>
      <c r="C1019" s="149" t="str">
        <f t="shared" si="15"/>
        <v>VIC</v>
      </c>
    </row>
    <row r="1020" spans="1:3">
      <c r="A1020" s="150">
        <v>3342</v>
      </c>
      <c r="B1020" s="150">
        <v>18</v>
      </c>
      <c r="C1020" s="149" t="str">
        <f t="shared" si="15"/>
        <v>VIC</v>
      </c>
    </row>
    <row r="1021" spans="1:3">
      <c r="A1021" s="150">
        <v>3345</v>
      </c>
      <c r="B1021" s="150">
        <v>18</v>
      </c>
      <c r="C1021" s="149" t="str">
        <f t="shared" si="15"/>
        <v>VIC</v>
      </c>
    </row>
    <row r="1022" spans="1:3">
      <c r="A1022" s="150">
        <v>3427</v>
      </c>
      <c r="B1022" s="150">
        <v>18</v>
      </c>
      <c r="C1022" s="149" t="str">
        <f t="shared" si="15"/>
        <v>VIC</v>
      </c>
    </row>
    <row r="1023" spans="1:3">
      <c r="A1023" s="150">
        <v>3428</v>
      </c>
      <c r="B1023" s="150">
        <v>18</v>
      </c>
      <c r="C1023" s="149" t="str">
        <f t="shared" si="15"/>
        <v>VIC</v>
      </c>
    </row>
    <row r="1024" spans="1:3">
      <c r="A1024" s="150">
        <v>3429</v>
      </c>
      <c r="B1024" s="150">
        <v>18</v>
      </c>
      <c r="C1024" s="149" t="str">
        <f t="shared" si="15"/>
        <v>VIC</v>
      </c>
    </row>
    <row r="1025" spans="1:3">
      <c r="A1025" s="150">
        <v>3430</v>
      </c>
      <c r="B1025" s="150">
        <v>18</v>
      </c>
      <c r="C1025" s="149" t="str">
        <f t="shared" si="15"/>
        <v>VIC</v>
      </c>
    </row>
    <row r="1026" spans="1:3">
      <c r="A1026" s="150">
        <v>3750</v>
      </c>
      <c r="B1026" s="150">
        <v>18</v>
      </c>
      <c r="C1026" s="149" t="str">
        <f t="shared" ref="C1026:C1089" si="16">IF(OR(A1026&lt;=299,AND(A1026&lt;3000,A1026&gt;=1000)),"NSW",IF(AND(A1026&lt;=999,A1026&gt;=800),"NT",IF(OR(AND(A1026&lt;=8999,A1026&gt;=8000),AND(A1026&lt;=3999,A1026&gt;=3000)),"VIC",IF(OR(AND(A1026&lt;=9999,A1026&gt;=9000),AND(A1026&lt;=4999,A1026&gt;=4000)),"QLD",IF(AND(A1026&lt;=5999,A1026&gt;=5000),"SA",IF(AND(A1026&lt;=6999,A1026&gt;=6000),"WA","TAS"))))))</f>
        <v>VIC</v>
      </c>
    </row>
    <row r="1027" spans="1:3">
      <c r="A1027" s="150">
        <v>3752</v>
      </c>
      <c r="B1027" s="150">
        <v>18</v>
      </c>
      <c r="C1027" s="149" t="str">
        <f t="shared" si="16"/>
        <v>VIC</v>
      </c>
    </row>
    <row r="1028" spans="1:3">
      <c r="A1028" s="150">
        <v>3754</v>
      </c>
      <c r="B1028" s="150">
        <v>18</v>
      </c>
      <c r="C1028" s="149" t="str">
        <f t="shared" si="16"/>
        <v>VIC</v>
      </c>
    </row>
    <row r="1029" spans="1:3">
      <c r="A1029" s="150">
        <v>3755</v>
      </c>
      <c r="B1029" s="150">
        <v>18</v>
      </c>
      <c r="C1029" s="149" t="str">
        <f t="shared" si="16"/>
        <v>VIC</v>
      </c>
    </row>
    <row r="1030" spans="1:3">
      <c r="A1030" s="150">
        <v>3759</v>
      </c>
      <c r="B1030" s="150">
        <v>18</v>
      </c>
      <c r="C1030" s="149" t="str">
        <f t="shared" si="16"/>
        <v>VIC</v>
      </c>
    </row>
    <row r="1031" spans="1:3">
      <c r="A1031" s="150">
        <v>3760</v>
      </c>
      <c r="B1031" s="150">
        <v>18</v>
      </c>
      <c r="C1031" s="149" t="str">
        <f t="shared" si="16"/>
        <v>VIC</v>
      </c>
    </row>
    <row r="1032" spans="1:3">
      <c r="A1032" s="150">
        <v>3761</v>
      </c>
      <c r="B1032" s="150">
        <v>18</v>
      </c>
      <c r="C1032" s="149" t="str">
        <f t="shared" si="16"/>
        <v>VIC</v>
      </c>
    </row>
    <row r="1033" spans="1:3">
      <c r="A1033" s="150">
        <v>3762</v>
      </c>
      <c r="B1033" s="150">
        <v>18</v>
      </c>
      <c r="C1033" s="149" t="str">
        <f t="shared" si="16"/>
        <v>VIC</v>
      </c>
    </row>
    <row r="1034" spans="1:3">
      <c r="A1034" s="150">
        <v>3763</v>
      </c>
      <c r="B1034" s="150">
        <v>18</v>
      </c>
      <c r="C1034" s="149" t="str">
        <f t="shared" si="16"/>
        <v>VIC</v>
      </c>
    </row>
    <row r="1035" spans="1:3">
      <c r="A1035" s="150">
        <v>3765</v>
      </c>
      <c r="B1035" s="150">
        <v>18</v>
      </c>
      <c r="C1035" s="149" t="str">
        <f t="shared" si="16"/>
        <v>VIC</v>
      </c>
    </row>
    <row r="1036" spans="1:3">
      <c r="A1036" s="150">
        <v>3766</v>
      </c>
      <c r="B1036" s="150">
        <v>18</v>
      </c>
      <c r="C1036" s="149" t="str">
        <f t="shared" si="16"/>
        <v>VIC</v>
      </c>
    </row>
    <row r="1037" spans="1:3">
      <c r="A1037" s="150">
        <v>3767</v>
      </c>
      <c r="B1037" s="150">
        <v>18</v>
      </c>
      <c r="C1037" s="149" t="str">
        <f t="shared" si="16"/>
        <v>VIC</v>
      </c>
    </row>
    <row r="1038" spans="1:3">
      <c r="A1038" s="150">
        <v>3770</v>
      </c>
      <c r="B1038" s="150">
        <v>18</v>
      </c>
      <c r="C1038" s="149" t="str">
        <f t="shared" si="16"/>
        <v>VIC</v>
      </c>
    </row>
    <row r="1039" spans="1:3">
      <c r="A1039" s="150">
        <v>3775</v>
      </c>
      <c r="B1039" s="150">
        <v>18</v>
      </c>
      <c r="C1039" s="149" t="str">
        <f t="shared" si="16"/>
        <v>VIC</v>
      </c>
    </row>
    <row r="1040" spans="1:3">
      <c r="A1040" s="150">
        <v>3777</v>
      </c>
      <c r="B1040" s="150">
        <v>18</v>
      </c>
      <c r="C1040" s="149" t="str">
        <f t="shared" si="16"/>
        <v>VIC</v>
      </c>
    </row>
    <row r="1041" spans="1:3">
      <c r="A1041" s="150">
        <v>3778</v>
      </c>
      <c r="B1041" s="150">
        <v>18</v>
      </c>
      <c r="C1041" s="149" t="str">
        <f t="shared" si="16"/>
        <v>VIC</v>
      </c>
    </row>
    <row r="1042" spans="1:3">
      <c r="A1042" s="150">
        <v>3779</v>
      </c>
      <c r="B1042" s="150">
        <v>18</v>
      </c>
      <c r="C1042" s="149" t="str">
        <f t="shared" si="16"/>
        <v>VIC</v>
      </c>
    </row>
    <row r="1043" spans="1:3">
      <c r="A1043" s="150">
        <v>3781</v>
      </c>
      <c r="B1043" s="150">
        <v>18</v>
      </c>
      <c r="C1043" s="149" t="str">
        <f t="shared" si="16"/>
        <v>VIC</v>
      </c>
    </row>
    <row r="1044" spans="1:3">
      <c r="A1044" s="150">
        <v>3782</v>
      </c>
      <c r="B1044" s="150">
        <v>18</v>
      </c>
      <c r="C1044" s="149" t="str">
        <f t="shared" si="16"/>
        <v>VIC</v>
      </c>
    </row>
    <row r="1045" spans="1:3">
      <c r="A1045" s="150">
        <v>3783</v>
      </c>
      <c r="B1045" s="150">
        <v>18</v>
      </c>
      <c r="C1045" s="149" t="str">
        <f t="shared" si="16"/>
        <v>VIC</v>
      </c>
    </row>
    <row r="1046" spans="1:3">
      <c r="A1046" s="150">
        <v>3785</v>
      </c>
      <c r="B1046" s="150">
        <v>18</v>
      </c>
      <c r="C1046" s="149" t="str">
        <f t="shared" si="16"/>
        <v>VIC</v>
      </c>
    </row>
    <row r="1047" spans="1:3">
      <c r="A1047" s="150">
        <v>3786</v>
      </c>
      <c r="B1047" s="150">
        <v>18</v>
      </c>
      <c r="C1047" s="149" t="str">
        <f t="shared" si="16"/>
        <v>VIC</v>
      </c>
    </row>
    <row r="1048" spans="1:3">
      <c r="A1048" s="150">
        <v>3787</v>
      </c>
      <c r="B1048" s="150">
        <v>18</v>
      </c>
      <c r="C1048" s="149" t="str">
        <f t="shared" si="16"/>
        <v>VIC</v>
      </c>
    </row>
    <row r="1049" spans="1:3">
      <c r="A1049" s="150">
        <v>3788</v>
      </c>
      <c r="B1049" s="150">
        <v>18</v>
      </c>
      <c r="C1049" s="149" t="str">
        <f t="shared" si="16"/>
        <v>VIC</v>
      </c>
    </row>
    <row r="1050" spans="1:3">
      <c r="A1050" s="150">
        <v>3789</v>
      </c>
      <c r="B1050" s="150">
        <v>18</v>
      </c>
      <c r="C1050" s="149" t="str">
        <f t="shared" si="16"/>
        <v>VIC</v>
      </c>
    </row>
    <row r="1051" spans="1:3">
      <c r="A1051" s="150">
        <v>3791</v>
      </c>
      <c r="B1051" s="150">
        <v>18</v>
      </c>
      <c r="C1051" s="149" t="str">
        <f t="shared" si="16"/>
        <v>VIC</v>
      </c>
    </row>
    <row r="1052" spans="1:3">
      <c r="A1052" s="150">
        <v>3792</v>
      </c>
      <c r="B1052" s="150">
        <v>18</v>
      </c>
      <c r="C1052" s="149" t="str">
        <f t="shared" si="16"/>
        <v>VIC</v>
      </c>
    </row>
    <row r="1053" spans="1:3">
      <c r="A1053" s="150">
        <v>3793</v>
      </c>
      <c r="B1053" s="150">
        <v>18</v>
      </c>
      <c r="C1053" s="149" t="str">
        <f t="shared" si="16"/>
        <v>VIC</v>
      </c>
    </row>
    <row r="1054" spans="1:3">
      <c r="A1054" s="150">
        <v>3795</v>
      </c>
      <c r="B1054" s="150">
        <v>18</v>
      </c>
      <c r="C1054" s="149" t="str">
        <f t="shared" si="16"/>
        <v>VIC</v>
      </c>
    </row>
    <row r="1055" spans="1:3">
      <c r="A1055" s="150">
        <v>3796</v>
      </c>
      <c r="B1055" s="150">
        <v>18</v>
      </c>
      <c r="C1055" s="149" t="str">
        <f t="shared" si="16"/>
        <v>VIC</v>
      </c>
    </row>
    <row r="1056" spans="1:3">
      <c r="A1056" s="150">
        <v>3797</v>
      </c>
      <c r="B1056" s="150">
        <v>18</v>
      </c>
      <c r="C1056" s="149" t="str">
        <f t="shared" si="16"/>
        <v>VIC</v>
      </c>
    </row>
    <row r="1057" spans="1:3">
      <c r="A1057" s="150">
        <v>3799</v>
      </c>
      <c r="B1057" s="150">
        <v>18</v>
      </c>
      <c r="C1057" s="149" t="str">
        <f t="shared" si="16"/>
        <v>VIC</v>
      </c>
    </row>
    <row r="1058" spans="1:3">
      <c r="A1058" s="150">
        <v>3800</v>
      </c>
      <c r="B1058" s="150">
        <v>18</v>
      </c>
      <c r="C1058" s="149" t="str">
        <f t="shared" si="16"/>
        <v>VIC</v>
      </c>
    </row>
    <row r="1059" spans="1:3">
      <c r="A1059" s="150">
        <v>3802</v>
      </c>
      <c r="B1059" s="150">
        <v>18</v>
      </c>
      <c r="C1059" s="149" t="str">
        <f t="shared" si="16"/>
        <v>VIC</v>
      </c>
    </row>
    <row r="1060" spans="1:3">
      <c r="A1060" s="150">
        <v>3803</v>
      </c>
      <c r="B1060" s="150">
        <v>18</v>
      </c>
      <c r="C1060" s="149" t="str">
        <f t="shared" si="16"/>
        <v>VIC</v>
      </c>
    </row>
    <row r="1061" spans="1:3">
      <c r="A1061" s="150">
        <v>3804</v>
      </c>
      <c r="B1061" s="150">
        <v>18</v>
      </c>
      <c r="C1061" s="149" t="str">
        <f t="shared" si="16"/>
        <v>VIC</v>
      </c>
    </row>
    <row r="1062" spans="1:3">
      <c r="A1062" s="150">
        <v>3805</v>
      </c>
      <c r="B1062" s="150">
        <v>18</v>
      </c>
      <c r="C1062" s="149" t="str">
        <f t="shared" si="16"/>
        <v>VIC</v>
      </c>
    </row>
    <row r="1063" spans="1:3">
      <c r="A1063" s="150">
        <v>3806</v>
      </c>
      <c r="B1063" s="150">
        <v>18</v>
      </c>
      <c r="C1063" s="149" t="str">
        <f t="shared" si="16"/>
        <v>VIC</v>
      </c>
    </row>
    <row r="1064" spans="1:3">
      <c r="A1064" s="150">
        <v>3807</v>
      </c>
      <c r="B1064" s="150">
        <v>18</v>
      </c>
      <c r="C1064" s="149" t="str">
        <f t="shared" si="16"/>
        <v>VIC</v>
      </c>
    </row>
    <row r="1065" spans="1:3">
      <c r="A1065" s="150">
        <v>3808</v>
      </c>
      <c r="B1065" s="150">
        <v>18</v>
      </c>
      <c r="C1065" s="149" t="str">
        <f t="shared" si="16"/>
        <v>VIC</v>
      </c>
    </row>
    <row r="1066" spans="1:3">
      <c r="A1066" s="150">
        <v>3809</v>
      </c>
      <c r="B1066" s="150">
        <v>18</v>
      </c>
      <c r="C1066" s="149" t="str">
        <f t="shared" si="16"/>
        <v>VIC</v>
      </c>
    </row>
    <row r="1067" spans="1:3">
      <c r="A1067" s="150">
        <v>3810</v>
      </c>
      <c r="B1067" s="150">
        <v>18</v>
      </c>
      <c r="C1067" s="149" t="str">
        <f t="shared" si="16"/>
        <v>VIC</v>
      </c>
    </row>
    <row r="1068" spans="1:3">
      <c r="A1068" s="150">
        <v>3812</v>
      </c>
      <c r="B1068" s="150">
        <v>18</v>
      </c>
      <c r="C1068" s="149" t="str">
        <f t="shared" si="16"/>
        <v>VIC</v>
      </c>
    </row>
    <row r="1069" spans="1:3">
      <c r="A1069" s="150">
        <v>3813</v>
      </c>
      <c r="B1069" s="150">
        <v>18</v>
      </c>
      <c r="C1069" s="149" t="str">
        <f t="shared" si="16"/>
        <v>VIC</v>
      </c>
    </row>
    <row r="1070" spans="1:3">
      <c r="A1070" s="150">
        <v>3814</v>
      </c>
      <c r="B1070" s="150">
        <v>18</v>
      </c>
      <c r="C1070" s="149" t="str">
        <f t="shared" si="16"/>
        <v>VIC</v>
      </c>
    </row>
    <row r="1071" spans="1:3">
      <c r="A1071" s="150">
        <v>3815</v>
      </c>
      <c r="B1071" s="150">
        <v>18</v>
      </c>
      <c r="C1071" s="149" t="str">
        <f t="shared" si="16"/>
        <v>VIC</v>
      </c>
    </row>
    <row r="1072" spans="1:3">
      <c r="A1072" s="150">
        <v>3816</v>
      </c>
      <c r="B1072" s="150">
        <v>18</v>
      </c>
      <c r="C1072" s="149" t="str">
        <f t="shared" si="16"/>
        <v>VIC</v>
      </c>
    </row>
    <row r="1073" spans="1:3">
      <c r="A1073" s="150">
        <v>3818</v>
      </c>
      <c r="B1073" s="150">
        <v>18</v>
      </c>
      <c r="C1073" s="149" t="str">
        <f t="shared" si="16"/>
        <v>VIC</v>
      </c>
    </row>
    <row r="1074" spans="1:3">
      <c r="A1074" s="150">
        <v>3910</v>
      </c>
      <c r="B1074" s="150">
        <v>18</v>
      </c>
      <c r="C1074" s="149" t="str">
        <f t="shared" si="16"/>
        <v>VIC</v>
      </c>
    </row>
    <row r="1075" spans="1:3">
      <c r="A1075" s="150">
        <v>3911</v>
      </c>
      <c r="B1075" s="150">
        <v>18</v>
      </c>
      <c r="C1075" s="149" t="str">
        <f t="shared" si="16"/>
        <v>VIC</v>
      </c>
    </row>
    <row r="1076" spans="1:3">
      <c r="A1076" s="150">
        <v>3912</v>
      </c>
      <c r="B1076" s="150">
        <v>18</v>
      </c>
      <c r="C1076" s="149" t="str">
        <f t="shared" si="16"/>
        <v>VIC</v>
      </c>
    </row>
    <row r="1077" spans="1:3">
      <c r="A1077" s="150">
        <v>3913</v>
      </c>
      <c r="B1077" s="150">
        <v>18</v>
      </c>
      <c r="C1077" s="149" t="str">
        <f t="shared" si="16"/>
        <v>VIC</v>
      </c>
    </row>
    <row r="1078" spans="1:3">
      <c r="A1078" s="150">
        <v>3915</v>
      </c>
      <c r="B1078" s="150">
        <v>18</v>
      </c>
      <c r="C1078" s="149" t="str">
        <f t="shared" si="16"/>
        <v>VIC</v>
      </c>
    </row>
    <row r="1079" spans="1:3">
      <c r="A1079" s="150">
        <v>3916</v>
      </c>
      <c r="B1079" s="150">
        <v>18</v>
      </c>
      <c r="C1079" s="149" t="str">
        <f t="shared" si="16"/>
        <v>VIC</v>
      </c>
    </row>
    <row r="1080" spans="1:3">
      <c r="A1080" s="150">
        <v>3918</v>
      </c>
      <c r="B1080" s="150">
        <v>18</v>
      </c>
      <c r="C1080" s="149" t="str">
        <f t="shared" si="16"/>
        <v>VIC</v>
      </c>
    </row>
    <row r="1081" spans="1:3">
      <c r="A1081" s="150">
        <v>3919</v>
      </c>
      <c r="B1081" s="150">
        <v>18</v>
      </c>
      <c r="C1081" s="149" t="str">
        <f t="shared" si="16"/>
        <v>VIC</v>
      </c>
    </row>
    <row r="1082" spans="1:3">
      <c r="A1082" s="150">
        <v>3920</v>
      </c>
      <c r="B1082" s="150">
        <v>18</v>
      </c>
      <c r="C1082" s="149" t="str">
        <f t="shared" si="16"/>
        <v>VIC</v>
      </c>
    </row>
    <row r="1083" spans="1:3">
      <c r="A1083" s="150">
        <v>3921</v>
      </c>
      <c r="B1083" s="150">
        <v>18</v>
      </c>
      <c r="C1083" s="149" t="str">
        <f t="shared" si="16"/>
        <v>VIC</v>
      </c>
    </row>
    <row r="1084" spans="1:3">
      <c r="A1084" s="150">
        <v>3922</v>
      </c>
      <c r="B1084" s="150">
        <v>18</v>
      </c>
      <c r="C1084" s="149" t="str">
        <f t="shared" si="16"/>
        <v>VIC</v>
      </c>
    </row>
    <row r="1085" spans="1:3">
      <c r="A1085" s="150">
        <v>3923</v>
      </c>
      <c r="B1085" s="150">
        <v>18</v>
      </c>
      <c r="C1085" s="149" t="str">
        <f t="shared" si="16"/>
        <v>VIC</v>
      </c>
    </row>
    <row r="1086" spans="1:3">
      <c r="A1086" s="150">
        <v>3925</v>
      </c>
      <c r="B1086" s="150">
        <v>18</v>
      </c>
      <c r="C1086" s="149" t="str">
        <f t="shared" si="16"/>
        <v>VIC</v>
      </c>
    </row>
    <row r="1087" spans="1:3">
      <c r="A1087" s="150">
        <v>3926</v>
      </c>
      <c r="B1087" s="150">
        <v>18</v>
      </c>
      <c r="C1087" s="149" t="str">
        <f t="shared" si="16"/>
        <v>VIC</v>
      </c>
    </row>
    <row r="1088" spans="1:3">
      <c r="A1088" s="150">
        <v>3927</v>
      </c>
      <c r="B1088" s="150">
        <v>18</v>
      </c>
      <c r="C1088" s="149" t="str">
        <f t="shared" si="16"/>
        <v>VIC</v>
      </c>
    </row>
    <row r="1089" spans="1:3">
      <c r="A1089" s="150">
        <v>3928</v>
      </c>
      <c r="B1089" s="150">
        <v>18</v>
      </c>
      <c r="C1089" s="149" t="str">
        <f t="shared" si="16"/>
        <v>VIC</v>
      </c>
    </row>
    <row r="1090" spans="1:3">
      <c r="A1090" s="150">
        <v>3929</v>
      </c>
      <c r="B1090" s="150">
        <v>18</v>
      </c>
      <c r="C1090" s="149" t="str">
        <f t="shared" ref="C1090:C1153" si="17">IF(OR(A1090&lt;=299,AND(A1090&lt;3000,A1090&gt;=1000)),"NSW",IF(AND(A1090&lt;=999,A1090&gt;=800),"NT",IF(OR(AND(A1090&lt;=8999,A1090&gt;=8000),AND(A1090&lt;=3999,A1090&gt;=3000)),"VIC",IF(OR(AND(A1090&lt;=9999,A1090&gt;=9000),AND(A1090&lt;=4999,A1090&gt;=4000)),"QLD",IF(AND(A1090&lt;=5999,A1090&gt;=5000),"SA",IF(AND(A1090&lt;=6999,A1090&gt;=6000),"WA","TAS"))))))</f>
        <v>VIC</v>
      </c>
    </row>
    <row r="1091" spans="1:3">
      <c r="A1091" s="150">
        <v>3930</v>
      </c>
      <c r="B1091" s="150">
        <v>18</v>
      </c>
      <c r="C1091" s="149" t="str">
        <f t="shared" si="17"/>
        <v>VIC</v>
      </c>
    </row>
    <row r="1092" spans="1:3">
      <c r="A1092" s="150">
        <v>3931</v>
      </c>
      <c r="B1092" s="150">
        <v>18</v>
      </c>
      <c r="C1092" s="149" t="str">
        <f t="shared" si="17"/>
        <v>VIC</v>
      </c>
    </row>
    <row r="1093" spans="1:3">
      <c r="A1093" s="150">
        <v>3933</v>
      </c>
      <c r="B1093" s="150">
        <v>18</v>
      </c>
      <c r="C1093" s="149" t="str">
        <f t="shared" si="17"/>
        <v>VIC</v>
      </c>
    </row>
    <row r="1094" spans="1:3">
      <c r="A1094" s="150">
        <v>3934</v>
      </c>
      <c r="B1094" s="150">
        <v>18</v>
      </c>
      <c r="C1094" s="149" t="str">
        <f t="shared" si="17"/>
        <v>VIC</v>
      </c>
    </row>
    <row r="1095" spans="1:3">
      <c r="A1095" s="150">
        <v>3936</v>
      </c>
      <c r="B1095" s="150">
        <v>18</v>
      </c>
      <c r="C1095" s="149" t="str">
        <f t="shared" si="17"/>
        <v>VIC</v>
      </c>
    </row>
    <row r="1096" spans="1:3">
      <c r="A1096" s="150">
        <v>3937</v>
      </c>
      <c r="B1096" s="150">
        <v>18</v>
      </c>
      <c r="C1096" s="149" t="str">
        <f t="shared" si="17"/>
        <v>VIC</v>
      </c>
    </row>
    <row r="1097" spans="1:3">
      <c r="A1097" s="150">
        <v>3938</v>
      </c>
      <c r="B1097" s="150">
        <v>18</v>
      </c>
      <c r="C1097" s="149" t="str">
        <f t="shared" si="17"/>
        <v>VIC</v>
      </c>
    </row>
    <row r="1098" spans="1:3">
      <c r="A1098" s="150">
        <v>3939</v>
      </c>
      <c r="B1098" s="150">
        <v>18</v>
      </c>
      <c r="C1098" s="149" t="str">
        <f t="shared" si="17"/>
        <v>VIC</v>
      </c>
    </row>
    <row r="1099" spans="1:3">
      <c r="A1099" s="150">
        <v>3940</v>
      </c>
      <c r="B1099" s="150">
        <v>18</v>
      </c>
      <c r="C1099" s="149" t="str">
        <f t="shared" si="17"/>
        <v>VIC</v>
      </c>
    </row>
    <row r="1100" spans="1:3">
      <c r="A1100" s="150">
        <v>3941</v>
      </c>
      <c r="B1100" s="150">
        <v>18</v>
      </c>
      <c r="C1100" s="149" t="str">
        <f t="shared" si="17"/>
        <v>VIC</v>
      </c>
    </row>
    <row r="1101" spans="1:3">
      <c r="A1101" s="150">
        <v>3942</v>
      </c>
      <c r="B1101" s="150">
        <v>18</v>
      </c>
      <c r="C1101" s="149" t="str">
        <f t="shared" si="17"/>
        <v>VIC</v>
      </c>
    </row>
    <row r="1102" spans="1:3">
      <c r="A1102" s="150">
        <v>3943</v>
      </c>
      <c r="B1102" s="150">
        <v>18</v>
      </c>
      <c r="C1102" s="149" t="str">
        <f t="shared" si="17"/>
        <v>VIC</v>
      </c>
    </row>
    <row r="1103" spans="1:3">
      <c r="A1103" s="150">
        <v>3944</v>
      </c>
      <c r="B1103" s="150">
        <v>18</v>
      </c>
      <c r="C1103" s="149" t="str">
        <f t="shared" si="17"/>
        <v>VIC</v>
      </c>
    </row>
    <row r="1104" spans="1:3">
      <c r="A1104" s="150">
        <v>3945</v>
      </c>
      <c r="B1104" s="150">
        <v>18</v>
      </c>
      <c r="C1104" s="149" t="str">
        <f t="shared" si="17"/>
        <v>VIC</v>
      </c>
    </row>
    <row r="1105" spans="1:3">
      <c r="A1105" s="150">
        <v>3946</v>
      </c>
      <c r="B1105" s="150">
        <v>18</v>
      </c>
      <c r="C1105" s="149" t="str">
        <f t="shared" si="17"/>
        <v>VIC</v>
      </c>
    </row>
    <row r="1106" spans="1:3">
      <c r="A1106" s="150">
        <v>3950</v>
      </c>
      <c r="B1106" s="150">
        <v>18</v>
      </c>
      <c r="C1106" s="149" t="str">
        <f t="shared" si="17"/>
        <v>VIC</v>
      </c>
    </row>
    <row r="1107" spans="1:3">
      <c r="A1107" s="150">
        <v>3951</v>
      </c>
      <c r="B1107" s="150">
        <v>18</v>
      </c>
      <c r="C1107" s="149" t="str">
        <f t="shared" si="17"/>
        <v>VIC</v>
      </c>
    </row>
    <row r="1108" spans="1:3">
      <c r="A1108" s="150">
        <v>3975</v>
      </c>
      <c r="B1108" s="150">
        <v>18</v>
      </c>
      <c r="C1108" s="149" t="str">
        <f t="shared" si="17"/>
        <v>VIC</v>
      </c>
    </row>
    <row r="1109" spans="1:3">
      <c r="A1109" s="150">
        <v>3976</v>
      </c>
      <c r="B1109" s="150">
        <v>18</v>
      </c>
      <c r="C1109" s="149" t="str">
        <f t="shared" si="17"/>
        <v>VIC</v>
      </c>
    </row>
    <row r="1110" spans="1:3">
      <c r="A1110" s="150">
        <v>3977</v>
      </c>
      <c r="B1110" s="150">
        <v>18</v>
      </c>
      <c r="C1110" s="149" t="str">
        <f t="shared" si="17"/>
        <v>VIC</v>
      </c>
    </row>
    <row r="1111" spans="1:3">
      <c r="A1111" s="150">
        <v>3978</v>
      </c>
      <c r="B1111" s="150">
        <v>18</v>
      </c>
      <c r="C1111" s="149" t="str">
        <f t="shared" si="17"/>
        <v>VIC</v>
      </c>
    </row>
    <row r="1112" spans="1:3">
      <c r="A1112" s="150">
        <v>3979</v>
      </c>
      <c r="B1112" s="150">
        <v>18</v>
      </c>
      <c r="C1112" s="149" t="str">
        <f t="shared" si="17"/>
        <v>VIC</v>
      </c>
    </row>
    <row r="1113" spans="1:3">
      <c r="A1113" s="150">
        <v>3980</v>
      </c>
      <c r="B1113" s="150">
        <v>18</v>
      </c>
      <c r="C1113" s="149" t="str">
        <f t="shared" si="17"/>
        <v>VIC</v>
      </c>
    </row>
    <row r="1114" spans="1:3">
      <c r="A1114" s="150">
        <v>3981</v>
      </c>
      <c r="B1114" s="150">
        <v>18</v>
      </c>
      <c r="C1114" s="149" t="str">
        <f t="shared" si="17"/>
        <v>VIC</v>
      </c>
    </row>
    <row r="1115" spans="1:3">
      <c r="A1115" s="150">
        <v>3984</v>
      </c>
      <c r="B1115" s="150">
        <v>18</v>
      </c>
      <c r="C1115" s="149" t="str">
        <f t="shared" si="17"/>
        <v>VIC</v>
      </c>
    </row>
    <row r="1116" spans="1:3">
      <c r="A1116" s="150">
        <v>3987</v>
      </c>
      <c r="B1116" s="150">
        <v>18</v>
      </c>
      <c r="C1116" s="149" t="str">
        <f t="shared" si="17"/>
        <v>VIC</v>
      </c>
    </row>
    <row r="1117" spans="1:3">
      <c r="A1117" s="150">
        <v>3988</v>
      </c>
      <c r="B1117" s="150">
        <v>18</v>
      </c>
      <c r="C1117" s="149" t="str">
        <f t="shared" si="17"/>
        <v>VIC</v>
      </c>
    </row>
    <row r="1118" spans="1:3">
      <c r="A1118" s="150">
        <v>3989</v>
      </c>
      <c r="B1118" s="150">
        <v>18</v>
      </c>
      <c r="C1118" s="149" t="str">
        <f t="shared" si="17"/>
        <v>VIC</v>
      </c>
    </row>
    <row r="1119" spans="1:3">
      <c r="A1119" s="150">
        <v>3990</v>
      </c>
      <c r="B1119" s="150">
        <v>18</v>
      </c>
      <c r="C1119" s="149" t="str">
        <f t="shared" si="17"/>
        <v>VIC</v>
      </c>
    </row>
    <row r="1120" spans="1:3">
      <c r="A1120" s="150">
        <v>3991</v>
      </c>
      <c r="B1120" s="150">
        <v>18</v>
      </c>
      <c r="C1120" s="149" t="str">
        <f t="shared" si="17"/>
        <v>VIC</v>
      </c>
    </row>
    <row r="1121" spans="1:3">
      <c r="A1121" s="150">
        <v>3992</v>
      </c>
      <c r="B1121" s="150">
        <v>18</v>
      </c>
      <c r="C1121" s="149" t="str">
        <f t="shared" si="17"/>
        <v>VIC</v>
      </c>
    </row>
    <row r="1122" spans="1:3">
      <c r="A1122" s="150">
        <v>3995</v>
      </c>
      <c r="B1122" s="150">
        <v>18</v>
      </c>
      <c r="C1122" s="149" t="str">
        <f t="shared" si="17"/>
        <v>VIC</v>
      </c>
    </row>
    <row r="1123" spans="1:3">
      <c r="A1123" s="150">
        <v>3996</v>
      </c>
      <c r="B1123" s="150">
        <v>18</v>
      </c>
      <c r="C1123" s="149" t="str">
        <f t="shared" si="17"/>
        <v>VIC</v>
      </c>
    </row>
    <row r="1124" spans="1:3">
      <c r="A1124" s="150">
        <v>8001</v>
      </c>
      <c r="B1124" s="150">
        <v>18</v>
      </c>
      <c r="C1124" s="149" t="str">
        <f t="shared" si="17"/>
        <v>VIC</v>
      </c>
    </row>
    <row r="1125" spans="1:3">
      <c r="A1125" s="150">
        <v>8002</v>
      </c>
      <c r="B1125" s="150">
        <v>18</v>
      </c>
      <c r="C1125" s="149" t="str">
        <f t="shared" si="17"/>
        <v>VIC</v>
      </c>
    </row>
    <row r="1126" spans="1:3">
      <c r="A1126" s="150">
        <v>8003</v>
      </c>
      <c r="B1126" s="150">
        <v>18</v>
      </c>
      <c r="C1126" s="149" t="str">
        <f t="shared" si="17"/>
        <v>VIC</v>
      </c>
    </row>
    <row r="1127" spans="1:3">
      <c r="A1127" s="150">
        <v>8004</v>
      </c>
      <c r="B1127" s="150">
        <v>18</v>
      </c>
      <c r="C1127" s="149" t="str">
        <f t="shared" si="17"/>
        <v>VIC</v>
      </c>
    </row>
    <row r="1128" spans="1:3">
      <c r="A1128" s="150">
        <v>8005</v>
      </c>
      <c r="B1128" s="150">
        <v>18</v>
      </c>
      <c r="C1128" s="149" t="str">
        <f t="shared" si="17"/>
        <v>VIC</v>
      </c>
    </row>
    <row r="1129" spans="1:3">
      <c r="A1129" s="150">
        <v>8006</v>
      </c>
      <c r="B1129" s="150">
        <v>18</v>
      </c>
      <c r="C1129" s="149" t="str">
        <f t="shared" si="17"/>
        <v>VIC</v>
      </c>
    </row>
    <row r="1130" spans="1:3">
      <c r="A1130" s="150">
        <v>8007</v>
      </c>
      <c r="B1130" s="150">
        <v>18</v>
      </c>
      <c r="C1130" s="149" t="str">
        <f t="shared" si="17"/>
        <v>VIC</v>
      </c>
    </row>
    <row r="1131" spans="1:3">
      <c r="A1131" s="150">
        <v>8008</v>
      </c>
      <c r="B1131" s="150">
        <v>18</v>
      </c>
      <c r="C1131" s="149" t="str">
        <f t="shared" si="17"/>
        <v>VIC</v>
      </c>
    </row>
    <row r="1132" spans="1:3">
      <c r="A1132" s="150">
        <v>8009</v>
      </c>
      <c r="B1132" s="150">
        <v>18</v>
      </c>
      <c r="C1132" s="149" t="str">
        <f t="shared" si="17"/>
        <v>VIC</v>
      </c>
    </row>
    <row r="1133" spans="1:3">
      <c r="A1133" s="150">
        <v>8010</v>
      </c>
      <c r="B1133" s="150">
        <v>18</v>
      </c>
      <c r="C1133" s="149" t="str">
        <f t="shared" si="17"/>
        <v>VIC</v>
      </c>
    </row>
    <row r="1134" spans="1:3">
      <c r="A1134" s="150">
        <v>8045</v>
      </c>
      <c r="B1134" s="150">
        <v>18</v>
      </c>
      <c r="C1134" s="149" t="str">
        <f t="shared" si="17"/>
        <v>VIC</v>
      </c>
    </row>
    <row r="1135" spans="1:3">
      <c r="A1135" s="150">
        <v>8051</v>
      </c>
      <c r="B1135" s="150">
        <v>18</v>
      </c>
      <c r="C1135" s="149" t="str">
        <f t="shared" si="17"/>
        <v>VIC</v>
      </c>
    </row>
    <row r="1136" spans="1:3">
      <c r="A1136" s="150">
        <v>8060</v>
      </c>
      <c r="B1136" s="150">
        <v>18</v>
      </c>
      <c r="C1136" s="149" t="str">
        <f t="shared" si="17"/>
        <v>VIC</v>
      </c>
    </row>
    <row r="1137" spans="1:3">
      <c r="A1137" s="150">
        <v>8061</v>
      </c>
      <c r="B1137" s="150">
        <v>18</v>
      </c>
      <c r="C1137" s="149" t="str">
        <f t="shared" si="17"/>
        <v>VIC</v>
      </c>
    </row>
    <row r="1138" spans="1:3">
      <c r="A1138" s="150">
        <v>8066</v>
      </c>
      <c r="B1138" s="150">
        <v>18</v>
      </c>
      <c r="C1138" s="149" t="str">
        <f t="shared" si="17"/>
        <v>VIC</v>
      </c>
    </row>
    <row r="1139" spans="1:3">
      <c r="A1139" s="150">
        <v>8069</v>
      </c>
      <c r="B1139" s="150">
        <v>18</v>
      </c>
      <c r="C1139" s="149" t="str">
        <f t="shared" si="17"/>
        <v>VIC</v>
      </c>
    </row>
    <row r="1140" spans="1:3">
      <c r="A1140" s="150">
        <v>8070</v>
      </c>
      <c r="B1140" s="150">
        <v>18</v>
      </c>
      <c r="C1140" s="149" t="str">
        <f t="shared" si="17"/>
        <v>VIC</v>
      </c>
    </row>
    <row r="1141" spans="1:3">
      <c r="A1141" s="150">
        <v>8071</v>
      </c>
      <c r="B1141" s="150">
        <v>18</v>
      </c>
      <c r="C1141" s="149" t="str">
        <f t="shared" si="17"/>
        <v>VIC</v>
      </c>
    </row>
    <row r="1142" spans="1:3">
      <c r="A1142" s="150">
        <v>8100</v>
      </c>
      <c r="B1142" s="150">
        <v>18</v>
      </c>
      <c r="C1142" s="149" t="str">
        <f t="shared" si="17"/>
        <v>VIC</v>
      </c>
    </row>
    <row r="1143" spans="1:3">
      <c r="A1143" s="150">
        <v>8101</v>
      </c>
      <c r="B1143" s="150">
        <v>18</v>
      </c>
      <c r="C1143" s="149" t="str">
        <f t="shared" si="17"/>
        <v>VIC</v>
      </c>
    </row>
    <row r="1144" spans="1:3">
      <c r="A1144" s="150">
        <v>8102</v>
      </c>
      <c r="B1144" s="150">
        <v>18</v>
      </c>
      <c r="C1144" s="149" t="str">
        <f t="shared" si="17"/>
        <v>VIC</v>
      </c>
    </row>
    <row r="1145" spans="1:3">
      <c r="A1145" s="150">
        <v>8103</v>
      </c>
      <c r="B1145" s="150">
        <v>18</v>
      </c>
      <c r="C1145" s="149" t="str">
        <f t="shared" si="17"/>
        <v>VIC</v>
      </c>
    </row>
    <row r="1146" spans="1:3">
      <c r="A1146" s="150">
        <v>8107</v>
      </c>
      <c r="B1146" s="150">
        <v>18</v>
      </c>
      <c r="C1146" s="149" t="str">
        <f t="shared" si="17"/>
        <v>VIC</v>
      </c>
    </row>
    <row r="1147" spans="1:3">
      <c r="A1147" s="150">
        <v>8108</v>
      </c>
      <c r="B1147" s="150">
        <v>18</v>
      </c>
      <c r="C1147" s="149" t="str">
        <f t="shared" si="17"/>
        <v>VIC</v>
      </c>
    </row>
    <row r="1148" spans="1:3">
      <c r="A1148" s="150">
        <v>8111</v>
      </c>
      <c r="B1148" s="150">
        <v>18</v>
      </c>
      <c r="C1148" s="149" t="str">
        <f t="shared" si="17"/>
        <v>VIC</v>
      </c>
    </row>
    <row r="1149" spans="1:3">
      <c r="A1149" s="150">
        <v>8120</v>
      </c>
      <c r="B1149" s="150">
        <v>18</v>
      </c>
      <c r="C1149" s="149" t="str">
        <f t="shared" si="17"/>
        <v>VIC</v>
      </c>
    </row>
    <row r="1150" spans="1:3">
      <c r="A1150" s="150">
        <v>8205</v>
      </c>
      <c r="B1150" s="150">
        <v>18</v>
      </c>
      <c r="C1150" s="149" t="str">
        <f t="shared" si="17"/>
        <v>VIC</v>
      </c>
    </row>
    <row r="1151" spans="1:3">
      <c r="A1151" s="150">
        <v>8383</v>
      </c>
      <c r="B1151" s="150">
        <v>18</v>
      </c>
      <c r="C1151" s="149" t="str">
        <f t="shared" si="17"/>
        <v>VIC</v>
      </c>
    </row>
    <row r="1152" spans="1:3">
      <c r="A1152" s="150">
        <v>8386</v>
      </c>
      <c r="B1152" s="150">
        <v>18</v>
      </c>
      <c r="C1152" s="149" t="str">
        <f t="shared" si="17"/>
        <v>VIC</v>
      </c>
    </row>
    <row r="1153" spans="1:3">
      <c r="A1153" s="150">
        <v>8388</v>
      </c>
      <c r="B1153" s="150">
        <v>18</v>
      </c>
      <c r="C1153" s="149" t="str">
        <f t="shared" si="17"/>
        <v>VIC</v>
      </c>
    </row>
    <row r="1154" spans="1:3">
      <c r="A1154" s="150">
        <v>8390</v>
      </c>
      <c r="B1154" s="150">
        <v>18</v>
      </c>
      <c r="C1154" s="149" t="str">
        <f t="shared" ref="C1154:C1217" si="18">IF(OR(A1154&lt;=299,AND(A1154&lt;3000,A1154&gt;=1000)),"NSW",IF(AND(A1154&lt;=999,A1154&gt;=800),"NT",IF(OR(AND(A1154&lt;=8999,A1154&gt;=8000),AND(A1154&lt;=3999,A1154&gt;=3000)),"VIC",IF(OR(AND(A1154&lt;=9999,A1154&gt;=9000),AND(A1154&lt;=4999,A1154&gt;=4000)),"QLD",IF(AND(A1154&lt;=5999,A1154&gt;=5000),"SA",IF(AND(A1154&lt;=6999,A1154&gt;=6000),"WA","TAS"))))))</f>
        <v>VIC</v>
      </c>
    </row>
    <row r="1155" spans="1:3">
      <c r="A1155" s="150">
        <v>8393</v>
      </c>
      <c r="B1155" s="150">
        <v>18</v>
      </c>
      <c r="C1155" s="149" t="str">
        <f t="shared" si="18"/>
        <v>VIC</v>
      </c>
    </row>
    <row r="1156" spans="1:3">
      <c r="A1156" s="150">
        <v>8394</v>
      </c>
      <c r="B1156" s="150">
        <v>18</v>
      </c>
      <c r="C1156" s="149" t="str">
        <f t="shared" si="18"/>
        <v>VIC</v>
      </c>
    </row>
    <row r="1157" spans="1:3">
      <c r="A1157" s="150">
        <v>8396</v>
      </c>
      <c r="B1157" s="150">
        <v>18</v>
      </c>
      <c r="C1157" s="149" t="str">
        <f t="shared" si="18"/>
        <v>VIC</v>
      </c>
    </row>
    <row r="1158" spans="1:3">
      <c r="A1158" s="150">
        <v>8399</v>
      </c>
      <c r="B1158" s="150">
        <v>18</v>
      </c>
      <c r="C1158" s="149" t="str">
        <f t="shared" si="18"/>
        <v>VIC</v>
      </c>
    </row>
    <row r="1159" spans="1:3">
      <c r="A1159" s="150">
        <v>8500</v>
      </c>
      <c r="B1159" s="150">
        <v>18</v>
      </c>
      <c r="C1159" s="149" t="str">
        <f t="shared" si="18"/>
        <v>VIC</v>
      </c>
    </row>
    <row r="1160" spans="1:3">
      <c r="A1160" s="150">
        <v>8507</v>
      </c>
      <c r="B1160" s="150">
        <v>18</v>
      </c>
      <c r="C1160" s="149" t="str">
        <f t="shared" si="18"/>
        <v>VIC</v>
      </c>
    </row>
    <row r="1161" spans="1:3">
      <c r="A1161" s="150">
        <v>8538</v>
      </c>
      <c r="B1161" s="150">
        <v>18</v>
      </c>
      <c r="C1161" s="149" t="str">
        <f t="shared" si="18"/>
        <v>VIC</v>
      </c>
    </row>
    <row r="1162" spans="1:3">
      <c r="A1162" s="150">
        <v>8557</v>
      </c>
      <c r="B1162" s="150">
        <v>18</v>
      </c>
      <c r="C1162" s="149" t="str">
        <f t="shared" si="18"/>
        <v>VIC</v>
      </c>
    </row>
    <row r="1163" spans="1:3">
      <c r="A1163" s="150">
        <v>8576</v>
      </c>
      <c r="B1163" s="150">
        <v>18</v>
      </c>
      <c r="C1163" s="149" t="str">
        <f t="shared" si="18"/>
        <v>VIC</v>
      </c>
    </row>
    <row r="1164" spans="1:3">
      <c r="A1164" s="150">
        <v>8622</v>
      </c>
      <c r="B1164" s="150">
        <v>18</v>
      </c>
      <c r="C1164" s="149" t="str">
        <f t="shared" si="18"/>
        <v>VIC</v>
      </c>
    </row>
    <row r="1165" spans="1:3">
      <c r="A1165" s="150">
        <v>8626</v>
      </c>
      <c r="B1165" s="150">
        <v>18</v>
      </c>
      <c r="C1165" s="149" t="str">
        <f t="shared" si="18"/>
        <v>VIC</v>
      </c>
    </row>
    <row r="1166" spans="1:3">
      <c r="A1166" s="150">
        <v>8627</v>
      </c>
      <c r="B1166" s="150">
        <v>18</v>
      </c>
      <c r="C1166" s="149" t="str">
        <f t="shared" si="18"/>
        <v>VIC</v>
      </c>
    </row>
    <row r="1167" spans="1:3">
      <c r="A1167" s="150">
        <v>8659</v>
      </c>
      <c r="B1167" s="150">
        <v>18</v>
      </c>
      <c r="C1167" s="149" t="str">
        <f t="shared" si="18"/>
        <v>VIC</v>
      </c>
    </row>
    <row r="1168" spans="1:3">
      <c r="A1168" s="150">
        <v>8785</v>
      </c>
      <c r="B1168" s="150">
        <v>18</v>
      </c>
      <c r="C1168" s="149" t="str">
        <f t="shared" si="18"/>
        <v>VIC</v>
      </c>
    </row>
    <row r="1169" spans="1:3">
      <c r="A1169" s="150">
        <v>8865</v>
      </c>
      <c r="B1169" s="150">
        <v>18</v>
      </c>
      <c r="C1169" s="149" t="str">
        <f t="shared" si="18"/>
        <v>VIC</v>
      </c>
    </row>
    <row r="1170" spans="1:3">
      <c r="A1170" s="150">
        <v>8873</v>
      </c>
      <c r="B1170" s="150">
        <v>18</v>
      </c>
      <c r="C1170" s="149" t="str">
        <f t="shared" si="18"/>
        <v>VIC</v>
      </c>
    </row>
    <row r="1171" spans="1:3">
      <c r="A1171" s="150">
        <v>3670</v>
      </c>
      <c r="B1171" s="150">
        <v>19</v>
      </c>
      <c r="C1171" s="149" t="str">
        <f t="shared" si="18"/>
        <v>VIC</v>
      </c>
    </row>
    <row r="1172" spans="1:3">
      <c r="A1172" s="150">
        <v>3671</v>
      </c>
      <c r="B1172" s="150">
        <v>19</v>
      </c>
      <c r="C1172" s="149" t="str">
        <f t="shared" si="18"/>
        <v>VIC</v>
      </c>
    </row>
    <row r="1173" spans="1:3">
      <c r="A1173" s="150">
        <v>3672</v>
      </c>
      <c r="B1173" s="150">
        <v>19</v>
      </c>
      <c r="C1173" s="149" t="str">
        <f t="shared" si="18"/>
        <v>VIC</v>
      </c>
    </row>
    <row r="1174" spans="1:3">
      <c r="A1174" s="150">
        <v>3673</v>
      </c>
      <c r="B1174" s="150">
        <v>19</v>
      </c>
      <c r="C1174" s="149" t="str">
        <f t="shared" si="18"/>
        <v>VIC</v>
      </c>
    </row>
    <row r="1175" spans="1:3">
      <c r="A1175" s="150">
        <v>3675</v>
      </c>
      <c r="B1175" s="150">
        <v>19</v>
      </c>
      <c r="C1175" s="149" t="str">
        <f t="shared" si="18"/>
        <v>VIC</v>
      </c>
    </row>
    <row r="1176" spans="1:3">
      <c r="A1176" s="150">
        <v>3676</v>
      </c>
      <c r="B1176" s="150">
        <v>19</v>
      </c>
      <c r="C1176" s="149" t="str">
        <f t="shared" si="18"/>
        <v>VIC</v>
      </c>
    </row>
    <row r="1177" spans="1:3">
      <c r="A1177" s="150">
        <v>3677</v>
      </c>
      <c r="B1177" s="150">
        <v>19</v>
      </c>
      <c r="C1177" s="149" t="str">
        <f t="shared" si="18"/>
        <v>VIC</v>
      </c>
    </row>
    <row r="1178" spans="1:3">
      <c r="A1178" s="150">
        <v>3678</v>
      </c>
      <c r="B1178" s="150">
        <v>19</v>
      </c>
      <c r="C1178" s="149" t="str">
        <f t="shared" si="18"/>
        <v>VIC</v>
      </c>
    </row>
    <row r="1179" spans="1:3">
      <c r="A1179" s="150">
        <v>3682</v>
      </c>
      <c r="B1179" s="150">
        <v>19</v>
      </c>
      <c r="C1179" s="149" t="str">
        <f t="shared" si="18"/>
        <v>VIC</v>
      </c>
    </row>
    <row r="1180" spans="1:3">
      <c r="A1180" s="150">
        <v>3683</v>
      </c>
      <c r="B1180" s="150">
        <v>19</v>
      </c>
      <c r="C1180" s="149" t="str">
        <f t="shared" si="18"/>
        <v>VIC</v>
      </c>
    </row>
    <row r="1181" spans="1:3">
      <c r="A1181" s="150">
        <v>3685</v>
      </c>
      <c r="B1181" s="150">
        <v>19</v>
      </c>
      <c r="C1181" s="149" t="str">
        <f t="shared" si="18"/>
        <v>VIC</v>
      </c>
    </row>
    <row r="1182" spans="1:3">
      <c r="A1182" s="150">
        <v>3687</v>
      </c>
      <c r="B1182" s="150">
        <v>19</v>
      </c>
      <c r="C1182" s="149" t="str">
        <f t="shared" si="18"/>
        <v>VIC</v>
      </c>
    </row>
    <row r="1183" spans="1:3">
      <c r="A1183" s="150">
        <v>3688</v>
      </c>
      <c r="B1183" s="150">
        <v>19</v>
      </c>
      <c r="C1183" s="149" t="str">
        <f t="shared" si="18"/>
        <v>VIC</v>
      </c>
    </row>
    <row r="1184" spans="1:3">
      <c r="A1184" s="150">
        <v>3689</v>
      </c>
      <c r="B1184" s="150">
        <v>19</v>
      </c>
      <c r="C1184" s="149" t="str">
        <f t="shared" si="18"/>
        <v>VIC</v>
      </c>
    </row>
    <row r="1185" spans="1:3">
      <c r="A1185" s="150">
        <v>3690</v>
      </c>
      <c r="B1185" s="150">
        <v>19</v>
      </c>
      <c r="C1185" s="149" t="str">
        <f t="shared" si="18"/>
        <v>VIC</v>
      </c>
    </row>
    <row r="1186" spans="1:3">
      <c r="A1186" s="150">
        <v>3691</v>
      </c>
      <c r="B1186" s="150">
        <v>19</v>
      </c>
      <c r="C1186" s="149" t="str">
        <f t="shared" si="18"/>
        <v>VIC</v>
      </c>
    </row>
    <row r="1187" spans="1:3">
      <c r="A1187" s="150">
        <v>3693</v>
      </c>
      <c r="B1187" s="150">
        <v>19</v>
      </c>
      <c r="C1187" s="149" t="str">
        <f t="shared" si="18"/>
        <v>VIC</v>
      </c>
    </row>
    <row r="1188" spans="1:3">
      <c r="A1188" s="150">
        <v>3694</v>
      </c>
      <c r="B1188" s="150">
        <v>19</v>
      </c>
      <c r="C1188" s="149" t="str">
        <f t="shared" si="18"/>
        <v>VIC</v>
      </c>
    </row>
    <row r="1189" spans="1:3">
      <c r="A1189" s="150">
        <v>3695</v>
      </c>
      <c r="B1189" s="150">
        <v>19</v>
      </c>
      <c r="C1189" s="149" t="str">
        <f t="shared" si="18"/>
        <v>VIC</v>
      </c>
    </row>
    <row r="1190" spans="1:3">
      <c r="A1190" s="150">
        <v>3697</v>
      </c>
      <c r="B1190" s="150">
        <v>19</v>
      </c>
      <c r="C1190" s="149" t="str">
        <f t="shared" si="18"/>
        <v>VIC</v>
      </c>
    </row>
    <row r="1191" spans="1:3">
      <c r="A1191" s="150">
        <v>3698</v>
      </c>
      <c r="B1191" s="150">
        <v>19</v>
      </c>
      <c r="C1191" s="149" t="str">
        <f t="shared" si="18"/>
        <v>VIC</v>
      </c>
    </row>
    <row r="1192" spans="1:3">
      <c r="A1192" s="150">
        <v>3699</v>
      </c>
      <c r="B1192" s="150">
        <v>19</v>
      </c>
      <c r="C1192" s="149" t="str">
        <f t="shared" si="18"/>
        <v>VIC</v>
      </c>
    </row>
    <row r="1193" spans="1:3">
      <c r="A1193" s="150">
        <v>3700</v>
      </c>
      <c r="B1193" s="150">
        <v>19</v>
      </c>
      <c r="C1193" s="149" t="str">
        <f t="shared" si="18"/>
        <v>VIC</v>
      </c>
    </row>
    <row r="1194" spans="1:3">
      <c r="A1194" s="150">
        <v>3701</v>
      </c>
      <c r="B1194" s="150">
        <v>19</v>
      </c>
      <c r="C1194" s="149" t="str">
        <f t="shared" si="18"/>
        <v>VIC</v>
      </c>
    </row>
    <row r="1195" spans="1:3">
      <c r="A1195" s="150">
        <v>3704</v>
      </c>
      <c r="B1195" s="150">
        <v>19</v>
      </c>
      <c r="C1195" s="149" t="str">
        <f t="shared" si="18"/>
        <v>VIC</v>
      </c>
    </row>
    <row r="1196" spans="1:3">
      <c r="A1196" s="150">
        <v>3705</v>
      </c>
      <c r="B1196" s="150">
        <v>19</v>
      </c>
      <c r="C1196" s="149" t="str">
        <f t="shared" si="18"/>
        <v>VIC</v>
      </c>
    </row>
    <row r="1197" spans="1:3">
      <c r="A1197" s="150">
        <v>3707</v>
      </c>
      <c r="B1197" s="150">
        <v>19</v>
      </c>
      <c r="C1197" s="149" t="str">
        <f t="shared" si="18"/>
        <v>VIC</v>
      </c>
    </row>
    <row r="1198" spans="1:3">
      <c r="A1198" s="150">
        <v>3708</v>
      </c>
      <c r="B1198" s="150">
        <v>19</v>
      </c>
      <c r="C1198" s="149" t="str">
        <f t="shared" si="18"/>
        <v>VIC</v>
      </c>
    </row>
    <row r="1199" spans="1:3">
      <c r="A1199" s="150">
        <v>3709</v>
      </c>
      <c r="B1199" s="150">
        <v>19</v>
      </c>
      <c r="C1199" s="149" t="str">
        <f t="shared" si="18"/>
        <v>VIC</v>
      </c>
    </row>
    <row r="1200" spans="1:3">
      <c r="A1200" s="150">
        <v>3722</v>
      </c>
      <c r="B1200" s="150">
        <v>19</v>
      </c>
      <c r="C1200" s="149" t="str">
        <f t="shared" si="18"/>
        <v>VIC</v>
      </c>
    </row>
    <row r="1201" spans="1:3">
      <c r="A1201" s="150">
        <v>3723</v>
      </c>
      <c r="B1201" s="150">
        <v>19</v>
      </c>
      <c r="C1201" s="149" t="str">
        <f t="shared" si="18"/>
        <v>VIC</v>
      </c>
    </row>
    <row r="1202" spans="1:3">
      <c r="A1202" s="150">
        <v>3724</v>
      </c>
      <c r="B1202" s="150">
        <v>19</v>
      </c>
      <c r="C1202" s="149" t="str">
        <f t="shared" si="18"/>
        <v>VIC</v>
      </c>
    </row>
    <row r="1203" spans="1:3">
      <c r="A1203" s="150">
        <v>3732</v>
      </c>
      <c r="B1203" s="150">
        <v>19</v>
      </c>
      <c r="C1203" s="149" t="str">
        <f t="shared" si="18"/>
        <v>VIC</v>
      </c>
    </row>
    <row r="1204" spans="1:3">
      <c r="A1204" s="150">
        <v>3733</v>
      </c>
      <c r="B1204" s="150">
        <v>19</v>
      </c>
      <c r="C1204" s="149" t="str">
        <f t="shared" si="18"/>
        <v>VIC</v>
      </c>
    </row>
    <row r="1205" spans="1:3">
      <c r="A1205" s="150">
        <v>3735</v>
      </c>
      <c r="B1205" s="150">
        <v>19</v>
      </c>
      <c r="C1205" s="149" t="str">
        <f t="shared" si="18"/>
        <v>VIC</v>
      </c>
    </row>
    <row r="1206" spans="1:3">
      <c r="A1206" s="150">
        <v>3736</v>
      </c>
      <c r="B1206" s="150">
        <v>19</v>
      </c>
      <c r="C1206" s="149" t="str">
        <f t="shared" si="18"/>
        <v>VIC</v>
      </c>
    </row>
    <row r="1207" spans="1:3">
      <c r="A1207" s="150">
        <v>3737</v>
      </c>
      <c r="B1207" s="150">
        <v>19</v>
      </c>
      <c r="C1207" s="149" t="str">
        <f t="shared" si="18"/>
        <v>VIC</v>
      </c>
    </row>
    <row r="1208" spans="1:3">
      <c r="A1208" s="150">
        <v>3738</v>
      </c>
      <c r="B1208" s="150">
        <v>19</v>
      </c>
      <c r="C1208" s="149" t="str">
        <f t="shared" si="18"/>
        <v>VIC</v>
      </c>
    </row>
    <row r="1209" spans="1:3">
      <c r="A1209" s="150">
        <v>3739</v>
      </c>
      <c r="B1209" s="150">
        <v>19</v>
      </c>
      <c r="C1209" s="149" t="str">
        <f t="shared" si="18"/>
        <v>VIC</v>
      </c>
    </row>
    <row r="1210" spans="1:3">
      <c r="A1210" s="150">
        <v>3740</v>
      </c>
      <c r="B1210" s="150">
        <v>19</v>
      </c>
      <c r="C1210" s="149" t="str">
        <f t="shared" si="18"/>
        <v>VIC</v>
      </c>
    </row>
    <row r="1211" spans="1:3">
      <c r="A1211" s="150">
        <v>3741</v>
      </c>
      <c r="B1211" s="150">
        <v>19</v>
      </c>
      <c r="C1211" s="149" t="str">
        <f t="shared" si="18"/>
        <v>VIC</v>
      </c>
    </row>
    <row r="1212" spans="1:3">
      <c r="A1212" s="150">
        <v>3744</v>
      </c>
      <c r="B1212" s="150">
        <v>19</v>
      </c>
      <c r="C1212" s="149" t="str">
        <f t="shared" si="18"/>
        <v>VIC</v>
      </c>
    </row>
    <row r="1213" spans="1:3">
      <c r="A1213" s="150">
        <v>3746</v>
      </c>
      <c r="B1213" s="150">
        <v>19</v>
      </c>
      <c r="C1213" s="149" t="str">
        <f t="shared" si="18"/>
        <v>VIC</v>
      </c>
    </row>
    <row r="1214" spans="1:3">
      <c r="A1214" s="150">
        <v>3747</v>
      </c>
      <c r="B1214" s="150">
        <v>19</v>
      </c>
      <c r="C1214" s="149" t="str">
        <f t="shared" si="18"/>
        <v>VIC</v>
      </c>
    </row>
    <row r="1215" spans="1:3">
      <c r="A1215" s="150">
        <v>3749</v>
      </c>
      <c r="B1215" s="150">
        <v>19</v>
      </c>
      <c r="C1215" s="149" t="str">
        <f t="shared" si="18"/>
        <v>VIC</v>
      </c>
    </row>
    <row r="1216" spans="1:3">
      <c r="A1216" s="150">
        <v>3898</v>
      </c>
      <c r="B1216" s="150">
        <v>19</v>
      </c>
      <c r="C1216" s="149" t="str">
        <f t="shared" si="18"/>
        <v>VIC</v>
      </c>
    </row>
    <row r="1217" spans="1:3">
      <c r="A1217" s="150">
        <v>3900</v>
      </c>
      <c r="B1217" s="150">
        <v>19</v>
      </c>
      <c r="C1217" s="149" t="str">
        <f t="shared" si="18"/>
        <v>VIC</v>
      </c>
    </row>
    <row r="1218" spans="1:3">
      <c r="A1218" s="150">
        <v>3820</v>
      </c>
      <c r="B1218" s="150">
        <v>20</v>
      </c>
      <c r="C1218" s="149" t="str">
        <f t="shared" ref="C1218:C1281" si="19">IF(OR(A1218&lt;=299,AND(A1218&lt;3000,A1218&gt;=1000)),"NSW",IF(AND(A1218&lt;=999,A1218&gt;=800),"NT",IF(OR(AND(A1218&lt;=8999,A1218&gt;=8000),AND(A1218&lt;=3999,A1218&gt;=3000)),"VIC",IF(OR(AND(A1218&lt;=9999,A1218&gt;=9000),AND(A1218&lt;=4999,A1218&gt;=4000)),"QLD",IF(AND(A1218&lt;=5999,A1218&gt;=5000),"SA",IF(AND(A1218&lt;=6999,A1218&gt;=6000),"WA","TAS"))))))</f>
        <v>VIC</v>
      </c>
    </row>
    <row r="1219" spans="1:3">
      <c r="A1219" s="150">
        <v>3821</v>
      </c>
      <c r="B1219" s="150">
        <v>20</v>
      </c>
      <c r="C1219" s="149" t="str">
        <f t="shared" si="19"/>
        <v>VIC</v>
      </c>
    </row>
    <row r="1220" spans="1:3">
      <c r="A1220" s="150">
        <v>3822</v>
      </c>
      <c r="B1220" s="150">
        <v>20</v>
      </c>
      <c r="C1220" s="149" t="str">
        <f t="shared" si="19"/>
        <v>VIC</v>
      </c>
    </row>
    <row r="1221" spans="1:3">
      <c r="A1221" s="150">
        <v>3823</v>
      </c>
      <c r="B1221" s="150">
        <v>20</v>
      </c>
      <c r="C1221" s="149" t="str">
        <f t="shared" si="19"/>
        <v>VIC</v>
      </c>
    </row>
    <row r="1222" spans="1:3">
      <c r="A1222" s="150">
        <v>3824</v>
      </c>
      <c r="B1222" s="150">
        <v>20</v>
      </c>
      <c r="C1222" s="149" t="str">
        <f t="shared" si="19"/>
        <v>VIC</v>
      </c>
    </row>
    <row r="1223" spans="1:3">
      <c r="A1223" s="150">
        <v>3825</v>
      </c>
      <c r="B1223" s="150">
        <v>20</v>
      </c>
      <c r="C1223" s="149" t="str">
        <f t="shared" si="19"/>
        <v>VIC</v>
      </c>
    </row>
    <row r="1224" spans="1:3">
      <c r="A1224" s="150">
        <v>3831</v>
      </c>
      <c r="B1224" s="150">
        <v>20</v>
      </c>
      <c r="C1224" s="149" t="str">
        <f t="shared" si="19"/>
        <v>VIC</v>
      </c>
    </row>
    <row r="1225" spans="1:3">
      <c r="A1225" s="150">
        <v>3833</v>
      </c>
      <c r="B1225" s="150">
        <v>20</v>
      </c>
      <c r="C1225" s="149" t="str">
        <f t="shared" si="19"/>
        <v>VIC</v>
      </c>
    </row>
    <row r="1226" spans="1:3">
      <c r="A1226" s="150">
        <v>3835</v>
      </c>
      <c r="B1226" s="150">
        <v>20</v>
      </c>
      <c r="C1226" s="149" t="str">
        <f t="shared" si="19"/>
        <v>VIC</v>
      </c>
    </row>
    <row r="1227" spans="1:3">
      <c r="A1227" s="150">
        <v>3840</v>
      </c>
      <c r="B1227" s="150">
        <v>20</v>
      </c>
      <c r="C1227" s="149" t="str">
        <f t="shared" si="19"/>
        <v>VIC</v>
      </c>
    </row>
    <row r="1228" spans="1:3">
      <c r="A1228" s="150">
        <v>3841</v>
      </c>
      <c r="B1228" s="150">
        <v>20</v>
      </c>
      <c r="C1228" s="149" t="str">
        <f t="shared" si="19"/>
        <v>VIC</v>
      </c>
    </row>
    <row r="1229" spans="1:3">
      <c r="A1229" s="150">
        <v>3842</v>
      </c>
      <c r="B1229" s="150">
        <v>20</v>
      </c>
      <c r="C1229" s="149" t="str">
        <f t="shared" si="19"/>
        <v>VIC</v>
      </c>
    </row>
    <row r="1230" spans="1:3">
      <c r="A1230" s="150">
        <v>3844</v>
      </c>
      <c r="B1230" s="150">
        <v>20</v>
      </c>
      <c r="C1230" s="149" t="str">
        <f t="shared" si="19"/>
        <v>VIC</v>
      </c>
    </row>
    <row r="1231" spans="1:3">
      <c r="A1231" s="150">
        <v>3847</v>
      </c>
      <c r="B1231" s="150">
        <v>20</v>
      </c>
      <c r="C1231" s="149" t="str">
        <f t="shared" si="19"/>
        <v>VIC</v>
      </c>
    </row>
    <row r="1232" spans="1:3">
      <c r="A1232" s="150">
        <v>3850</v>
      </c>
      <c r="B1232" s="150">
        <v>20</v>
      </c>
      <c r="C1232" s="149" t="str">
        <f t="shared" si="19"/>
        <v>VIC</v>
      </c>
    </row>
    <row r="1233" spans="1:3">
      <c r="A1233" s="150">
        <v>3851</v>
      </c>
      <c r="B1233" s="150">
        <v>20</v>
      </c>
      <c r="C1233" s="149" t="str">
        <f t="shared" si="19"/>
        <v>VIC</v>
      </c>
    </row>
    <row r="1234" spans="1:3">
      <c r="A1234" s="150">
        <v>3852</v>
      </c>
      <c r="B1234" s="150">
        <v>20</v>
      </c>
      <c r="C1234" s="149" t="str">
        <f t="shared" si="19"/>
        <v>VIC</v>
      </c>
    </row>
    <row r="1235" spans="1:3">
      <c r="A1235" s="150">
        <v>3853</v>
      </c>
      <c r="B1235" s="150">
        <v>20</v>
      </c>
      <c r="C1235" s="149" t="str">
        <f t="shared" si="19"/>
        <v>VIC</v>
      </c>
    </row>
    <row r="1236" spans="1:3">
      <c r="A1236" s="150">
        <v>3854</v>
      </c>
      <c r="B1236" s="150">
        <v>20</v>
      </c>
      <c r="C1236" s="149" t="str">
        <f t="shared" si="19"/>
        <v>VIC</v>
      </c>
    </row>
    <row r="1237" spans="1:3">
      <c r="A1237" s="150">
        <v>3856</v>
      </c>
      <c r="B1237" s="150">
        <v>20</v>
      </c>
      <c r="C1237" s="149" t="str">
        <f t="shared" si="19"/>
        <v>VIC</v>
      </c>
    </row>
    <row r="1238" spans="1:3">
      <c r="A1238" s="150">
        <v>3857</v>
      </c>
      <c r="B1238" s="150">
        <v>20</v>
      </c>
      <c r="C1238" s="149" t="str">
        <f t="shared" si="19"/>
        <v>VIC</v>
      </c>
    </row>
    <row r="1239" spans="1:3">
      <c r="A1239" s="150">
        <v>3858</v>
      </c>
      <c r="B1239" s="150">
        <v>20</v>
      </c>
      <c r="C1239" s="149" t="str">
        <f t="shared" si="19"/>
        <v>VIC</v>
      </c>
    </row>
    <row r="1240" spans="1:3">
      <c r="A1240" s="150">
        <v>3859</v>
      </c>
      <c r="B1240" s="150">
        <v>20</v>
      </c>
      <c r="C1240" s="149" t="str">
        <f t="shared" si="19"/>
        <v>VIC</v>
      </c>
    </row>
    <row r="1241" spans="1:3">
      <c r="A1241" s="150">
        <v>3860</v>
      </c>
      <c r="B1241" s="150">
        <v>20</v>
      </c>
      <c r="C1241" s="149" t="str">
        <f t="shared" si="19"/>
        <v>VIC</v>
      </c>
    </row>
    <row r="1242" spans="1:3">
      <c r="A1242" s="150">
        <v>3864</v>
      </c>
      <c r="B1242" s="150">
        <v>20</v>
      </c>
      <c r="C1242" s="149" t="str">
        <f t="shared" si="19"/>
        <v>VIC</v>
      </c>
    </row>
    <row r="1243" spans="1:3">
      <c r="A1243" s="150">
        <v>3869</v>
      </c>
      <c r="B1243" s="150">
        <v>20</v>
      </c>
      <c r="C1243" s="149" t="str">
        <f t="shared" si="19"/>
        <v>VIC</v>
      </c>
    </row>
    <row r="1244" spans="1:3">
      <c r="A1244" s="150">
        <v>3870</v>
      </c>
      <c r="B1244" s="150">
        <v>20</v>
      </c>
      <c r="C1244" s="149" t="str">
        <f t="shared" si="19"/>
        <v>VIC</v>
      </c>
    </row>
    <row r="1245" spans="1:3">
      <c r="A1245" s="150">
        <v>3871</v>
      </c>
      <c r="B1245" s="150">
        <v>20</v>
      </c>
      <c r="C1245" s="149" t="str">
        <f t="shared" si="19"/>
        <v>VIC</v>
      </c>
    </row>
    <row r="1246" spans="1:3">
      <c r="A1246" s="150">
        <v>3873</v>
      </c>
      <c r="B1246" s="150">
        <v>20</v>
      </c>
      <c r="C1246" s="149" t="str">
        <f t="shared" si="19"/>
        <v>VIC</v>
      </c>
    </row>
    <row r="1247" spans="1:3">
      <c r="A1247" s="150">
        <v>3874</v>
      </c>
      <c r="B1247" s="150">
        <v>20</v>
      </c>
      <c r="C1247" s="149" t="str">
        <f t="shared" si="19"/>
        <v>VIC</v>
      </c>
    </row>
    <row r="1248" spans="1:3">
      <c r="A1248" s="150">
        <v>3953</v>
      </c>
      <c r="B1248" s="150">
        <v>20</v>
      </c>
      <c r="C1248" s="149" t="str">
        <f t="shared" si="19"/>
        <v>VIC</v>
      </c>
    </row>
    <row r="1249" spans="1:3">
      <c r="A1249" s="150">
        <v>3954</v>
      </c>
      <c r="B1249" s="150">
        <v>20</v>
      </c>
      <c r="C1249" s="149" t="str">
        <f t="shared" si="19"/>
        <v>VIC</v>
      </c>
    </row>
    <row r="1250" spans="1:3">
      <c r="A1250" s="150">
        <v>3956</v>
      </c>
      <c r="B1250" s="150">
        <v>20</v>
      </c>
      <c r="C1250" s="149" t="str">
        <f t="shared" si="19"/>
        <v>VIC</v>
      </c>
    </row>
    <row r="1251" spans="1:3">
      <c r="A1251" s="150">
        <v>3957</v>
      </c>
      <c r="B1251" s="150">
        <v>20</v>
      </c>
      <c r="C1251" s="149" t="str">
        <f t="shared" si="19"/>
        <v>VIC</v>
      </c>
    </row>
    <row r="1252" spans="1:3">
      <c r="A1252" s="150">
        <v>3958</v>
      </c>
      <c r="B1252" s="150">
        <v>20</v>
      </c>
      <c r="C1252" s="149" t="str">
        <f t="shared" si="19"/>
        <v>VIC</v>
      </c>
    </row>
    <row r="1253" spans="1:3">
      <c r="A1253" s="150">
        <v>3959</v>
      </c>
      <c r="B1253" s="150">
        <v>20</v>
      </c>
      <c r="C1253" s="149" t="str">
        <f t="shared" si="19"/>
        <v>VIC</v>
      </c>
    </row>
    <row r="1254" spans="1:3">
      <c r="A1254" s="150">
        <v>3960</v>
      </c>
      <c r="B1254" s="150">
        <v>20</v>
      </c>
      <c r="C1254" s="149" t="str">
        <f t="shared" si="19"/>
        <v>VIC</v>
      </c>
    </row>
    <row r="1255" spans="1:3">
      <c r="A1255" s="150">
        <v>3962</v>
      </c>
      <c r="B1255" s="150">
        <v>20</v>
      </c>
      <c r="C1255" s="149" t="str">
        <f t="shared" si="19"/>
        <v>VIC</v>
      </c>
    </row>
    <row r="1256" spans="1:3">
      <c r="A1256" s="150">
        <v>3964</v>
      </c>
      <c r="B1256" s="150">
        <v>20</v>
      </c>
      <c r="C1256" s="149" t="str">
        <f t="shared" si="19"/>
        <v>VIC</v>
      </c>
    </row>
    <row r="1257" spans="1:3">
      <c r="A1257" s="150">
        <v>3965</v>
      </c>
      <c r="B1257" s="150">
        <v>20</v>
      </c>
      <c r="C1257" s="149" t="str">
        <f t="shared" si="19"/>
        <v>VIC</v>
      </c>
    </row>
    <row r="1258" spans="1:3">
      <c r="A1258" s="150">
        <v>3966</v>
      </c>
      <c r="B1258" s="150">
        <v>20</v>
      </c>
      <c r="C1258" s="149" t="str">
        <f t="shared" si="19"/>
        <v>VIC</v>
      </c>
    </row>
    <row r="1259" spans="1:3">
      <c r="A1259" s="150">
        <v>3967</v>
      </c>
      <c r="B1259" s="150">
        <v>20</v>
      </c>
      <c r="C1259" s="149" t="str">
        <f t="shared" si="19"/>
        <v>VIC</v>
      </c>
    </row>
    <row r="1260" spans="1:3">
      <c r="A1260" s="150">
        <v>3971</v>
      </c>
      <c r="B1260" s="150">
        <v>20</v>
      </c>
      <c r="C1260" s="149" t="str">
        <f t="shared" si="19"/>
        <v>VIC</v>
      </c>
    </row>
    <row r="1261" spans="1:3">
      <c r="A1261" s="150">
        <v>3862</v>
      </c>
      <c r="B1261" s="150">
        <v>21</v>
      </c>
      <c r="C1261" s="149" t="str">
        <f t="shared" si="19"/>
        <v>VIC</v>
      </c>
    </row>
    <row r="1262" spans="1:3">
      <c r="A1262" s="150">
        <v>3865</v>
      </c>
      <c r="B1262" s="150">
        <v>21</v>
      </c>
      <c r="C1262" s="149" t="str">
        <f t="shared" si="19"/>
        <v>VIC</v>
      </c>
    </row>
    <row r="1263" spans="1:3">
      <c r="A1263" s="150">
        <v>3875</v>
      </c>
      <c r="B1263" s="150">
        <v>21</v>
      </c>
      <c r="C1263" s="149" t="str">
        <f t="shared" si="19"/>
        <v>VIC</v>
      </c>
    </row>
    <row r="1264" spans="1:3">
      <c r="A1264" s="150">
        <v>3878</v>
      </c>
      <c r="B1264" s="150">
        <v>21</v>
      </c>
      <c r="C1264" s="149" t="str">
        <f t="shared" si="19"/>
        <v>VIC</v>
      </c>
    </row>
    <row r="1265" spans="1:3">
      <c r="A1265" s="150">
        <v>3880</v>
      </c>
      <c r="B1265" s="150">
        <v>21</v>
      </c>
      <c r="C1265" s="149" t="str">
        <f t="shared" si="19"/>
        <v>VIC</v>
      </c>
    </row>
    <row r="1266" spans="1:3">
      <c r="A1266" s="150">
        <v>3882</v>
      </c>
      <c r="B1266" s="150">
        <v>21</v>
      </c>
      <c r="C1266" s="149" t="str">
        <f t="shared" si="19"/>
        <v>VIC</v>
      </c>
    </row>
    <row r="1267" spans="1:3">
      <c r="A1267" s="150">
        <v>3885</v>
      </c>
      <c r="B1267" s="150">
        <v>21</v>
      </c>
      <c r="C1267" s="149" t="str">
        <f t="shared" si="19"/>
        <v>VIC</v>
      </c>
    </row>
    <row r="1268" spans="1:3">
      <c r="A1268" s="150">
        <v>3886</v>
      </c>
      <c r="B1268" s="150">
        <v>21</v>
      </c>
      <c r="C1268" s="149" t="str">
        <f t="shared" si="19"/>
        <v>VIC</v>
      </c>
    </row>
    <row r="1269" spans="1:3">
      <c r="A1269" s="150">
        <v>3887</v>
      </c>
      <c r="B1269" s="150">
        <v>21</v>
      </c>
      <c r="C1269" s="149" t="str">
        <f t="shared" si="19"/>
        <v>VIC</v>
      </c>
    </row>
    <row r="1270" spans="1:3">
      <c r="A1270" s="150">
        <v>3888</v>
      </c>
      <c r="B1270" s="150">
        <v>21</v>
      </c>
      <c r="C1270" s="149" t="str">
        <f t="shared" si="19"/>
        <v>VIC</v>
      </c>
    </row>
    <row r="1271" spans="1:3">
      <c r="A1271" s="150">
        <v>3889</v>
      </c>
      <c r="B1271" s="150">
        <v>21</v>
      </c>
      <c r="C1271" s="149" t="str">
        <f t="shared" si="19"/>
        <v>VIC</v>
      </c>
    </row>
    <row r="1272" spans="1:3">
      <c r="A1272" s="150">
        <v>3890</v>
      </c>
      <c r="B1272" s="150">
        <v>21</v>
      </c>
      <c r="C1272" s="149" t="str">
        <f t="shared" si="19"/>
        <v>VIC</v>
      </c>
    </row>
    <row r="1273" spans="1:3">
      <c r="A1273" s="150">
        <v>3891</v>
      </c>
      <c r="B1273" s="150">
        <v>21</v>
      </c>
      <c r="C1273" s="149" t="str">
        <f t="shared" si="19"/>
        <v>VIC</v>
      </c>
    </row>
    <row r="1274" spans="1:3">
      <c r="A1274" s="150">
        <v>3892</v>
      </c>
      <c r="B1274" s="150">
        <v>21</v>
      </c>
      <c r="C1274" s="149" t="str">
        <f t="shared" si="19"/>
        <v>VIC</v>
      </c>
    </row>
    <row r="1275" spans="1:3">
      <c r="A1275" s="150">
        <v>3893</v>
      </c>
      <c r="B1275" s="150">
        <v>21</v>
      </c>
      <c r="C1275" s="149" t="str">
        <f t="shared" si="19"/>
        <v>VIC</v>
      </c>
    </row>
    <row r="1276" spans="1:3">
      <c r="A1276" s="150">
        <v>3895</v>
      </c>
      <c r="B1276" s="150">
        <v>21</v>
      </c>
      <c r="C1276" s="149" t="str">
        <f t="shared" si="19"/>
        <v>VIC</v>
      </c>
    </row>
    <row r="1277" spans="1:3">
      <c r="A1277" s="150">
        <v>3896</v>
      </c>
      <c r="B1277" s="150">
        <v>21</v>
      </c>
      <c r="C1277" s="149" t="str">
        <f t="shared" si="19"/>
        <v>VIC</v>
      </c>
    </row>
    <row r="1278" spans="1:3">
      <c r="A1278" s="150">
        <v>3902</v>
      </c>
      <c r="B1278" s="150">
        <v>21</v>
      </c>
      <c r="C1278" s="149" t="str">
        <f t="shared" si="19"/>
        <v>VIC</v>
      </c>
    </row>
    <row r="1279" spans="1:3">
      <c r="A1279" s="150">
        <v>3903</v>
      </c>
      <c r="B1279" s="150">
        <v>21</v>
      </c>
      <c r="C1279" s="149" t="str">
        <f t="shared" si="19"/>
        <v>VIC</v>
      </c>
    </row>
    <row r="1280" spans="1:3">
      <c r="A1280" s="150">
        <v>3904</v>
      </c>
      <c r="B1280" s="150">
        <v>21</v>
      </c>
      <c r="C1280" s="149" t="str">
        <f t="shared" si="19"/>
        <v>VIC</v>
      </c>
    </row>
    <row r="1281" spans="1:3">
      <c r="A1281" s="150">
        <v>3909</v>
      </c>
      <c r="B1281" s="150">
        <v>21</v>
      </c>
      <c r="C1281" s="149" t="str">
        <f t="shared" si="19"/>
        <v>VIC</v>
      </c>
    </row>
    <row r="1282" spans="1:3">
      <c r="A1282" s="150">
        <v>7256</v>
      </c>
      <c r="B1282" s="150">
        <v>22</v>
      </c>
      <c r="C1282" s="149" t="str">
        <f t="shared" ref="C1282:C1345" si="20">IF(OR(A1282&lt;=299,AND(A1282&lt;3000,A1282&gt;=1000)),"NSW",IF(AND(A1282&lt;=999,A1282&gt;=800),"NT",IF(OR(AND(A1282&lt;=8999,A1282&gt;=8000),AND(A1282&lt;=3999,A1282&gt;=3000)),"VIC",IF(OR(AND(A1282&lt;=9999,A1282&gt;=9000),AND(A1282&lt;=4999,A1282&gt;=4000)),"QLD",IF(AND(A1282&lt;=5999,A1282&gt;=5000),"SA",IF(AND(A1282&lt;=6999,A1282&gt;=6000),"WA","TAS"))))))</f>
        <v>TAS</v>
      </c>
    </row>
    <row r="1283" spans="1:3">
      <c r="A1283" s="150">
        <v>7305</v>
      </c>
      <c r="B1283" s="150">
        <v>22</v>
      </c>
      <c r="C1283" s="149" t="str">
        <f t="shared" si="20"/>
        <v>TAS</v>
      </c>
    </row>
    <row r="1284" spans="1:3">
      <c r="A1284" s="150">
        <v>7306</v>
      </c>
      <c r="B1284" s="150">
        <v>22</v>
      </c>
      <c r="C1284" s="149" t="str">
        <f t="shared" si="20"/>
        <v>TAS</v>
      </c>
    </row>
    <row r="1285" spans="1:3">
      <c r="A1285" s="150">
        <v>7307</v>
      </c>
      <c r="B1285" s="150">
        <v>22</v>
      </c>
      <c r="C1285" s="149" t="str">
        <f t="shared" si="20"/>
        <v>TAS</v>
      </c>
    </row>
    <row r="1286" spans="1:3">
      <c r="A1286" s="150">
        <v>7310</v>
      </c>
      <c r="B1286" s="150">
        <v>22</v>
      </c>
      <c r="C1286" s="149" t="str">
        <f t="shared" si="20"/>
        <v>TAS</v>
      </c>
    </row>
    <row r="1287" spans="1:3">
      <c r="A1287" s="150">
        <v>7315</v>
      </c>
      <c r="B1287" s="150">
        <v>22</v>
      </c>
      <c r="C1287" s="149" t="str">
        <f t="shared" si="20"/>
        <v>TAS</v>
      </c>
    </row>
    <row r="1288" spans="1:3">
      <c r="A1288" s="150">
        <v>7316</v>
      </c>
      <c r="B1288" s="150">
        <v>22</v>
      </c>
      <c r="C1288" s="149" t="str">
        <f t="shared" si="20"/>
        <v>TAS</v>
      </c>
    </row>
    <row r="1289" spans="1:3">
      <c r="A1289" s="150">
        <v>7320</v>
      </c>
      <c r="B1289" s="150">
        <v>22</v>
      </c>
      <c r="C1289" s="149" t="str">
        <f t="shared" si="20"/>
        <v>TAS</v>
      </c>
    </row>
    <row r="1290" spans="1:3">
      <c r="A1290" s="150">
        <v>7322</v>
      </c>
      <c r="B1290" s="150">
        <v>22</v>
      </c>
      <c r="C1290" s="149" t="str">
        <f t="shared" si="20"/>
        <v>TAS</v>
      </c>
    </row>
    <row r="1291" spans="1:3">
      <c r="A1291" s="150">
        <v>7325</v>
      </c>
      <c r="B1291" s="150">
        <v>22</v>
      </c>
      <c r="C1291" s="149" t="str">
        <f t="shared" si="20"/>
        <v>TAS</v>
      </c>
    </row>
    <row r="1292" spans="1:3">
      <c r="A1292" s="150">
        <v>7330</v>
      </c>
      <c r="B1292" s="150">
        <v>22</v>
      </c>
      <c r="C1292" s="149" t="str">
        <f t="shared" si="20"/>
        <v>TAS</v>
      </c>
    </row>
    <row r="1293" spans="1:3">
      <c r="A1293" s="150">
        <v>7331</v>
      </c>
      <c r="B1293" s="150">
        <v>22</v>
      </c>
      <c r="C1293" s="149" t="str">
        <f t="shared" si="20"/>
        <v>TAS</v>
      </c>
    </row>
    <row r="1294" spans="1:3">
      <c r="A1294" s="150">
        <v>7916</v>
      </c>
      <c r="B1294" s="150">
        <v>22</v>
      </c>
      <c r="C1294" s="149" t="str">
        <f t="shared" si="20"/>
        <v>TAS</v>
      </c>
    </row>
    <row r="1295" spans="1:3">
      <c r="A1295" s="150">
        <v>7919</v>
      </c>
      <c r="B1295" s="150">
        <v>22</v>
      </c>
      <c r="C1295" s="149" t="str">
        <f t="shared" si="20"/>
        <v>TAS</v>
      </c>
    </row>
    <row r="1296" spans="1:3">
      <c r="A1296" s="150">
        <v>7922</v>
      </c>
      <c r="B1296" s="150">
        <v>22</v>
      </c>
      <c r="C1296" s="149" t="str">
        <f t="shared" si="20"/>
        <v>TAS</v>
      </c>
    </row>
    <row r="1297" spans="1:3">
      <c r="A1297" s="150">
        <v>7139</v>
      </c>
      <c r="B1297" s="150">
        <v>23</v>
      </c>
      <c r="C1297" s="149" t="str">
        <f t="shared" si="20"/>
        <v>TAS</v>
      </c>
    </row>
    <row r="1298" spans="1:3">
      <c r="A1298" s="150">
        <v>7321</v>
      </c>
      <c r="B1298" s="150">
        <v>23</v>
      </c>
      <c r="C1298" s="149" t="str">
        <f t="shared" si="20"/>
        <v>TAS</v>
      </c>
    </row>
    <row r="1299" spans="1:3">
      <c r="A1299" s="150">
        <v>7466</v>
      </c>
      <c r="B1299" s="150">
        <v>23</v>
      </c>
      <c r="C1299" s="149" t="str">
        <f t="shared" si="20"/>
        <v>TAS</v>
      </c>
    </row>
    <row r="1300" spans="1:3">
      <c r="A1300" s="150">
        <v>7467</v>
      </c>
      <c r="B1300" s="150">
        <v>23</v>
      </c>
      <c r="C1300" s="149" t="str">
        <f t="shared" si="20"/>
        <v>TAS</v>
      </c>
    </row>
    <row r="1301" spans="1:3">
      <c r="A1301" s="150">
        <v>7468</v>
      </c>
      <c r="B1301" s="150">
        <v>23</v>
      </c>
      <c r="C1301" s="149" t="str">
        <f t="shared" si="20"/>
        <v>TAS</v>
      </c>
    </row>
    <row r="1302" spans="1:3">
      <c r="A1302" s="150">
        <v>7469</v>
      </c>
      <c r="B1302" s="150">
        <v>23</v>
      </c>
      <c r="C1302" s="149" t="str">
        <f t="shared" si="20"/>
        <v>TAS</v>
      </c>
    </row>
    <row r="1303" spans="1:3">
      <c r="A1303" s="150">
        <v>7470</v>
      </c>
      <c r="B1303" s="150">
        <v>23</v>
      </c>
      <c r="C1303" s="149" t="str">
        <f t="shared" si="20"/>
        <v>TAS</v>
      </c>
    </row>
    <row r="1304" spans="1:3">
      <c r="A1304" s="150">
        <v>7119</v>
      </c>
      <c r="B1304" s="150">
        <v>25</v>
      </c>
      <c r="C1304" s="149" t="str">
        <f t="shared" si="20"/>
        <v>TAS</v>
      </c>
    </row>
    <row r="1305" spans="1:3">
      <c r="A1305" s="150">
        <v>7120</v>
      </c>
      <c r="B1305" s="150">
        <v>25</v>
      </c>
      <c r="C1305" s="149" t="str">
        <f t="shared" si="20"/>
        <v>TAS</v>
      </c>
    </row>
    <row r="1306" spans="1:3">
      <c r="A1306" s="150">
        <v>7209</v>
      </c>
      <c r="B1306" s="150">
        <v>25</v>
      </c>
      <c r="C1306" s="149" t="str">
        <f t="shared" si="20"/>
        <v>TAS</v>
      </c>
    </row>
    <row r="1307" spans="1:3">
      <c r="A1307" s="150">
        <v>7210</v>
      </c>
      <c r="B1307" s="150">
        <v>25</v>
      </c>
      <c r="C1307" s="149" t="str">
        <f t="shared" si="20"/>
        <v>TAS</v>
      </c>
    </row>
    <row r="1308" spans="1:3">
      <c r="A1308" s="150">
        <v>7211</v>
      </c>
      <c r="B1308" s="150">
        <v>25</v>
      </c>
      <c r="C1308" s="149" t="str">
        <f t="shared" si="20"/>
        <v>TAS</v>
      </c>
    </row>
    <row r="1309" spans="1:3">
      <c r="A1309" s="150">
        <v>7212</v>
      </c>
      <c r="B1309" s="150">
        <v>25</v>
      </c>
      <c r="C1309" s="149" t="str">
        <f t="shared" si="20"/>
        <v>TAS</v>
      </c>
    </row>
    <row r="1310" spans="1:3">
      <c r="A1310" s="150">
        <v>7248</v>
      </c>
      <c r="B1310" s="150">
        <v>25</v>
      </c>
      <c r="C1310" s="149" t="str">
        <f t="shared" si="20"/>
        <v>TAS</v>
      </c>
    </row>
    <row r="1311" spans="1:3">
      <c r="A1311" s="150">
        <v>7249</v>
      </c>
      <c r="B1311" s="150">
        <v>25</v>
      </c>
      <c r="C1311" s="149" t="str">
        <f t="shared" si="20"/>
        <v>TAS</v>
      </c>
    </row>
    <row r="1312" spans="1:3">
      <c r="A1312" s="150">
        <v>7250</v>
      </c>
      <c r="B1312" s="150">
        <v>25</v>
      </c>
      <c r="C1312" s="149" t="str">
        <f t="shared" si="20"/>
        <v>TAS</v>
      </c>
    </row>
    <row r="1313" spans="1:3">
      <c r="A1313" s="150">
        <v>7252</v>
      </c>
      <c r="B1313" s="150">
        <v>25</v>
      </c>
      <c r="C1313" s="149" t="str">
        <f t="shared" si="20"/>
        <v>TAS</v>
      </c>
    </row>
    <row r="1314" spans="1:3">
      <c r="A1314" s="150">
        <v>7253</v>
      </c>
      <c r="B1314" s="150">
        <v>25</v>
      </c>
      <c r="C1314" s="149" t="str">
        <f t="shared" si="20"/>
        <v>TAS</v>
      </c>
    </row>
    <row r="1315" spans="1:3">
      <c r="A1315" s="150">
        <v>7254</v>
      </c>
      <c r="B1315" s="150">
        <v>25</v>
      </c>
      <c r="C1315" s="149" t="str">
        <f t="shared" si="20"/>
        <v>TAS</v>
      </c>
    </row>
    <row r="1316" spans="1:3">
      <c r="A1316" s="150">
        <v>7258</v>
      </c>
      <c r="B1316" s="150">
        <v>25</v>
      </c>
      <c r="C1316" s="149" t="str">
        <f t="shared" si="20"/>
        <v>TAS</v>
      </c>
    </row>
    <row r="1317" spans="1:3">
      <c r="A1317" s="150">
        <v>7259</v>
      </c>
      <c r="B1317" s="150">
        <v>25</v>
      </c>
      <c r="C1317" s="149" t="str">
        <f t="shared" si="20"/>
        <v>TAS</v>
      </c>
    </row>
    <row r="1318" spans="1:3">
      <c r="A1318" s="150">
        <v>7267</v>
      </c>
      <c r="B1318" s="150">
        <v>25</v>
      </c>
      <c r="C1318" s="149" t="str">
        <f t="shared" si="20"/>
        <v>TAS</v>
      </c>
    </row>
    <row r="1319" spans="1:3">
      <c r="A1319" s="150">
        <v>7268</v>
      </c>
      <c r="B1319" s="150">
        <v>25</v>
      </c>
      <c r="C1319" s="149" t="str">
        <f t="shared" si="20"/>
        <v>TAS</v>
      </c>
    </row>
    <row r="1320" spans="1:3">
      <c r="A1320" s="150">
        <v>7270</v>
      </c>
      <c r="B1320" s="150">
        <v>25</v>
      </c>
      <c r="C1320" s="149" t="str">
        <f t="shared" si="20"/>
        <v>TAS</v>
      </c>
    </row>
    <row r="1321" spans="1:3">
      <c r="A1321" s="150">
        <v>7275</v>
      </c>
      <c r="B1321" s="150">
        <v>25</v>
      </c>
      <c r="C1321" s="149" t="str">
        <f t="shared" si="20"/>
        <v>TAS</v>
      </c>
    </row>
    <row r="1322" spans="1:3">
      <c r="A1322" s="150">
        <v>7276</v>
      </c>
      <c r="B1322" s="150">
        <v>25</v>
      </c>
      <c r="C1322" s="149" t="str">
        <f t="shared" si="20"/>
        <v>TAS</v>
      </c>
    </row>
    <row r="1323" spans="1:3">
      <c r="A1323" s="150">
        <v>7277</v>
      </c>
      <c r="B1323" s="150">
        <v>25</v>
      </c>
      <c r="C1323" s="149" t="str">
        <f t="shared" si="20"/>
        <v>TAS</v>
      </c>
    </row>
    <row r="1324" spans="1:3">
      <c r="A1324" s="150">
        <v>7290</v>
      </c>
      <c r="B1324" s="150">
        <v>25</v>
      </c>
      <c r="C1324" s="149" t="str">
        <f t="shared" si="20"/>
        <v>TAS</v>
      </c>
    </row>
    <row r="1325" spans="1:3">
      <c r="A1325" s="150">
        <v>7291</v>
      </c>
      <c r="B1325" s="150">
        <v>25</v>
      </c>
      <c r="C1325" s="149" t="str">
        <f t="shared" si="20"/>
        <v>TAS</v>
      </c>
    </row>
    <row r="1326" spans="1:3">
      <c r="A1326" s="150">
        <v>7292</v>
      </c>
      <c r="B1326" s="150">
        <v>25</v>
      </c>
      <c r="C1326" s="149" t="str">
        <f t="shared" si="20"/>
        <v>TAS</v>
      </c>
    </row>
    <row r="1327" spans="1:3">
      <c r="A1327" s="150">
        <v>7300</v>
      </c>
      <c r="B1327" s="150">
        <v>25</v>
      </c>
      <c r="C1327" s="149" t="str">
        <f t="shared" si="20"/>
        <v>TAS</v>
      </c>
    </row>
    <row r="1328" spans="1:3">
      <c r="A1328" s="150">
        <v>7301</v>
      </c>
      <c r="B1328" s="150">
        <v>25</v>
      </c>
      <c r="C1328" s="149" t="str">
        <f t="shared" si="20"/>
        <v>TAS</v>
      </c>
    </row>
    <row r="1329" spans="1:3">
      <c r="A1329" s="150">
        <v>7302</v>
      </c>
      <c r="B1329" s="150">
        <v>25</v>
      </c>
      <c r="C1329" s="149" t="str">
        <f t="shared" si="20"/>
        <v>TAS</v>
      </c>
    </row>
    <row r="1330" spans="1:3">
      <c r="A1330" s="150">
        <v>7303</v>
      </c>
      <c r="B1330" s="150">
        <v>25</v>
      </c>
      <c r="C1330" s="149" t="str">
        <f t="shared" si="20"/>
        <v>TAS</v>
      </c>
    </row>
    <row r="1331" spans="1:3">
      <c r="A1331" s="150">
        <v>7304</v>
      </c>
      <c r="B1331" s="150">
        <v>25</v>
      </c>
      <c r="C1331" s="149" t="str">
        <f t="shared" si="20"/>
        <v>TAS</v>
      </c>
    </row>
    <row r="1332" spans="1:3">
      <c r="A1332" s="150">
        <v>7800</v>
      </c>
      <c r="B1332" s="150">
        <v>25</v>
      </c>
      <c r="C1332" s="149" t="str">
        <f t="shared" si="20"/>
        <v>TAS</v>
      </c>
    </row>
    <row r="1333" spans="1:3">
      <c r="A1333" s="150">
        <v>7900</v>
      </c>
      <c r="B1333" s="150">
        <v>25</v>
      </c>
      <c r="C1333" s="149" t="str">
        <f t="shared" si="20"/>
        <v>TAS</v>
      </c>
    </row>
    <row r="1334" spans="1:3">
      <c r="A1334" s="150">
        <v>7901</v>
      </c>
      <c r="B1334" s="150">
        <v>25</v>
      </c>
      <c r="C1334" s="149" t="str">
        <f t="shared" si="20"/>
        <v>TAS</v>
      </c>
    </row>
    <row r="1335" spans="1:3">
      <c r="A1335" s="150">
        <v>7902</v>
      </c>
      <c r="B1335" s="150">
        <v>25</v>
      </c>
      <c r="C1335" s="149" t="str">
        <f t="shared" si="20"/>
        <v>TAS</v>
      </c>
    </row>
    <row r="1336" spans="1:3">
      <c r="A1336" s="150">
        <v>7903</v>
      </c>
      <c r="B1336" s="150">
        <v>25</v>
      </c>
      <c r="C1336" s="149" t="str">
        <f t="shared" si="20"/>
        <v>TAS</v>
      </c>
    </row>
    <row r="1337" spans="1:3">
      <c r="A1337" s="150">
        <v>7904</v>
      </c>
      <c r="B1337" s="150">
        <v>25</v>
      </c>
      <c r="C1337" s="149" t="str">
        <f t="shared" si="20"/>
        <v>TAS</v>
      </c>
    </row>
    <row r="1338" spans="1:3">
      <c r="A1338" s="150">
        <v>7905</v>
      </c>
      <c r="B1338" s="150">
        <v>25</v>
      </c>
      <c r="C1338" s="149" t="str">
        <f t="shared" si="20"/>
        <v>TAS</v>
      </c>
    </row>
    <row r="1339" spans="1:3">
      <c r="A1339" s="150">
        <v>7906</v>
      </c>
      <c r="B1339" s="150">
        <v>25</v>
      </c>
      <c r="C1339" s="149" t="str">
        <f t="shared" si="20"/>
        <v>TAS</v>
      </c>
    </row>
    <row r="1340" spans="1:3">
      <c r="A1340" s="150">
        <v>7907</v>
      </c>
      <c r="B1340" s="150">
        <v>25</v>
      </c>
      <c r="C1340" s="149" t="str">
        <f t="shared" si="20"/>
        <v>TAS</v>
      </c>
    </row>
    <row r="1341" spans="1:3">
      <c r="A1341" s="150">
        <v>7908</v>
      </c>
      <c r="B1341" s="150">
        <v>25</v>
      </c>
      <c r="C1341" s="149" t="str">
        <f t="shared" si="20"/>
        <v>TAS</v>
      </c>
    </row>
    <row r="1342" spans="1:3">
      <c r="A1342" s="150">
        <v>7917</v>
      </c>
      <c r="B1342" s="150">
        <v>25</v>
      </c>
      <c r="C1342" s="149" t="str">
        <f t="shared" si="20"/>
        <v>TAS</v>
      </c>
    </row>
    <row r="1343" spans="1:3">
      <c r="A1343" s="150">
        <v>7918</v>
      </c>
      <c r="B1343" s="150">
        <v>25</v>
      </c>
      <c r="C1343" s="149" t="str">
        <f t="shared" si="20"/>
        <v>TAS</v>
      </c>
    </row>
    <row r="1344" spans="1:3">
      <c r="A1344" s="150">
        <v>7920</v>
      </c>
      <c r="B1344" s="150">
        <v>25</v>
      </c>
      <c r="C1344" s="149" t="str">
        <f t="shared" si="20"/>
        <v>TAS</v>
      </c>
    </row>
    <row r="1345" spans="1:3">
      <c r="A1345" s="150">
        <v>7921</v>
      </c>
      <c r="B1345" s="150">
        <v>25</v>
      </c>
      <c r="C1345" s="149" t="str">
        <f t="shared" si="20"/>
        <v>TAS</v>
      </c>
    </row>
    <row r="1346" spans="1:3">
      <c r="A1346" s="150">
        <v>7923</v>
      </c>
      <c r="B1346" s="150">
        <v>25</v>
      </c>
      <c r="C1346" s="149" t="str">
        <f t="shared" ref="C1346:C1409" si="21">IF(OR(A1346&lt;=299,AND(A1346&lt;3000,A1346&gt;=1000)),"NSW",IF(AND(A1346&lt;=999,A1346&gt;=800),"NT",IF(OR(AND(A1346&lt;=8999,A1346&gt;=8000),AND(A1346&lt;=3999,A1346&gt;=3000)),"VIC",IF(OR(AND(A1346&lt;=9999,A1346&gt;=9000),AND(A1346&lt;=4999,A1346&gt;=4000)),"QLD",IF(AND(A1346&lt;=5999,A1346&gt;=5000),"SA",IF(AND(A1346&lt;=6999,A1346&gt;=6000),"WA","TAS"))))))</f>
        <v>TAS</v>
      </c>
    </row>
    <row r="1347" spans="1:3">
      <c r="A1347" s="150">
        <v>7000</v>
      </c>
      <c r="B1347" s="150">
        <v>26</v>
      </c>
      <c r="C1347" s="149" t="str">
        <f t="shared" si="21"/>
        <v>TAS</v>
      </c>
    </row>
    <row r="1348" spans="1:3">
      <c r="A1348" s="150">
        <v>7001</v>
      </c>
      <c r="B1348" s="150">
        <v>26</v>
      </c>
      <c r="C1348" s="149" t="str">
        <f t="shared" si="21"/>
        <v>TAS</v>
      </c>
    </row>
    <row r="1349" spans="1:3">
      <c r="A1349" s="150">
        <v>7002</v>
      </c>
      <c r="B1349" s="150">
        <v>26</v>
      </c>
      <c r="C1349" s="149" t="str">
        <f t="shared" si="21"/>
        <v>TAS</v>
      </c>
    </row>
    <row r="1350" spans="1:3">
      <c r="A1350" s="150">
        <v>7004</v>
      </c>
      <c r="B1350" s="150">
        <v>26</v>
      </c>
      <c r="C1350" s="149" t="str">
        <f t="shared" si="21"/>
        <v>TAS</v>
      </c>
    </row>
    <row r="1351" spans="1:3">
      <c r="A1351" s="150">
        <v>7005</v>
      </c>
      <c r="B1351" s="150">
        <v>26</v>
      </c>
      <c r="C1351" s="149" t="str">
        <f t="shared" si="21"/>
        <v>TAS</v>
      </c>
    </row>
    <row r="1352" spans="1:3">
      <c r="A1352" s="150">
        <v>7006</v>
      </c>
      <c r="B1352" s="150">
        <v>26</v>
      </c>
      <c r="C1352" s="149" t="str">
        <f t="shared" si="21"/>
        <v>TAS</v>
      </c>
    </row>
    <row r="1353" spans="1:3">
      <c r="A1353" s="150">
        <v>7007</v>
      </c>
      <c r="B1353" s="150">
        <v>26</v>
      </c>
      <c r="C1353" s="149" t="str">
        <f t="shared" si="21"/>
        <v>TAS</v>
      </c>
    </row>
    <row r="1354" spans="1:3">
      <c r="A1354" s="150">
        <v>7008</v>
      </c>
      <c r="B1354" s="150">
        <v>26</v>
      </c>
      <c r="C1354" s="149" t="str">
        <f t="shared" si="21"/>
        <v>TAS</v>
      </c>
    </row>
    <row r="1355" spans="1:3">
      <c r="A1355" s="150">
        <v>7009</v>
      </c>
      <c r="B1355" s="150">
        <v>26</v>
      </c>
      <c r="C1355" s="149" t="str">
        <f t="shared" si="21"/>
        <v>TAS</v>
      </c>
    </row>
    <row r="1356" spans="1:3">
      <c r="A1356" s="150">
        <v>7010</v>
      </c>
      <c r="B1356" s="150">
        <v>26</v>
      </c>
      <c r="C1356" s="149" t="str">
        <f t="shared" si="21"/>
        <v>TAS</v>
      </c>
    </row>
    <row r="1357" spans="1:3">
      <c r="A1357" s="150">
        <v>7011</v>
      </c>
      <c r="B1357" s="150">
        <v>26</v>
      </c>
      <c r="C1357" s="149" t="str">
        <f t="shared" si="21"/>
        <v>TAS</v>
      </c>
    </row>
    <row r="1358" spans="1:3">
      <c r="A1358" s="150">
        <v>7012</v>
      </c>
      <c r="B1358" s="150">
        <v>26</v>
      </c>
      <c r="C1358" s="149" t="str">
        <f t="shared" si="21"/>
        <v>TAS</v>
      </c>
    </row>
    <row r="1359" spans="1:3">
      <c r="A1359" s="150">
        <v>7015</v>
      </c>
      <c r="B1359" s="150">
        <v>26</v>
      </c>
      <c r="C1359" s="149" t="str">
        <f t="shared" si="21"/>
        <v>TAS</v>
      </c>
    </row>
    <row r="1360" spans="1:3">
      <c r="A1360" s="150">
        <v>7016</v>
      </c>
      <c r="B1360" s="150">
        <v>26</v>
      </c>
      <c r="C1360" s="149" t="str">
        <f t="shared" si="21"/>
        <v>TAS</v>
      </c>
    </row>
    <row r="1361" spans="1:3">
      <c r="A1361" s="150">
        <v>7017</v>
      </c>
      <c r="B1361" s="150">
        <v>26</v>
      </c>
      <c r="C1361" s="149" t="str">
        <f t="shared" si="21"/>
        <v>TAS</v>
      </c>
    </row>
    <row r="1362" spans="1:3">
      <c r="A1362" s="150">
        <v>7018</v>
      </c>
      <c r="B1362" s="150">
        <v>26</v>
      </c>
      <c r="C1362" s="149" t="str">
        <f t="shared" si="21"/>
        <v>TAS</v>
      </c>
    </row>
    <row r="1363" spans="1:3">
      <c r="A1363" s="150">
        <v>7019</v>
      </c>
      <c r="B1363" s="150">
        <v>26</v>
      </c>
      <c r="C1363" s="149" t="str">
        <f t="shared" si="21"/>
        <v>TAS</v>
      </c>
    </row>
    <row r="1364" spans="1:3">
      <c r="A1364" s="150">
        <v>7020</v>
      </c>
      <c r="B1364" s="150">
        <v>26</v>
      </c>
      <c r="C1364" s="149" t="str">
        <f t="shared" si="21"/>
        <v>TAS</v>
      </c>
    </row>
    <row r="1365" spans="1:3">
      <c r="A1365" s="150">
        <v>7021</v>
      </c>
      <c r="B1365" s="150">
        <v>26</v>
      </c>
      <c r="C1365" s="149" t="str">
        <f t="shared" si="21"/>
        <v>TAS</v>
      </c>
    </row>
    <row r="1366" spans="1:3">
      <c r="A1366" s="150">
        <v>7022</v>
      </c>
      <c r="B1366" s="150">
        <v>26</v>
      </c>
      <c r="C1366" s="149" t="str">
        <f t="shared" si="21"/>
        <v>TAS</v>
      </c>
    </row>
    <row r="1367" spans="1:3">
      <c r="A1367" s="150">
        <v>7023</v>
      </c>
      <c r="B1367" s="150">
        <v>26</v>
      </c>
      <c r="C1367" s="149" t="str">
        <f t="shared" si="21"/>
        <v>TAS</v>
      </c>
    </row>
    <row r="1368" spans="1:3">
      <c r="A1368" s="150">
        <v>7024</v>
      </c>
      <c r="B1368" s="150">
        <v>26</v>
      </c>
      <c r="C1368" s="149" t="str">
        <f t="shared" si="21"/>
        <v>TAS</v>
      </c>
    </row>
    <row r="1369" spans="1:3">
      <c r="A1369" s="150">
        <v>7025</v>
      </c>
      <c r="B1369" s="150">
        <v>26</v>
      </c>
      <c r="C1369" s="149" t="str">
        <f t="shared" si="21"/>
        <v>TAS</v>
      </c>
    </row>
    <row r="1370" spans="1:3">
      <c r="A1370" s="150">
        <v>7026</v>
      </c>
      <c r="B1370" s="150">
        <v>26</v>
      </c>
      <c r="C1370" s="149" t="str">
        <f t="shared" si="21"/>
        <v>TAS</v>
      </c>
    </row>
    <row r="1371" spans="1:3">
      <c r="A1371" s="150">
        <v>7027</v>
      </c>
      <c r="B1371" s="150">
        <v>26</v>
      </c>
      <c r="C1371" s="149" t="str">
        <f t="shared" si="21"/>
        <v>TAS</v>
      </c>
    </row>
    <row r="1372" spans="1:3">
      <c r="A1372" s="150">
        <v>7030</v>
      </c>
      <c r="B1372" s="150">
        <v>26</v>
      </c>
      <c r="C1372" s="149" t="str">
        <f t="shared" si="21"/>
        <v>TAS</v>
      </c>
    </row>
    <row r="1373" spans="1:3">
      <c r="A1373" s="150">
        <v>7050</v>
      </c>
      <c r="B1373" s="150">
        <v>26</v>
      </c>
      <c r="C1373" s="149" t="str">
        <f t="shared" si="21"/>
        <v>TAS</v>
      </c>
    </row>
    <row r="1374" spans="1:3">
      <c r="A1374" s="150">
        <v>7051</v>
      </c>
      <c r="B1374" s="150">
        <v>26</v>
      </c>
      <c r="C1374" s="149" t="str">
        <f t="shared" si="21"/>
        <v>TAS</v>
      </c>
    </row>
    <row r="1375" spans="1:3">
      <c r="A1375" s="150">
        <v>7052</v>
      </c>
      <c r="B1375" s="150">
        <v>26</v>
      </c>
      <c r="C1375" s="149" t="str">
        <f t="shared" si="21"/>
        <v>TAS</v>
      </c>
    </row>
    <row r="1376" spans="1:3">
      <c r="A1376" s="150">
        <v>7053</v>
      </c>
      <c r="B1376" s="150">
        <v>26</v>
      </c>
      <c r="C1376" s="149" t="str">
        <f t="shared" si="21"/>
        <v>TAS</v>
      </c>
    </row>
    <row r="1377" spans="1:3">
      <c r="A1377" s="150">
        <v>7054</v>
      </c>
      <c r="B1377" s="150">
        <v>26</v>
      </c>
      <c r="C1377" s="149" t="str">
        <f t="shared" si="21"/>
        <v>TAS</v>
      </c>
    </row>
    <row r="1378" spans="1:3">
      <c r="A1378" s="150">
        <v>7055</v>
      </c>
      <c r="B1378" s="150">
        <v>26</v>
      </c>
      <c r="C1378" s="149" t="str">
        <f t="shared" si="21"/>
        <v>TAS</v>
      </c>
    </row>
    <row r="1379" spans="1:3">
      <c r="A1379" s="150">
        <v>7109</v>
      </c>
      <c r="B1379" s="150">
        <v>26</v>
      </c>
      <c r="C1379" s="149" t="str">
        <f t="shared" si="21"/>
        <v>TAS</v>
      </c>
    </row>
    <row r="1380" spans="1:3">
      <c r="A1380" s="150">
        <v>7112</v>
      </c>
      <c r="B1380" s="150">
        <v>26</v>
      </c>
      <c r="C1380" s="149" t="str">
        <f t="shared" si="21"/>
        <v>TAS</v>
      </c>
    </row>
    <row r="1381" spans="1:3">
      <c r="A1381" s="150">
        <v>7113</v>
      </c>
      <c r="B1381" s="150">
        <v>26</v>
      </c>
      <c r="C1381" s="149" t="str">
        <f t="shared" si="21"/>
        <v>TAS</v>
      </c>
    </row>
    <row r="1382" spans="1:3">
      <c r="A1382" s="150">
        <v>7116</v>
      </c>
      <c r="B1382" s="150">
        <v>26</v>
      </c>
      <c r="C1382" s="149" t="str">
        <f t="shared" si="21"/>
        <v>TAS</v>
      </c>
    </row>
    <row r="1383" spans="1:3">
      <c r="A1383" s="150">
        <v>7117</v>
      </c>
      <c r="B1383" s="150">
        <v>26</v>
      </c>
      <c r="C1383" s="149" t="str">
        <f t="shared" si="21"/>
        <v>TAS</v>
      </c>
    </row>
    <row r="1384" spans="1:3">
      <c r="A1384" s="150">
        <v>7140</v>
      </c>
      <c r="B1384" s="150">
        <v>26</v>
      </c>
      <c r="C1384" s="149" t="str">
        <f t="shared" si="21"/>
        <v>TAS</v>
      </c>
    </row>
    <row r="1385" spans="1:3">
      <c r="A1385" s="150">
        <v>7150</v>
      </c>
      <c r="B1385" s="150">
        <v>26</v>
      </c>
      <c r="C1385" s="149" t="str">
        <f t="shared" si="21"/>
        <v>TAS</v>
      </c>
    </row>
    <row r="1386" spans="1:3">
      <c r="A1386" s="150">
        <v>7151</v>
      </c>
      <c r="B1386" s="150">
        <v>26</v>
      </c>
      <c r="C1386" s="149" t="str">
        <f t="shared" si="21"/>
        <v>TAS</v>
      </c>
    </row>
    <row r="1387" spans="1:3">
      <c r="A1387" s="150">
        <v>7155</v>
      </c>
      <c r="B1387" s="150">
        <v>26</v>
      </c>
      <c r="C1387" s="149" t="str">
        <f t="shared" si="21"/>
        <v>TAS</v>
      </c>
    </row>
    <row r="1388" spans="1:3">
      <c r="A1388" s="150">
        <v>7162</v>
      </c>
      <c r="B1388" s="150">
        <v>26</v>
      </c>
      <c r="C1388" s="149" t="str">
        <f t="shared" si="21"/>
        <v>TAS</v>
      </c>
    </row>
    <row r="1389" spans="1:3">
      <c r="A1389" s="150">
        <v>7163</v>
      </c>
      <c r="B1389" s="150">
        <v>26</v>
      </c>
      <c r="C1389" s="149" t="str">
        <f t="shared" si="21"/>
        <v>TAS</v>
      </c>
    </row>
    <row r="1390" spans="1:3">
      <c r="A1390" s="150">
        <v>7170</v>
      </c>
      <c r="B1390" s="150">
        <v>26</v>
      </c>
      <c r="C1390" s="149" t="str">
        <f t="shared" si="21"/>
        <v>TAS</v>
      </c>
    </row>
    <row r="1391" spans="1:3">
      <c r="A1391" s="150">
        <v>7171</v>
      </c>
      <c r="B1391" s="150">
        <v>26</v>
      </c>
      <c r="C1391" s="149" t="str">
        <f t="shared" si="21"/>
        <v>TAS</v>
      </c>
    </row>
    <row r="1392" spans="1:3">
      <c r="A1392" s="150">
        <v>7172</v>
      </c>
      <c r="B1392" s="150">
        <v>26</v>
      </c>
      <c r="C1392" s="149" t="str">
        <f t="shared" si="21"/>
        <v>TAS</v>
      </c>
    </row>
    <row r="1393" spans="1:3">
      <c r="A1393" s="150">
        <v>7173</v>
      </c>
      <c r="B1393" s="150">
        <v>26</v>
      </c>
      <c r="C1393" s="149" t="str">
        <f t="shared" si="21"/>
        <v>TAS</v>
      </c>
    </row>
    <row r="1394" spans="1:3">
      <c r="A1394" s="150">
        <v>7174</v>
      </c>
      <c r="B1394" s="150">
        <v>26</v>
      </c>
      <c r="C1394" s="149" t="str">
        <f t="shared" si="21"/>
        <v>TAS</v>
      </c>
    </row>
    <row r="1395" spans="1:3">
      <c r="A1395" s="150">
        <v>7175</v>
      </c>
      <c r="B1395" s="150">
        <v>26</v>
      </c>
      <c r="C1395" s="149" t="str">
        <f t="shared" si="21"/>
        <v>TAS</v>
      </c>
    </row>
    <row r="1396" spans="1:3">
      <c r="A1396" s="150">
        <v>7176</v>
      </c>
      <c r="B1396" s="150">
        <v>26</v>
      </c>
      <c r="C1396" s="149" t="str">
        <f t="shared" si="21"/>
        <v>TAS</v>
      </c>
    </row>
    <row r="1397" spans="1:3">
      <c r="A1397" s="150">
        <v>7177</v>
      </c>
      <c r="B1397" s="150">
        <v>26</v>
      </c>
      <c r="C1397" s="149" t="str">
        <f t="shared" si="21"/>
        <v>TAS</v>
      </c>
    </row>
    <row r="1398" spans="1:3">
      <c r="A1398" s="150">
        <v>7178</v>
      </c>
      <c r="B1398" s="150">
        <v>26</v>
      </c>
      <c r="C1398" s="149" t="str">
        <f t="shared" si="21"/>
        <v>TAS</v>
      </c>
    </row>
    <row r="1399" spans="1:3">
      <c r="A1399" s="150">
        <v>7179</v>
      </c>
      <c r="B1399" s="150">
        <v>26</v>
      </c>
      <c r="C1399" s="149" t="str">
        <f t="shared" si="21"/>
        <v>TAS</v>
      </c>
    </row>
    <row r="1400" spans="1:3">
      <c r="A1400" s="150">
        <v>7180</v>
      </c>
      <c r="B1400" s="150">
        <v>26</v>
      </c>
      <c r="C1400" s="149" t="str">
        <f t="shared" si="21"/>
        <v>TAS</v>
      </c>
    </row>
    <row r="1401" spans="1:3">
      <c r="A1401" s="150">
        <v>7182</v>
      </c>
      <c r="B1401" s="150">
        <v>26</v>
      </c>
      <c r="C1401" s="149" t="str">
        <f t="shared" si="21"/>
        <v>TAS</v>
      </c>
    </row>
    <row r="1402" spans="1:3">
      <c r="A1402" s="150">
        <v>7183</v>
      </c>
      <c r="B1402" s="150">
        <v>26</v>
      </c>
      <c r="C1402" s="149" t="str">
        <f t="shared" si="21"/>
        <v>TAS</v>
      </c>
    </row>
    <row r="1403" spans="1:3">
      <c r="A1403" s="150">
        <v>7184</v>
      </c>
      <c r="B1403" s="150">
        <v>26</v>
      </c>
      <c r="C1403" s="149" t="str">
        <f t="shared" si="21"/>
        <v>TAS</v>
      </c>
    </row>
    <row r="1404" spans="1:3">
      <c r="A1404" s="150">
        <v>7185</v>
      </c>
      <c r="B1404" s="150">
        <v>26</v>
      </c>
      <c r="C1404" s="149" t="str">
        <f t="shared" si="21"/>
        <v>TAS</v>
      </c>
    </row>
    <row r="1405" spans="1:3">
      <c r="A1405" s="150">
        <v>7186</v>
      </c>
      <c r="B1405" s="150">
        <v>26</v>
      </c>
      <c r="C1405" s="149" t="str">
        <f t="shared" si="21"/>
        <v>TAS</v>
      </c>
    </row>
    <row r="1406" spans="1:3">
      <c r="A1406" s="150">
        <v>7187</v>
      </c>
      <c r="B1406" s="150">
        <v>26</v>
      </c>
      <c r="C1406" s="149" t="str">
        <f t="shared" si="21"/>
        <v>TAS</v>
      </c>
    </row>
    <row r="1407" spans="1:3">
      <c r="A1407" s="150">
        <v>7802</v>
      </c>
      <c r="B1407" s="150">
        <v>26</v>
      </c>
      <c r="C1407" s="149" t="str">
        <f t="shared" si="21"/>
        <v>TAS</v>
      </c>
    </row>
    <row r="1408" spans="1:3">
      <c r="A1408" s="150">
        <v>7803</v>
      </c>
      <c r="B1408" s="150">
        <v>26</v>
      </c>
      <c r="C1408" s="149" t="str">
        <f t="shared" si="21"/>
        <v>TAS</v>
      </c>
    </row>
    <row r="1409" spans="1:3">
      <c r="A1409" s="150">
        <v>7804</v>
      </c>
      <c r="B1409" s="150">
        <v>26</v>
      </c>
      <c r="C1409" s="149" t="str">
        <f t="shared" si="21"/>
        <v>TAS</v>
      </c>
    </row>
    <row r="1410" spans="1:3">
      <c r="A1410" s="150">
        <v>7805</v>
      </c>
      <c r="B1410" s="150">
        <v>26</v>
      </c>
      <c r="C1410" s="149" t="str">
        <f t="shared" ref="C1410:C1473" si="22">IF(OR(A1410&lt;=299,AND(A1410&lt;3000,A1410&gt;=1000)),"NSW",IF(AND(A1410&lt;=999,A1410&gt;=800),"NT",IF(OR(AND(A1410&lt;=8999,A1410&gt;=8000),AND(A1410&lt;=3999,A1410&gt;=3000)),"VIC",IF(OR(AND(A1410&lt;=9999,A1410&gt;=9000),AND(A1410&lt;=4999,A1410&gt;=4000)),"QLD",IF(AND(A1410&lt;=5999,A1410&gt;=5000),"SA",IF(AND(A1410&lt;=6999,A1410&gt;=6000),"WA","TAS"))))))</f>
        <v>TAS</v>
      </c>
    </row>
    <row r="1411" spans="1:3">
      <c r="A1411" s="150">
        <v>7806</v>
      </c>
      <c r="B1411" s="150">
        <v>26</v>
      </c>
      <c r="C1411" s="149" t="str">
        <f t="shared" si="22"/>
        <v>TAS</v>
      </c>
    </row>
    <row r="1412" spans="1:3">
      <c r="A1412" s="150">
        <v>7807</v>
      </c>
      <c r="B1412" s="150">
        <v>26</v>
      </c>
      <c r="C1412" s="149" t="str">
        <f t="shared" si="22"/>
        <v>TAS</v>
      </c>
    </row>
    <row r="1413" spans="1:3">
      <c r="A1413" s="150">
        <v>7808</v>
      </c>
      <c r="B1413" s="150">
        <v>26</v>
      </c>
      <c r="C1413" s="149" t="str">
        <f t="shared" si="22"/>
        <v>TAS</v>
      </c>
    </row>
    <row r="1414" spans="1:3">
      <c r="A1414" s="150">
        <v>7809</v>
      </c>
      <c r="B1414" s="150">
        <v>26</v>
      </c>
      <c r="C1414" s="149" t="str">
        <f t="shared" si="22"/>
        <v>TAS</v>
      </c>
    </row>
    <row r="1415" spans="1:3">
      <c r="A1415" s="150">
        <v>7810</v>
      </c>
      <c r="B1415" s="150">
        <v>26</v>
      </c>
      <c r="C1415" s="149" t="str">
        <f t="shared" si="22"/>
        <v>TAS</v>
      </c>
    </row>
    <row r="1416" spans="1:3">
      <c r="A1416" s="150">
        <v>7811</v>
      </c>
      <c r="B1416" s="150">
        <v>26</v>
      </c>
      <c r="C1416" s="149" t="str">
        <f t="shared" si="22"/>
        <v>TAS</v>
      </c>
    </row>
    <row r="1417" spans="1:3">
      <c r="A1417" s="150">
        <v>7812</v>
      </c>
      <c r="B1417" s="150">
        <v>26</v>
      </c>
      <c r="C1417" s="149" t="str">
        <f t="shared" si="22"/>
        <v>TAS</v>
      </c>
    </row>
    <row r="1418" spans="1:3">
      <c r="A1418" s="150">
        <v>7813</v>
      </c>
      <c r="B1418" s="150">
        <v>26</v>
      </c>
      <c r="C1418" s="149" t="str">
        <f t="shared" si="22"/>
        <v>TAS</v>
      </c>
    </row>
    <row r="1419" spans="1:3">
      <c r="A1419" s="150">
        <v>7814</v>
      </c>
      <c r="B1419" s="150">
        <v>26</v>
      </c>
      <c r="C1419" s="149" t="str">
        <f t="shared" si="22"/>
        <v>TAS</v>
      </c>
    </row>
    <row r="1420" spans="1:3">
      <c r="A1420" s="150">
        <v>7823</v>
      </c>
      <c r="B1420" s="150">
        <v>26</v>
      </c>
      <c r="C1420" s="149" t="str">
        <f t="shared" si="22"/>
        <v>TAS</v>
      </c>
    </row>
    <row r="1421" spans="1:3">
      <c r="A1421" s="150">
        <v>7824</v>
      </c>
      <c r="B1421" s="150">
        <v>26</v>
      </c>
      <c r="C1421" s="149" t="str">
        <f t="shared" si="22"/>
        <v>TAS</v>
      </c>
    </row>
    <row r="1422" spans="1:3">
      <c r="A1422" s="150">
        <v>7827</v>
      </c>
      <c r="B1422" s="150">
        <v>26</v>
      </c>
      <c r="C1422" s="149" t="str">
        <f t="shared" si="22"/>
        <v>TAS</v>
      </c>
    </row>
    <row r="1423" spans="1:3">
      <c r="A1423" s="150">
        <v>7828</v>
      </c>
      <c r="B1423" s="150">
        <v>26</v>
      </c>
      <c r="C1423" s="149" t="str">
        <f t="shared" si="22"/>
        <v>TAS</v>
      </c>
    </row>
    <row r="1424" spans="1:3">
      <c r="A1424" s="150">
        <v>7829</v>
      </c>
      <c r="B1424" s="150">
        <v>26</v>
      </c>
      <c r="C1424" s="149" t="str">
        <f t="shared" si="22"/>
        <v>TAS</v>
      </c>
    </row>
    <row r="1425" spans="1:3">
      <c r="A1425" s="150">
        <v>7845</v>
      </c>
      <c r="B1425" s="150">
        <v>26</v>
      </c>
      <c r="C1425" s="149" t="str">
        <f t="shared" si="22"/>
        <v>TAS</v>
      </c>
    </row>
    <row r="1426" spans="1:3">
      <c r="A1426" s="150">
        <v>7850</v>
      </c>
      <c r="B1426" s="150">
        <v>26</v>
      </c>
      <c r="C1426" s="149" t="str">
        <f t="shared" si="22"/>
        <v>TAS</v>
      </c>
    </row>
    <row r="1427" spans="1:3">
      <c r="A1427" s="150">
        <v>7892</v>
      </c>
      <c r="B1427" s="150">
        <v>26</v>
      </c>
      <c r="C1427" s="149" t="str">
        <f t="shared" si="22"/>
        <v>TAS</v>
      </c>
    </row>
    <row r="1428" spans="1:3">
      <c r="A1428" s="150">
        <v>7216</v>
      </c>
      <c r="B1428" s="150">
        <v>27</v>
      </c>
      <c r="C1428" s="149" t="str">
        <f t="shared" si="22"/>
        <v>TAS</v>
      </c>
    </row>
    <row r="1429" spans="1:3">
      <c r="A1429" s="150">
        <v>7255</v>
      </c>
      <c r="B1429" s="150">
        <v>27</v>
      </c>
      <c r="C1429" s="149" t="str">
        <f t="shared" si="22"/>
        <v>TAS</v>
      </c>
    </row>
    <row r="1430" spans="1:3">
      <c r="A1430" s="150">
        <v>7257</v>
      </c>
      <c r="B1430" s="150">
        <v>27</v>
      </c>
      <c r="C1430" s="149" t="str">
        <f t="shared" si="22"/>
        <v>TAS</v>
      </c>
    </row>
    <row r="1431" spans="1:3">
      <c r="A1431" s="150">
        <v>7260</v>
      </c>
      <c r="B1431" s="150">
        <v>27</v>
      </c>
      <c r="C1431" s="149" t="str">
        <f t="shared" si="22"/>
        <v>TAS</v>
      </c>
    </row>
    <row r="1432" spans="1:3">
      <c r="A1432" s="150">
        <v>7261</v>
      </c>
      <c r="B1432" s="150">
        <v>27</v>
      </c>
      <c r="C1432" s="149" t="str">
        <f t="shared" si="22"/>
        <v>TAS</v>
      </c>
    </row>
    <row r="1433" spans="1:3">
      <c r="A1433" s="150">
        <v>7262</v>
      </c>
      <c r="B1433" s="150">
        <v>27</v>
      </c>
      <c r="C1433" s="149" t="str">
        <f t="shared" si="22"/>
        <v>TAS</v>
      </c>
    </row>
    <row r="1434" spans="1:3">
      <c r="A1434" s="150">
        <v>7263</v>
      </c>
      <c r="B1434" s="150">
        <v>27</v>
      </c>
      <c r="C1434" s="149" t="str">
        <f t="shared" si="22"/>
        <v>TAS</v>
      </c>
    </row>
    <row r="1435" spans="1:3">
      <c r="A1435" s="150">
        <v>7264</v>
      </c>
      <c r="B1435" s="150">
        <v>27</v>
      </c>
      <c r="C1435" s="149" t="str">
        <f t="shared" si="22"/>
        <v>TAS</v>
      </c>
    </row>
    <row r="1436" spans="1:3">
      <c r="A1436" s="150">
        <v>7265</v>
      </c>
      <c r="B1436" s="150">
        <v>27</v>
      </c>
      <c r="C1436" s="149" t="str">
        <f t="shared" si="22"/>
        <v>TAS</v>
      </c>
    </row>
    <row r="1437" spans="1:3">
      <c r="A1437" s="150">
        <v>7190</v>
      </c>
      <c r="B1437" s="150">
        <v>28</v>
      </c>
      <c r="C1437" s="149" t="str">
        <f t="shared" si="22"/>
        <v>TAS</v>
      </c>
    </row>
    <row r="1438" spans="1:3">
      <c r="A1438" s="150">
        <v>7213</v>
      </c>
      <c r="B1438" s="150">
        <v>28</v>
      </c>
      <c r="C1438" s="149" t="str">
        <f t="shared" si="22"/>
        <v>TAS</v>
      </c>
    </row>
    <row r="1439" spans="1:3">
      <c r="A1439" s="150">
        <v>7214</v>
      </c>
      <c r="B1439" s="150">
        <v>28</v>
      </c>
      <c r="C1439" s="149" t="str">
        <f t="shared" si="22"/>
        <v>TAS</v>
      </c>
    </row>
    <row r="1440" spans="1:3">
      <c r="A1440" s="150">
        <v>7215</v>
      </c>
      <c r="B1440" s="150">
        <v>28</v>
      </c>
      <c r="C1440" s="149" t="str">
        <f t="shared" si="22"/>
        <v>TAS</v>
      </c>
    </row>
    <row r="1441" spans="1:3">
      <c r="A1441" s="150">
        <v>5600</v>
      </c>
      <c r="B1441" s="150">
        <v>29</v>
      </c>
      <c r="C1441" s="149" t="str">
        <f t="shared" si="22"/>
        <v>SA</v>
      </c>
    </row>
    <row r="1442" spans="1:3">
      <c r="A1442" s="150">
        <v>5601</v>
      </c>
      <c r="B1442" s="150">
        <v>29</v>
      </c>
      <c r="C1442" s="149" t="str">
        <f t="shared" si="22"/>
        <v>SA</v>
      </c>
    </row>
    <row r="1443" spans="1:3">
      <c r="A1443" s="150">
        <v>5602</v>
      </c>
      <c r="B1443" s="150">
        <v>29</v>
      </c>
      <c r="C1443" s="149" t="str">
        <f t="shared" si="22"/>
        <v>SA</v>
      </c>
    </row>
    <row r="1444" spans="1:3">
      <c r="A1444" s="150">
        <v>5603</v>
      </c>
      <c r="B1444" s="150">
        <v>29</v>
      </c>
      <c r="C1444" s="149" t="str">
        <f t="shared" si="22"/>
        <v>SA</v>
      </c>
    </row>
    <row r="1445" spans="1:3">
      <c r="A1445" s="150">
        <v>5604</v>
      </c>
      <c r="B1445" s="150">
        <v>29</v>
      </c>
      <c r="C1445" s="149" t="str">
        <f t="shared" si="22"/>
        <v>SA</v>
      </c>
    </row>
    <row r="1446" spans="1:3">
      <c r="A1446" s="150">
        <v>5605</v>
      </c>
      <c r="B1446" s="150">
        <v>29</v>
      </c>
      <c r="C1446" s="149" t="str">
        <f t="shared" si="22"/>
        <v>SA</v>
      </c>
    </row>
    <row r="1447" spans="1:3">
      <c r="A1447" s="150">
        <v>5606</v>
      </c>
      <c r="B1447" s="150">
        <v>29</v>
      </c>
      <c r="C1447" s="149" t="str">
        <f t="shared" si="22"/>
        <v>SA</v>
      </c>
    </row>
    <row r="1448" spans="1:3">
      <c r="A1448" s="150">
        <v>5607</v>
      </c>
      <c r="B1448" s="150">
        <v>29</v>
      </c>
      <c r="C1448" s="149" t="str">
        <f t="shared" si="22"/>
        <v>SA</v>
      </c>
    </row>
    <row r="1449" spans="1:3">
      <c r="A1449" s="150">
        <v>5608</v>
      </c>
      <c r="B1449" s="150">
        <v>29</v>
      </c>
      <c r="C1449" s="149" t="str">
        <f t="shared" si="22"/>
        <v>SA</v>
      </c>
    </row>
    <row r="1450" spans="1:3">
      <c r="A1450" s="150">
        <v>5609</v>
      </c>
      <c r="B1450" s="150">
        <v>29</v>
      </c>
      <c r="C1450" s="149" t="str">
        <f t="shared" si="22"/>
        <v>SA</v>
      </c>
    </row>
    <row r="1451" spans="1:3">
      <c r="A1451" s="150">
        <v>5630</v>
      </c>
      <c r="B1451" s="150">
        <v>29</v>
      </c>
      <c r="C1451" s="149" t="str">
        <f t="shared" si="22"/>
        <v>SA</v>
      </c>
    </row>
    <row r="1452" spans="1:3">
      <c r="A1452" s="150">
        <v>5631</v>
      </c>
      <c r="B1452" s="150">
        <v>29</v>
      </c>
      <c r="C1452" s="149" t="str">
        <f t="shared" si="22"/>
        <v>SA</v>
      </c>
    </row>
    <row r="1453" spans="1:3">
      <c r="A1453" s="150">
        <v>5632</v>
      </c>
      <c r="B1453" s="150">
        <v>29</v>
      </c>
      <c r="C1453" s="149" t="str">
        <f t="shared" si="22"/>
        <v>SA</v>
      </c>
    </row>
    <row r="1454" spans="1:3">
      <c r="A1454" s="150">
        <v>5633</v>
      </c>
      <c r="B1454" s="150">
        <v>29</v>
      </c>
      <c r="C1454" s="149" t="str">
        <f t="shared" si="22"/>
        <v>SA</v>
      </c>
    </row>
    <row r="1455" spans="1:3">
      <c r="A1455" s="150">
        <v>5640</v>
      </c>
      <c r="B1455" s="150">
        <v>29</v>
      </c>
      <c r="C1455" s="149" t="str">
        <f t="shared" si="22"/>
        <v>SA</v>
      </c>
    </row>
    <row r="1456" spans="1:3">
      <c r="A1456" s="150">
        <v>5641</v>
      </c>
      <c r="B1456" s="150">
        <v>29</v>
      </c>
      <c r="C1456" s="149" t="str">
        <f t="shared" si="22"/>
        <v>SA</v>
      </c>
    </row>
    <row r="1457" spans="1:3">
      <c r="A1457" s="150">
        <v>5642</v>
      </c>
      <c r="B1457" s="150">
        <v>29</v>
      </c>
      <c r="C1457" s="149" t="str">
        <f t="shared" si="22"/>
        <v>SA</v>
      </c>
    </row>
    <row r="1458" spans="1:3">
      <c r="A1458" s="150">
        <v>5650</v>
      </c>
      <c r="B1458" s="150">
        <v>29</v>
      </c>
      <c r="C1458" s="149" t="str">
        <f t="shared" si="22"/>
        <v>SA</v>
      </c>
    </row>
    <row r="1459" spans="1:3">
      <c r="A1459" s="150">
        <v>5651</v>
      </c>
      <c r="B1459" s="150">
        <v>29</v>
      </c>
      <c r="C1459" s="149" t="str">
        <f t="shared" si="22"/>
        <v>SA</v>
      </c>
    </row>
    <row r="1460" spans="1:3">
      <c r="A1460" s="150">
        <v>5652</v>
      </c>
      <c r="B1460" s="150">
        <v>29</v>
      </c>
      <c r="C1460" s="149" t="str">
        <f t="shared" si="22"/>
        <v>SA</v>
      </c>
    </row>
    <row r="1461" spans="1:3">
      <c r="A1461" s="150">
        <v>5653</v>
      </c>
      <c r="B1461" s="150">
        <v>29</v>
      </c>
      <c r="C1461" s="149" t="str">
        <f t="shared" si="22"/>
        <v>SA</v>
      </c>
    </row>
    <row r="1462" spans="1:3">
      <c r="A1462" s="150">
        <v>5654</v>
      </c>
      <c r="B1462" s="150">
        <v>29</v>
      </c>
      <c r="C1462" s="149" t="str">
        <f t="shared" si="22"/>
        <v>SA</v>
      </c>
    </row>
    <row r="1463" spans="1:3">
      <c r="A1463" s="150">
        <v>5655</v>
      </c>
      <c r="B1463" s="150">
        <v>29</v>
      </c>
      <c r="C1463" s="149" t="str">
        <f t="shared" si="22"/>
        <v>SA</v>
      </c>
    </row>
    <row r="1464" spans="1:3">
      <c r="A1464" s="150">
        <v>5660</v>
      </c>
      <c r="B1464" s="150">
        <v>29</v>
      </c>
      <c r="C1464" s="149" t="str">
        <f t="shared" si="22"/>
        <v>SA</v>
      </c>
    </row>
    <row r="1465" spans="1:3">
      <c r="A1465" s="150">
        <v>5661</v>
      </c>
      <c r="B1465" s="150">
        <v>29</v>
      </c>
      <c r="C1465" s="149" t="str">
        <f t="shared" si="22"/>
        <v>SA</v>
      </c>
    </row>
    <row r="1466" spans="1:3">
      <c r="A1466" s="150">
        <v>5670</v>
      </c>
      <c r="B1466" s="150">
        <v>29</v>
      </c>
      <c r="C1466" s="149" t="str">
        <f t="shared" si="22"/>
        <v>SA</v>
      </c>
    </row>
    <row r="1467" spans="1:3">
      <c r="A1467" s="150">
        <v>5671</v>
      </c>
      <c r="B1467" s="150">
        <v>29</v>
      </c>
      <c r="C1467" s="149" t="str">
        <f t="shared" si="22"/>
        <v>SA</v>
      </c>
    </row>
    <row r="1468" spans="1:3">
      <c r="A1468" s="150">
        <v>5680</v>
      </c>
      <c r="B1468" s="150">
        <v>29</v>
      </c>
      <c r="C1468" s="149" t="str">
        <f t="shared" si="22"/>
        <v>SA</v>
      </c>
    </row>
    <row r="1469" spans="1:3">
      <c r="A1469" s="150">
        <v>5690</v>
      </c>
      <c r="B1469" s="150">
        <v>29</v>
      </c>
      <c r="C1469" s="149" t="str">
        <f t="shared" si="22"/>
        <v>SA</v>
      </c>
    </row>
    <row r="1470" spans="1:3">
      <c r="A1470" s="150">
        <v>5720</v>
      </c>
      <c r="B1470" s="150">
        <v>30</v>
      </c>
      <c r="C1470" s="149" t="str">
        <f t="shared" si="22"/>
        <v>SA</v>
      </c>
    </row>
    <row r="1471" spans="1:3">
      <c r="A1471" s="150">
        <v>5722</v>
      </c>
      <c r="B1471" s="150">
        <v>30</v>
      </c>
      <c r="C1471" s="149" t="str">
        <f t="shared" si="22"/>
        <v>SA</v>
      </c>
    </row>
    <row r="1472" spans="1:3">
      <c r="A1472" s="150">
        <v>5723</v>
      </c>
      <c r="B1472" s="150">
        <v>30</v>
      </c>
      <c r="C1472" s="149" t="str">
        <f t="shared" si="22"/>
        <v>SA</v>
      </c>
    </row>
    <row r="1473" spans="1:3">
      <c r="A1473" s="150">
        <v>5724</v>
      </c>
      <c r="B1473" s="150">
        <v>30</v>
      </c>
      <c r="C1473" s="149" t="str">
        <f t="shared" si="22"/>
        <v>SA</v>
      </c>
    </row>
    <row r="1474" spans="1:3">
      <c r="A1474" s="150">
        <v>5725</v>
      </c>
      <c r="B1474" s="150">
        <v>30</v>
      </c>
      <c r="C1474" s="149" t="str">
        <f t="shared" ref="C1474:C1537" si="23">IF(OR(A1474&lt;=299,AND(A1474&lt;3000,A1474&gt;=1000)),"NSW",IF(AND(A1474&lt;=999,A1474&gt;=800),"NT",IF(OR(AND(A1474&lt;=8999,A1474&gt;=8000),AND(A1474&lt;=3999,A1474&gt;=3000)),"VIC",IF(OR(AND(A1474&lt;=9999,A1474&gt;=9000),AND(A1474&lt;=4999,A1474&gt;=4000)),"QLD",IF(AND(A1474&lt;=5999,A1474&gt;=5000),"SA",IF(AND(A1474&lt;=6999,A1474&gt;=6000),"WA","TAS"))))))</f>
        <v>SA</v>
      </c>
    </row>
    <row r="1475" spans="1:3">
      <c r="A1475" s="150">
        <v>5730</v>
      </c>
      <c r="B1475" s="150">
        <v>31</v>
      </c>
      <c r="C1475" s="149" t="str">
        <f t="shared" si="23"/>
        <v>SA</v>
      </c>
    </row>
    <row r="1476" spans="1:3">
      <c r="A1476" s="150">
        <v>5731</v>
      </c>
      <c r="B1476" s="150">
        <v>31</v>
      </c>
      <c r="C1476" s="149" t="str">
        <f t="shared" si="23"/>
        <v>SA</v>
      </c>
    </row>
    <row r="1477" spans="1:3">
      <c r="A1477" s="150">
        <v>5732</v>
      </c>
      <c r="B1477" s="150">
        <v>31</v>
      </c>
      <c r="C1477" s="149" t="str">
        <f t="shared" si="23"/>
        <v>SA</v>
      </c>
    </row>
    <row r="1478" spans="1:3">
      <c r="A1478" s="150">
        <v>5733</v>
      </c>
      <c r="B1478" s="150">
        <v>31</v>
      </c>
      <c r="C1478" s="149" t="str">
        <f t="shared" si="23"/>
        <v>SA</v>
      </c>
    </row>
    <row r="1479" spans="1:3">
      <c r="A1479" s="150">
        <v>5734</v>
      </c>
      <c r="B1479" s="150">
        <v>31</v>
      </c>
      <c r="C1479" s="149" t="str">
        <f t="shared" si="23"/>
        <v>SA</v>
      </c>
    </row>
    <row r="1480" spans="1:3">
      <c r="A1480" s="150">
        <v>5373</v>
      </c>
      <c r="B1480" s="150">
        <v>32</v>
      </c>
      <c r="C1480" s="149" t="str">
        <f t="shared" si="23"/>
        <v>SA</v>
      </c>
    </row>
    <row r="1481" spans="1:3">
      <c r="A1481" s="150">
        <v>5374</v>
      </c>
      <c r="B1481" s="150">
        <v>32</v>
      </c>
      <c r="C1481" s="149" t="str">
        <f t="shared" si="23"/>
        <v>SA</v>
      </c>
    </row>
    <row r="1482" spans="1:3">
      <c r="A1482" s="150">
        <v>5381</v>
      </c>
      <c r="B1482" s="150">
        <v>32</v>
      </c>
      <c r="C1482" s="149" t="str">
        <f t="shared" si="23"/>
        <v>SA</v>
      </c>
    </row>
    <row r="1483" spans="1:3">
      <c r="A1483" s="150">
        <v>5400</v>
      </c>
      <c r="B1483" s="150">
        <v>32</v>
      </c>
      <c r="C1483" s="149" t="str">
        <f t="shared" si="23"/>
        <v>SA</v>
      </c>
    </row>
    <row r="1484" spans="1:3">
      <c r="A1484" s="150">
        <v>5401</v>
      </c>
      <c r="B1484" s="150">
        <v>32</v>
      </c>
      <c r="C1484" s="149" t="str">
        <f t="shared" si="23"/>
        <v>SA</v>
      </c>
    </row>
    <row r="1485" spans="1:3">
      <c r="A1485" s="150">
        <v>5410</v>
      </c>
      <c r="B1485" s="150">
        <v>32</v>
      </c>
      <c r="C1485" s="149" t="str">
        <f t="shared" si="23"/>
        <v>SA</v>
      </c>
    </row>
    <row r="1486" spans="1:3">
      <c r="A1486" s="150">
        <v>5411</v>
      </c>
      <c r="B1486" s="150">
        <v>32</v>
      </c>
      <c r="C1486" s="149" t="str">
        <f t="shared" si="23"/>
        <v>SA</v>
      </c>
    </row>
    <row r="1487" spans="1:3">
      <c r="A1487" s="150">
        <v>5412</v>
      </c>
      <c r="B1487" s="150">
        <v>32</v>
      </c>
      <c r="C1487" s="149" t="str">
        <f t="shared" si="23"/>
        <v>SA</v>
      </c>
    </row>
    <row r="1488" spans="1:3">
      <c r="A1488" s="150">
        <v>5413</v>
      </c>
      <c r="B1488" s="150">
        <v>32</v>
      </c>
      <c r="C1488" s="149" t="str">
        <f t="shared" si="23"/>
        <v>SA</v>
      </c>
    </row>
    <row r="1489" spans="1:3">
      <c r="A1489" s="150">
        <v>5414</v>
      </c>
      <c r="B1489" s="150">
        <v>32</v>
      </c>
      <c r="C1489" s="149" t="str">
        <f t="shared" si="23"/>
        <v>SA</v>
      </c>
    </row>
    <row r="1490" spans="1:3">
      <c r="A1490" s="150">
        <v>5415</v>
      </c>
      <c r="B1490" s="150">
        <v>32</v>
      </c>
      <c r="C1490" s="149" t="str">
        <f t="shared" si="23"/>
        <v>SA</v>
      </c>
    </row>
    <row r="1491" spans="1:3">
      <c r="A1491" s="150">
        <v>5416</v>
      </c>
      <c r="B1491" s="150">
        <v>32</v>
      </c>
      <c r="C1491" s="149" t="str">
        <f t="shared" si="23"/>
        <v>SA</v>
      </c>
    </row>
    <row r="1492" spans="1:3">
      <c r="A1492" s="150">
        <v>5417</v>
      </c>
      <c r="B1492" s="150">
        <v>32</v>
      </c>
      <c r="C1492" s="149" t="str">
        <f t="shared" si="23"/>
        <v>SA</v>
      </c>
    </row>
    <row r="1493" spans="1:3">
      <c r="A1493" s="150">
        <v>5418</v>
      </c>
      <c r="B1493" s="150">
        <v>32</v>
      </c>
      <c r="C1493" s="149" t="str">
        <f t="shared" si="23"/>
        <v>SA</v>
      </c>
    </row>
    <row r="1494" spans="1:3">
      <c r="A1494" s="150">
        <v>5419</v>
      </c>
      <c r="B1494" s="150">
        <v>32</v>
      </c>
      <c r="C1494" s="149" t="str">
        <f t="shared" si="23"/>
        <v>SA</v>
      </c>
    </row>
    <row r="1495" spans="1:3">
      <c r="A1495" s="150">
        <v>5420</v>
      </c>
      <c r="B1495" s="150">
        <v>32</v>
      </c>
      <c r="C1495" s="149" t="str">
        <f t="shared" si="23"/>
        <v>SA</v>
      </c>
    </row>
    <row r="1496" spans="1:3">
      <c r="A1496" s="150">
        <v>5421</v>
      </c>
      <c r="B1496" s="150">
        <v>32</v>
      </c>
      <c r="C1496" s="149" t="str">
        <f t="shared" si="23"/>
        <v>SA</v>
      </c>
    </row>
    <row r="1497" spans="1:3">
      <c r="A1497" s="150">
        <v>5422</v>
      </c>
      <c r="B1497" s="150">
        <v>32</v>
      </c>
      <c r="C1497" s="149" t="str">
        <f t="shared" si="23"/>
        <v>SA</v>
      </c>
    </row>
    <row r="1498" spans="1:3">
      <c r="A1498" s="150">
        <v>5430</v>
      </c>
      <c r="B1498" s="150">
        <v>32</v>
      </c>
      <c r="C1498" s="149" t="str">
        <f t="shared" si="23"/>
        <v>SA</v>
      </c>
    </row>
    <row r="1499" spans="1:3">
      <c r="A1499" s="150">
        <v>5431</v>
      </c>
      <c r="B1499" s="150">
        <v>32</v>
      </c>
      <c r="C1499" s="149" t="str">
        <f t="shared" si="23"/>
        <v>SA</v>
      </c>
    </row>
    <row r="1500" spans="1:3">
      <c r="A1500" s="150">
        <v>5432</v>
      </c>
      <c r="B1500" s="150">
        <v>32</v>
      </c>
      <c r="C1500" s="149" t="str">
        <f t="shared" si="23"/>
        <v>SA</v>
      </c>
    </row>
    <row r="1501" spans="1:3">
      <c r="A1501" s="150">
        <v>5433</v>
      </c>
      <c r="B1501" s="150">
        <v>32</v>
      </c>
      <c r="C1501" s="149" t="str">
        <f t="shared" si="23"/>
        <v>SA</v>
      </c>
    </row>
    <row r="1502" spans="1:3">
      <c r="A1502" s="150">
        <v>5434</v>
      </c>
      <c r="B1502" s="150">
        <v>32</v>
      </c>
      <c r="C1502" s="149" t="str">
        <f t="shared" si="23"/>
        <v>SA</v>
      </c>
    </row>
    <row r="1503" spans="1:3">
      <c r="A1503" s="150">
        <v>5440</v>
      </c>
      <c r="B1503" s="150">
        <v>32</v>
      </c>
      <c r="C1503" s="149" t="str">
        <f t="shared" si="23"/>
        <v>SA</v>
      </c>
    </row>
    <row r="1504" spans="1:3">
      <c r="A1504" s="150">
        <v>5451</v>
      </c>
      <c r="B1504" s="150">
        <v>32</v>
      </c>
      <c r="C1504" s="149" t="str">
        <f t="shared" si="23"/>
        <v>SA</v>
      </c>
    </row>
    <row r="1505" spans="1:3">
      <c r="A1505" s="150">
        <v>5452</v>
      </c>
      <c r="B1505" s="150">
        <v>32</v>
      </c>
      <c r="C1505" s="149" t="str">
        <f t="shared" si="23"/>
        <v>SA</v>
      </c>
    </row>
    <row r="1506" spans="1:3">
      <c r="A1506" s="150">
        <v>5453</v>
      </c>
      <c r="B1506" s="150">
        <v>32</v>
      </c>
      <c r="C1506" s="149" t="str">
        <f t="shared" si="23"/>
        <v>SA</v>
      </c>
    </row>
    <row r="1507" spans="1:3">
      <c r="A1507" s="150">
        <v>5454</v>
      </c>
      <c r="B1507" s="150">
        <v>32</v>
      </c>
      <c r="C1507" s="149" t="str">
        <f t="shared" si="23"/>
        <v>SA</v>
      </c>
    </row>
    <row r="1508" spans="1:3">
      <c r="A1508" s="150">
        <v>5455</v>
      </c>
      <c r="B1508" s="150">
        <v>32</v>
      </c>
      <c r="C1508" s="149" t="str">
        <f t="shared" si="23"/>
        <v>SA</v>
      </c>
    </row>
    <row r="1509" spans="1:3">
      <c r="A1509" s="150">
        <v>5460</v>
      </c>
      <c r="B1509" s="150">
        <v>32</v>
      </c>
      <c r="C1509" s="149" t="str">
        <f t="shared" si="23"/>
        <v>SA</v>
      </c>
    </row>
    <row r="1510" spans="1:3">
      <c r="A1510" s="150">
        <v>5461</v>
      </c>
      <c r="B1510" s="150">
        <v>32</v>
      </c>
      <c r="C1510" s="149" t="str">
        <f t="shared" si="23"/>
        <v>SA</v>
      </c>
    </row>
    <row r="1511" spans="1:3">
      <c r="A1511" s="150">
        <v>5462</v>
      </c>
      <c r="B1511" s="150">
        <v>32</v>
      </c>
      <c r="C1511" s="149" t="str">
        <f t="shared" si="23"/>
        <v>SA</v>
      </c>
    </row>
    <row r="1512" spans="1:3">
      <c r="A1512" s="150">
        <v>5464</v>
      </c>
      <c r="B1512" s="150">
        <v>32</v>
      </c>
      <c r="C1512" s="149" t="str">
        <f t="shared" si="23"/>
        <v>SA</v>
      </c>
    </row>
    <row r="1513" spans="1:3">
      <c r="A1513" s="150">
        <v>5470</v>
      </c>
      <c r="B1513" s="150">
        <v>32</v>
      </c>
      <c r="C1513" s="149" t="str">
        <f t="shared" si="23"/>
        <v>SA</v>
      </c>
    </row>
    <row r="1514" spans="1:3">
      <c r="A1514" s="150">
        <v>5471</v>
      </c>
      <c r="B1514" s="150">
        <v>32</v>
      </c>
      <c r="C1514" s="149" t="str">
        <f t="shared" si="23"/>
        <v>SA</v>
      </c>
    </row>
    <row r="1515" spans="1:3">
      <c r="A1515" s="150">
        <v>5472</v>
      </c>
      <c r="B1515" s="150">
        <v>32</v>
      </c>
      <c r="C1515" s="149" t="str">
        <f t="shared" si="23"/>
        <v>SA</v>
      </c>
    </row>
    <row r="1516" spans="1:3">
      <c r="A1516" s="150">
        <v>5473</v>
      </c>
      <c r="B1516" s="150">
        <v>32</v>
      </c>
      <c r="C1516" s="149" t="str">
        <f t="shared" si="23"/>
        <v>SA</v>
      </c>
    </row>
    <row r="1517" spans="1:3">
      <c r="A1517" s="150">
        <v>5480</v>
      </c>
      <c r="B1517" s="150">
        <v>32</v>
      </c>
      <c r="C1517" s="149" t="str">
        <f t="shared" si="23"/>
        <v>SA</v>
      </c>
    </row>
    <row r="1518" spans="1:3">
      <c r="A1518" s="150">
        <v>5481</v>
      </c>
      <c r="B1518" s="150">
        <v>32</v>
      </c>
      <c r="C1518" s="149" t="str">
        <f t="shared" si="23"/>
        <v>SA</v>
      </c>
    </row>
    <row r="1519" spans="1:3">
      <c r="A1519" s="150">
        <v>5482</v>
      </c>
      <c r="B1519" s="150">
        <v>32</v>
      </c>
      <c r="C1519" s="149" t="str">
        <f t="shared" si="23"/>
        <v>SA</v>
      </c>
    </row>
    <row r="1520" spans="1:3">
      <c r="A1520" s="150">
        <v>5483</v>
      </c>
      <c r="B1520" s="150">
        <v>32</v>
      </c>
      <c r="C1520" s="149" t="str">
        <f t="shared" si="23"/>
        <v>SA</v>
      </c>
    </row>
    <row r="1521" spans="1:3">
      <c r="A1521" s="150">
        <v>5485</v>
      </c>
      <c r="B1521" s="150">
        <v>32</v>
      </c>
      <c r="C1521" s="149" t="str">
        <f t="shared" si="23"/>
        <v>SA</v>
      </c>
    </row>
    <row r="1522" spans="1:3">
      <c r="A1522" s="150">
        <v>5490</v>
      </c>
      <c r="B1522" s="150">
        <v>32</v>
      </c>
      <c r="C1522" s="149" t="str">
        <f t="shared" si="23"/>
        <v>SA</v>
      </c>
    </row>
    <row r="1523" spans="1:3">
      <c r="A1523" s="150">
        <v>5491</v>
      </c>
      <c r="B1523" s="150">
        <v>32</v>
      </c>
      <c r="C1523" s="149" t="str">
        <f t="shared" si="23"/>
        <v>SA</v>
      </c>
    </row>
    <row r="1524" spans="1:3">
      <c r="A1524" s="150">
        <v>5493</v>
      </c>
      <c r="B1524" s="150">
        <v>32</v>
      </c>
      <c r="C1524" s="149" t="str">
        <f t="shared" si="23"/>
        <v>SA</v>
      </c>
    </row>
    <row r="1525" spans="1:3">
      <c r="A1525" s="150">
        <v>5495</v>
      </c>
      <c r="B1525" s="150">
        <v>32</v>
      </c>
      <c r="C1525" s="149" t="str">
        <f t="shared" si="23"/>
        <v>SA</v>
      </c>
    </row>
    <row r="1526" spans="1:3">
      <c r="A1526" s="150">
        <v>5502</v>
      </c>
      <c r="B1526" s="150">
        <v>32</v>
      </c>
      <c r="C1526" s="149" t="str">
        <f t="shared" si="23"/>
        <v>SA</v>
      </c>
    </row>
    <row r="1527" spans="1:3">
      <c r="A1527" s="150">
        <v>5510</v>
      </c>
      <c r="B1527" s="150">
        <v>32</v>
      </c>
      <c r="C1527" s="149" t="str">
        <f t="shared" si="23"/>
        <v>SA</v>
      </c>
    </row>
    <row r="1528" spans="1:3">
      <c r="A1528" s="150">
        <v>5520</v>
      </c>
      <c r="B1528" s="150">
        <v>32</v>
      </c>
      <c r="C1528" s="149" t="str">
        <f t="shared" si="23"/>
        <v>SA</v>
      </c>
    </row>
    <row r="1529" spans="1:3">
      <c r="A1529" s="150">
        <v>5521</v>
      </c>
      <c r="B1529" s="150">
        <v>32</v>
      </c>
      <c r="C1529" s="149" t="str">
        <f t="shared" si="23"/>
        <v>SA</v>
      </c>
    </row>
    <row r="1530" spans="1:3">
      <c r="A1530" s="150">
        <v>5522</v>
      </c>
      <c r="B1530" s="150">
        <v>32</v>
      </c>
      <c r="C1530" s="149" t="str">
        <f t="shared" si="23"/>
        <v>SA</v>
      </c>
    </row>
    <row r="1531" spans="1:3">
      <c r="A1531" s="150">
        <v>5523</v>
      </c>
      <c r="B1531" s="150">
        <v>32</v>
      </c>
      <c r="C1531" s="149" t="str">
        <f t="shared" si="23"/>
        <v>SA</v>
      </c>
    </row>
    <row r="1532" spans="1:3">
      <c r="A1532" s="150">
        <v>5540</v>
      </c>
      <c r="B1532" s="150">
        <v>32</v>
      </c>
      <c r="C1532" s="149" t="str">
        <f t="shared" si="23"/>
        <v>SA</v>
      </c>
    </row>
    <row r="1533" spans="1:3">
      <c r="A1533" s="150">
        <v>5550</v>
      </c>
      <c r="B1533" s="150">
        <v>32</v>
      </c>
      <c r="C1533" s="149" t="str">
        <f t="shared" si="23"/>
        <v>SA</v>
      </c>
    </row>
    <row r="1534" spans="1:3">
      <c r="A1534" s="150">
        <v>5560</v>
      </c>
      <c r="B1534" s="150">
        <v>32</v>
      </c>
      <c r="C1534" s="149" t="str">
        <f t="shared" si="23"/>
        <v>SA</v>
      </c>
    </row>
    <row r="1535" spans="1:3">
      <c r="A1535" s="150">
        <v>5700</v>
      </c>
      <c r="B1535" s="150">
        <v>32</v>
      </c>
      <c r="C1535" s="149" t="str">
        <f t="shared" si="23"/>
        <v>SA</v>
      </c>
    </row>
    <row r="1536" spans="1:3">
      <c r="A1536" s="150">
        <v>5710</v>
      </c>
      <c r="B1536" s="150">
        <v>32</v>
      </c>
      <c r="C1536" s="149" t="str">
        <f t="shared" si="23"/>
        <v>SA</v>
      </c>
    </row>
    <row r="1537" spans="1:3">
      <c r="A1537" s="150">
        <v>5000</v>
      </c>
      <c r="B1537" s="150">
        <v>33</v>
      </c>
      <c r="C1537" s="149" t="str">
        <f t="shared" si="23"/>
        <v>SA</v>
      </c>
    </row>
    <row r="1538" spans="1:3">
      <c r="A1538" s="150">
        <v>5001</v>
      </c>
      <c r="B1538" s="150">
        <v>33</v>
      </c>
      <c r="C1538" s="149" t="str">
        <f t="shared" ref="C1538:C1601" si="24">IF(OR(A1538&lt;=299,AND(A1538&lt;3000,A1538&gt;=1000)),"NSW",IF(AND(A1538&lt;=999,A1538&gt;=800),"NT",IF(OR(AND(A1538&lt;=8999,A1538&gt;=8000),AND(A1538&lt;=3999,A1538&gt;=3000)),"VIC",IF(OR(AND(A1538&lt;=9999,A1538&gt;=9000),AND(A1538&lt;=4999,A1538&gt;=4000)),"QLD",IF(AND(A1538&lt;=5999,A1538&gt;=5000),"SA",IF(AND(A1538&lt;=6999,A1538&gt;=6000),"WA","TAS"))))))</f>
        <v>SA</v>
      </c>
    </row>
    <row r="1539" spans="1:3">
      <c r="A1539" s="150">
        <v>5005</v>
      </c>
      <c r="B1539" s="150">
        <v>33</v>
      </c>
      <c r="C1539" s="149" t="str">
        <f t="shared" si="24"/>
        <v>SA</v>
      </c>
    </row>
    <row r="1540" spans="1:3">
      <c r="A1540" s="150">
        <v>5006</v>
      </c>
      <c r="B1540" s="150">
        <v>33</v>
      </c>
      <c r="C1540" s="149" t="str">
        <f t="shared" si="24"/>
        <v>SA</v>
      </c>
    </row>
    <row r="1541" spans="1:3">
      <c r="A1541" s="150">
        <v>5007</v>
      </c>
      <c r="B1541" s="150">
        <v>33</v>
      </c>
      <c r="C1541" s="149" t="str">
        <f t="shared" si="24"/>
        <v>SA</v>
      </c>
    </row>
    <row r="1542" spans="1:3">
      <c r="A1542" s="150">
        <v>5008</v>
      </c>
      <c r="B1542" s="150">
        <v>33</v>
      </c>
      <c r="C1542" s="149" t="str">
        <f t="shared" si="24"/>
        <v>SA</v>
      </c>
    </row>
    <row r="1543" spans="1:3">
      <c r="A1543" s="150">
        <v>5009</v>
      </c>
      <c r="B1543" s="150">
        <v>33</v>
      </c>
      <c r="C1543" s="149" t="str">
        <f t="shared" si="24"/>
        <v>SA</v>
      </c>
    </row>
    <row r="1544" spans="1:3">
      <c r="A1544" s="150">
        <v>5010</v>
      </c>
      <c r="B1544" s="150">
        <v>33</v>
      </c>
      <c r="C1544" s="149" t="str">
        <f t="shared" si="24"/>
        <v>SA</v>
      </c>
    </row>
    <row r="1545" spans="1:3">
      <c r="A1545" s="150">
        <v>5011</v>
      </c>
      <c r="B1545" s="150">
        <v>33</v>
      </c>
      <c r="C1545" s="149" t="str">
        <f t="shared" si="24"/>
        <v>SA</v>
      </c>
    </row>
    <row r="1546" spans="1:3">
      <c r="A1546" s="150">
        <v>5012</v>
      </c>
      <c r="B1546" s="150">
        <v>33</v>
      </c>
      <c r="C1546" s="149" t="str">
        <f t="shared" si="24"/>
        <v>SA</v>
      </c>
    </row>
    <row r="1547" spans="1:3">
      <c r="A1547" s="150">
        <v>5013</v>
      </c>
      <c r="B1547" s="150">
        <v>33</v>
      </c>
      <c r="C1547" s="149" t="str">
        <f t="shared" si="24"/>
        <v>SA</v>
      </c>
    </row>
    <row r="1548" spans="1:3">
      <c r="A1548" s="150">
        <v>5014</v>
      </c>
      <c r="B1548" s="150">
        <v>33</v>
      </c>
      <c r="C1548" s="149" t="str">
        <f t="shared" si="24"/>
        <v>SA</v>
      </c>
    </row>
    <row r="1549" spans="1:3">
      <c r="A1549" s="150">
        <v>5015</v>
      </c>
      <c r="B1549" s="150">
        <v>33</v>
      </c>
      <c r="C1549" s="149" t="str">
        <f t="shared" si="24"/>
        <v>SA</v>
      </c>
    </row>
    <row r="1550" spans="1:3">
      <c r="A1550" s="150">
        <v>5016</v>
      </c>
      <c r="B1550" s="150">
        <v>33</v>
      </c>
      <c r="C1550" s="149" t="str">
        <f t="shared" si="24"/>
        <v>SA</v>
      </c>
    </row>
    <row r="1551" spans="1:3">
      <c r="A1551" s="150">
        <v>5017</v>
      </c>
      <c r="B1551" s="150">
        <v>33</v>
      </c>
      <c r="C1551" s="149" t="str">
        <f t="shared" si="24"/>
        <v>SA</v>
      </c>
    </row>
    <row r="1552" spans="1:3">
      <c r="A1552" s="150">
        <v>5018</v>
      </c>
      <c r="B1552" s="150">
        <v>33</v>
      </c>
      <c r="C1552" s="149" t="str">
        <f t="shared" si="24"/>
        <v>SA</v>
      </c>
    </row>
    <row r="1553" spans="1:3">
      <c r="A1553" s="150">
        <v>5019</v>
      </c>
      <c r="B1553" s="150">
        <v>33</v>
      </c>
      <c r="C1553" s="149" t="str">
        <f t="shared" si="24"/>
        <v>SA</v>
      </c>
    </row>
    <row r="1554" spans="1:3">
      <c r="A1554" s="150">
        <v>5020</v>
      </c>
      <c r="B1554" s="150">
        <v>33</v>
      </c>
      <c r="C1554" s="149" t="str">
        <f t="shared" si="24"/>
        <v>SA</v>
      </c>
    </row>
    <row r="1555" spans="1:3">
      <c r="A1555" s="150">
        <v>5021</v>
      </c>
      <c r="B1555" s="150">
        <v>33</v>
      </c>
      <c r="C1555" s="149" t="str">
        <f t="shared" si="24"/>
        <v>SA</v>
      </c>
    </row>
    <row r="1556" spans="1:3">
      <c r="A1556" s="150">
        <v>5022</v>
      </c>
      <c r="B1556" s="150">
        <v>33</v>
      </c>
      <c r="C1556" s="149" t="str">
        <f t="shared" si="24"/>
        <v>SA</v>
      </c>
    </row>
    <row r="1557" spans="1:3">
      <c r="A1557" s="150">
        <v>5023</v>
      </c>
      <c r="B1557" s="150">
        <v>33</v>
      </c>
      <c r="C1557" s="149" t="str">
        <f t="shared" si="24"/>
        <v>SA</v>
      </c>
    </row>
    <row r="1558" spans="1:3">
      <c r="A1558" s="150">
        <v>5024</v>
      </c>
      <c r="B1558" s="150">
        <v>33</v>
      </c>
      <c r="C1558" s="149" t="str">
        <f t="shared" si="24"/>
        <v>SA</v>
      </c>
    </row>
    <row r="1559" spans="1:3">
      <c r="A1559" s="150">
        <v>5025</v>
      </c>
      <c r="B1559" s="150">
        <v>33</v>
      </c>
      <c r="C1559" s="149" t="str">
        <f t="shared" si="24"/>
        <v>SA</v>
      </c>
    </row>
    <row r="1560" spans="1:3">
      <c r="A1560" s="150">
        <v>5031</v>
      </c>
      <c r="B1560" s="150">
        <v>33</v>
      </c>
      <c r="C1560" s="149" t="str">
        <f t="shared" si="24"/>
        <v>SA</v>
      </c>
    </row>
    <row r="1561" spans="1:3">
      <c r="A1561" s="150">
        <v>5032</v>
      </c>
      <c r="B1561" s="150">
        <v>33</v>
      </c>
      <c r="C1561" s="149" t="str">
        <f t="shared" si="24"/>
        <v>SA</v>
      </c>
    </row>
    <row r="1562" spans="1:3">
      <c r="A1562" s="150">
        <v>5033</v>
      </c>
      <c r="B1562" s="150">
        <v>33</v>
      </c>
      <c r="C1562" s="149" t="str">
        <f t="shared" si="24"/>
        <v>SA</v>
      </c>
    </row>
    <row r="1563" spans="1:3">
      <c r="A1563" s="150">
        <v>5034</v>
      </c>
      <c r="B1563" s="150">
        <v>33</v>
      </c>
      <c r="C1563" s="149" t="str">
        <f t="shared" si="24"/>
        <v>SA</v>
      </c>
    </row>
    <row r="1564" spans="1:3">
      <c r="A1564" s="150">
        <v>5035</v>
      </c>
      <c r="B1564" s="150">
        <v>33</v>
      </c>
      <c r="C1564" s="149" t="str">
        <f t="shared" si="24"/>
        <v>SA</v>
      </c>
    </row>
    <row r="1565" spans="1:3">
      <c r="A1565" s="150">
        <v>5037</v>
      </c>
      <c r="B1565" s="150">
        <v>33</v>
      </c>
      <c r="C1565" s="149" t="str">
        <f t="shared" si="24"/>
        <v>SA</v>
      </c>
    </row>
    <row r="1566" spans="1:3">
      <c r="A1566" s="150">
        <v>5038</v>
      </c>
      <c r="B1566" s="150">
        <v>33</v>
      </c>
      <c r="C1566" s="149" t="str">
        <f t="shared" si="24"/>
        <v>SA</v>
      </c>
    </row>
    <row r="1567" spans="1:3">
      <c r="A1567" s="150">
        <v>5039</v>
      </c>
      <c r="B1567" s="150">
        <v>33</v>
      </c>
      <c r="C1567" s="149" t="str">
        <f t="shared" si="24"/>
        <v>SA</v>
      </c>
    </row>
    <row r="1568" spans="1:3">
      <c r="A1568" s="150">
        <v>5040</v>
      </c>
      <c r="B1568" s="150">
        <v>33</v>
      </c>
      <c r="C1568" s="149" t="str">
        <f t="shared" si="24"/>
        <v>SA</v>
      </c>
    </row>
    <row r="1569" spans="1:3">
      <c r="A1569" s="150">
        <v>5041</v>
      </c>
      <c r="B1569" s="150">
        <v>33</v>
      </c>
      <c r="C1569" s="149" t="str">
        <f t="shared" si="24"/>
        <v>SA</v>
      </c>
    </row>
    <row r="1570" spans="1:3">
      <c r="A1570" s="150">
        <v>5042</v>
      </c>
      <c r="B1570" s="150">
        <v>33</v>
      </c>
      <c r="C1570" s="149" t="str">
        <f t="shared" si="24"/>
        <v>SA</v>
      </c>
    </row>
    <row r="1571" spans="1:3">
      <c r="A1571" s="150">
        <v>5043</v>
      </c>
      <c r="B1571" s="150">
        <v>33</v>
      </c>
      <c r="C1571" s="149" t="str">
        <f t="shared" si="24"/>
        <v>SA</v>
      </c>
    </row>
    <row r="1572" spans="1:3">
      <c r="A1572" s="150">
        <v>5044</v>
      </c>
      <c r="B1572" s="150">
        <v>33</v>
      </c>
      <c r="C1572" s="149" t="str">
        <f t="shared" si="24"/>
        <v>SA</v>
      </c>
    </row>
    <row r="1573" spans="1:3">
      <c r="A1573" s="150">
        <v>5045</v>
      </c>
      <c r="B1573" s="150">
        <v>33</v>
      </c>
      <c r="C1573" s="149" t="str">
        <f t="shared" si="24"/>
        <v>SA</v>
      </c>
    </row>
    <row r="1574" spans="1:3">
      <c r="A1574" s="150">
        <v>5046</v>
      </c>
      <c r="B1574" s="150">
        <v>33</v>
      </c>
      <c r="C1574" s="149" t="str">
        <f t="shared" si="24"/>
        <v>SA</v>
      </c>
    </row>
    <row r="1575" spans="1:3">
      <c r="A1575" s="150">
        <v>5047</v>
      </c>
      <c r="B1575" s="150">
        <v>33</v>
      </c>
      <c r="C1575" s="149" t="str">
        <f t="shared" si="24"/>
        <v>SA</v>
      </c>
    </row>
    <row r="1576" spans="1:3">
      <c r="A1576" s="150">
        <v>5048</v>
      </c>
      <c r="B1576" s="150">
        <v>33</v>
      </c>
      <c r="C1576" s="149" t="str">
        <f t="shared" si="24"/>
        <v>SA</v>
      </c>
    </row>
    <row r="1577" spans="1:3">
      <c r="A1577" s="150">
        <v>5049</v>
      </c>
      <c r="B1577" s="150">
        <v>33</v>
      </c>
      <c r="C1577" s="149" t="str">
        <f t="shared" si="24"/>
        <v>SA</v>
      </c>
    </row>
    <row r="1578" spans="1:3">
      <c r="A1578" s="150">
        <v>5050</v>
      </c>
      <c r="B1578" s="150">
        <v>33</v>
      </c>
      <c r="C1578" s="149" t="str">
        <f t="shared" si="24"/>
        <v>SA</v>
      </c>
    </row>
    <row r="1579" spans="1:3">
      <c r="A1579" s="150">
        <v>5051</v>
      </c>
      <c r="B1579" s="150">
        <v>33</v>
      </c>
      <c r="C1579" s="149" t="str">
        <f t="shared" si="24"/>
        <v>SA</v>
      </c>
    </row>
    <row r="1580" spans="1:3">
      <c r="A1580" s="150">
        <v>5052</v>
      </c>
      <c r="B1580" s="150">
        <v>33</v>
      </c>
      <c r="C1580" s="149" t="str">
        <f t="shared" si="24"/>
        <v>SA</v>
      </c>
    </row>
    <row r="1581" spans="1:3">
      <c r="A1581" s="150">
        <v>5061</v>
      </c>
      <c r="B1581" s="150">
        <v>33</v>
      </c>
      <c r="C1581" s="149" t="str">
        <f t="shared" si="24"/>
        <v>SA</v>
      </c>
    </row>
    <row r="1582" spans="1:3">
      <c r="A1582" s="150">
        <v>5062</v>
      </c>
      <c r="B1582" s="150">
        <v>33</v>
      </c>
      <c r="C1582" s="149" t="str">
        <f t="shared" si="24"/>
        <v>SA</v>
      </c>
    </row>
    <row r="1583" spans="1:3">
      <c r="A1583" s="150">
        <v>5063</v>
      </c>
      <c r="B1583" s="150">
        <v>33</v>
      </c>
      <c r="C1583" s="149" t="str">
        <f t="shared" si="24"/>
        <v>SA</v>
      </c>
    </row>
    <row r="1584" spans="1:3">
      <c r="A1584" s="150">
        <v>5064</v>
      </c>
      <c r="B1584" s="150">
        <v>33</v>
      </c>
      <c r="C1584" s="149" t="str">
        <f t="shared" si="24"/>
        <v>SA</v>
      </c>
    </row>
    <row r="1585" spans="1:3">
      <c r="A1585" s="150">
        <v>5065</v>
      </c>
      <c r="B1585" s="150">
        <v>33</v>
      </c>
      <c r="C1585" s="149" t="str">
        <f t="shared" si="24"/>
        <v>SA</v>
      </c>
    </row>
    <row r="1586" spans="1:3">
      <c r="A1586" s="150">
        <v>5066</v>
      </c>
      <c r="B1586" s="150">
        <v>33</v>
      </c>
      <c r="C1586" s="149" t="str">
        <f t="shared" si="24"/>
        <v>SA</v>
      </c>
    </row>
    <row r="1587" spans="1:3">
      <c r="A1587" s="150">
        <v>5067</v>
      </c>
      <c r="B1587" s="150">
        <v>33</v>
      </c>
      <c r="C1587" s="149" t="str">
        <f t="shared" si="24"/>
        <v>SA</v>
      </c>
    </row>
    <row r="1588" spans="1:3">
      <c r="A1588" s="150">
        <v>5068</v>
      </c>
      <c r="B1588" s="150">
        <v>33</v>
      </c>
      <c r="C1588" s="149" t="str">
        <f t="shared" si="24"/>
        <v>SA</v>
      </c>
    </row>
    <row r="1589" spans="1:3">
      <c r="A1589" s="150">
        <v>5069</v>
      </c>
      <c r="B1589" s="150">
        <v>33</v>
      </c>
      <c r="C1589" s="149" t="str">
        <f t="shared" si="24"/>
        <v>SA</v>
      </c>
    </row>
    <row r="1590" spans="1:3">
      <c r="A1590" s="150">
        <v>5070</v>
      </c>
      <c r="B1590" s="150">
        <v>33</v>
      </c>
      <c r="C1590" s="149" t="str">
        <f t="shared" si="24"/>
        <v>SA</v>
      </c>
    </row>
    <row r="1591" spans="1:3">
      <c r="A1591" s="150">
        <v>5071</v>
      </c>
      <c r="B1591" s="150">
        <v>33</v>
      </c>
      <c r="C1591" s="149" t="str">
        <f t="shared" si="24"/>
        <v>SA</v>
      </c>
    </row>
    <row r="1592" spans="1:3">
      <c r="A1592" s="150">
        <v>5072</v>
      </c>
      <c r="B1592" s="150">
        <v>33</v>
      </c>
      <c r="C1592" s="149" t="str">
        <f t="shared" si="24"/>
        <v>SA</v>
      </c>
    </row>
    <row r="1593" spans="1:3">
      <c r="A1593" s="150">
        <v>5073</v>
      </c>
      <c r="B1593" s="150">
        <v>33</v>
      </c>
      <c r="C1593" s="149" t="str">
        <f t="shared" si="24"/>
        <v>SA</v>
      </c>
    </row>
    <row r="1594" spans="1:3">
      <c r="A1594" s="150">
        <v>5074</v>
      </c>
      <c r="B1594" s="150">
        <v>33</v>
      </c>
      <c r="C1594" s="149" t="str">
        <f t="shared" si="24"/>
        <v>SA</v>
      </c>
    </row>
    <row r="1595" spans="1:3">
      <c r="A1595" s="150">
        <v>5075</v>
      </c>
      <c r="B1595" s="150">
        <v>33</v>
      </c>
      <c r="C1595" s="149" t="str">
        <f t="shared" si="24"/>
        <v>SA</v>
      </c>
    </row>
    <row r="1596" spans="1:3">
      <c r="A1596" s="150">
        <v>5076</v>
      </c>
      <c r="B1596" s="150">
        <v>33</v>
      </c>
      <c r="C1596" s="149" t="str">
        <f t="shared" si="24"/>
        <v>SA</v>
      </c>
    </row>
    <row r="1597" spans="1:3">
      <c r="A1597" s="150">
        <v>5081</v>
      </c>
      <c r="B1597" s="150">
        <v>33</v>
      </c>
      <c r="C1597" s="149" t="str">
        <f t="shared" si="24"/>
        <v>SA</v>
      </c>
    </row>
    <row r="1598" spans="1:3">
      <c r="A1598" s="150">
        <v>5082</v>
      </c>
      <c r="B1598" s="150">
        <v>33</v>
      </c>
      <c r="C1598" s="149" t="str">
        <f t="shared" si="24"/>
        <v>SA</v>
      </c>
    </row>
    <row r="1599" spans="1:3">
      <c r="A1599" s="150">
        <v>5083</v>
      </c>
      <c r="B1599" s="150">
        <v>33</v>
      </c>
      <c r="C1599" s="149" t="str">
        <f t="shared" si="24"/>
        <v>SA</v>
      </c>
    </row>
    <row r="1600" spans="1:3">
      <c r="A1600" s="150">
        <v>5084</v>
      </c>
      <c r="B1600" s="150">
        <v>33</v>
      </c>
      <c r="C1600" s="149" t="str">
        <f t="shared" si="24"/>
        <v>SA</v>
      </c>
    </row>
    <row r="1601" spans="1:3">
      <c r="A1601" s="150">
        <v>5085</v>
      </c>
      <c r="B1601" s="150">
        <v>33</v>
      </c>
      <c r="C1601" s="149" t="str">
        <f t="shared" si="24"/>
        <v>SA</v>
      </c>
    </row>
    <row r="1602" spans="1:3">
      <c r="A1602" s="150">
        <v>5086</v>
      </c>
      <c r="B1602" s="150">
        <v>33</v>
      </c>
      <c r="C1602" s="149" t="str">
        <f t="shared" ref="C1602:C1665" si="25">IF(OR(A1602&lt;=299,AND(A1602&lt;3000,A1602&gt;=1000)),"NSW",IF(AND(A1602&lt;=999,A1602&gt;=800),"NT",IF(OR(AND(A1602&lt;=8999,A1602&gt;=8000),AND(A1602&lt;=3999,A1602&gt;=3000)),"VIC",IF(OR(AND(A1602&lt;=9999,A1602&gt;=9000),AND(A1602&lt;=4999,A1602&gt;=4000)),"QLD",IF(AND(A1602&lt;=5999,A1602&gt;=5000),"SA",IF(AND(A1602&lt;=6999,A1602&gt;=6000),"WA","TAS"))))))</f>
        <v>SA</v>
      </c>
    </row>
    <row r="1603" spans="1:3">
      <c r="A1603" s="150">
        <v>5087</v>
      </c>
      <c r="B1603" s="150">
        <v>33</v>
      </c>
      <c r="C1603" s="149" t="str">
        <f t="shared" si="25"/>
        <v>SA</v>
      </c>
    </row>
    <row r="1604" spans="1:3">
      <c r="A1604" s="150">
        <v>5088</v>
      </c>
      <c r="B1604" s="150">
        <v>33</v>
      </c>
      <c r="C1604" s="149" t="str">
        <f t="shared" si="25"/>
        <v>SA</v>
      </c>
    </row>
    <row r="1605" spans="1:3">
      <c r="A1605" s="150">
        <v>5089</v>
      </c>
      <c r="B1605" s="150">
        <v>33</v>
      </c>
      <c r="C1605" s="149" t="str">
        <f t="shared" si="25"/>
        <v>SA</v>
      </c>
    </row>
    <row r="1606" spans="1:3">
      <c r="A1606" s="150">
        <v>5090</v>
      </c>
      <c r="B1606" s="150">
        <v>33</v>
      </c>
      <c r="C1606" s="149" t="str">
        <f t="shared" si="25"/>
        <v>SA</v>
      </c>
    </row>
    <row r="1607" spans="1:3">
      <c r="A1607" s="150">
        <v>5091</v>
      </c>
      <c r="B1607" s="150">
        <v>33</v>
      </c>
      <c r="C1607" s="149" t="str">
        <f t="shared" si="25"/>
        <v>SA</v>
      </c>
    </row>
    <row r="1608" spans="1:3">
      <c r="A1608" s="150">
        <v>5092</v>
      </c>
      <c r="B1608" s="150">
        <v>33</v>
      </c>
      <c r="C1608" s="149" t="str">
        <f t="shared" si="25"/>
        <v>SA</v>
      </c>
    </row>
    <row r="1609" spans="1:3">
      <c r="A1609" s="150">
        <v>5093</v>
      </c>
      <c r="B1609" s="150">
        <v>33</v>
      </c>
      <c r="C1609" s="149" t="str">
        <f t="shared" si="25"/>
        <v>SA</v>
      </c>
    </row>
    <row r="1610" spans="1:3">
      <c r="A1610" s="150">
        <v>5094</v>
      </c>
      <c r="B1610" s="150">
        <v>33</v>
      </c>
      <c r="C1610" s="149" t="str">
        <f t="shared" si="25"/>
        <v>SA</v>
      </c>
    </row>
    <row r="1611" spans="1:3">
      <c r="A1611" s="150">
        <v>5095</v>
      </c>
      <c r="B1611" s="150">
        <v>33</v>
      </c>
      <c r="C1611" s="149" t="str">
        <f t="shared" si="25"/>
        <v>SA</v>
      </c>
    </row>
    <row r="1612" spans="1:3">
      <c r="A1612" s="150">
        <v>5096</v>
      </c>
      <c r="B1612" s="150">
        <v>33</v>
      </c>
      <c r="C1612" s="149" t="str">
        <f t="shared" si="25"/>
        <v>SA</v>
      </c>
    </row>
    <row r="1613" spans="1:3">
      <c r="A1613" s="150">
        <v>5097</v>
      </c>
      <c r="B1613" s="150">
        <v>33</v>
      </c>
      <c r="C1613" s="149" t="str">
        <f t="shared" si="25"/>
        <v>SA</v>
      </c>
    </row>
    <row r="1614" spans="1:3">
      <c r="A1614" s="150">
        <v>5098</v>
      </c>
      <c r="B1614" s="150">
        <v>33</v>
      </c>
      <c r="C1614" s="149" t="str">
        <f t="shared" si="25"/>
        <v>SA</v>
      </c>
    </row>
    <row r="1615" spans="1:3">
      <c r="A1615" s="150">
        <v>5106</v>
      </c>
      <c r="B1615" s="150">
        <v>33</v>
      </c>
      <c r="C1615" s="149" t="str">
        <f t="shared" si="25"/>
        <v>SA</v>
      </c>
    </row>
    <row r="1616" spans="1:3">
      <c r="A1616" s="150">
        <v>5107</v>
      </c>
      <c r="B1616" s="150">
        <v>33</v>
      </c>
      <c r="C1616" s="149" t="str">
        <f t="shared" si="25"/>
        <v>SA</v>
      </c>
    </row>
    <row r="1617" spans="1:3">
      <c r="A1617" s="150">
        <v>5108</v>
      </c>
      <c r="B1617" s="150">
        <v>33</v>
      </c>
      <c r="C1617" s="149" t="str">
        <f t="shared" si="25"/>
        <v>SA</v>
      </c>
    </row>
    <row r="1618" spans="1:3">
      <c r="A1618" s="150">
        <v>5109</v>
      </c>
      <c r="B1618" s="150">
        <v>33</v>
      </c>
      <c r="C1618" s="149" t="str">
        <f t="shared" si="25"/>
        <v>SA</v>
      </c>
    </row>
    <row r="1619" spans="1:3">
      <c r="A1619" s="150">
        <v>5110</v>
      </c>
      <c r="B1619" s="150">
        <v>33</v>
      </c>
      <c r="C1619" s="149" t="str">
        <f t="shared" si="25"/>
        <v>SA</v>
      </c>
    </row>
    <row r="1620" spans="1:3">
      <c r="A1620" s="150">
        <v>5111</v>
      </c>
      <c r="B1620" s="150">
        <v>33</v>
      </c>
      <c r="C1620" s="149" t="str">
        <f t="shared" si="25"/>
        <v>SA</v>
      </c>
    </row>
    <row r="1621" spans="1:3">
      <c r="A1621" s="150">
        <v>5112</v>
      </c>
      <c r="B1621" s="150">
        <v>33</v>
      </c>
      <c r="C1621" s="149" t="str">
        <f t="shared" si="25"/>
        <v>SA</v>
      </c>
    </row>
    <row r="1622" spans="1:3">
      <c r="A1622" s="150">
        <v>5113</v>
      </c>
      <c r="B1622" s="150">
        <v>33</v>
      </c>
      <c r="C1622" s="149" t="str">
        <f t="shared" si="25"/>
        <v>SA</v>
      </c>
    </row>
    <row r="1623" spans="1:3">
      <c r="A1623" s="150">
        <v>5114</v>
      </c>
      <c r="B1623" s="150">
        <v>33</v>
      </c>
      <c r="C1623" s="149" t="str">
        <f t="shared" si="25"/>
        <v>SA</v>
      </c>
    </row>
    <row r="1624" spans="1:3">
      <c r="A1624" s="150">
        <v>5115</v>
      </c>
      <c r="B1624" s="150">
        <v>33</v>
      </c>
      <c r="C1624" s="149" t="str">
        <f t="shared" si="25"/>
        <v>SA</v>
      </c>
    </row>
    <row r="1625" spans="1:3">
      <c r="A1625" s="150">
        <v>5116</v>
      </c>
      <c r="B1625" s="150">
        <v>33</v>
      </c>
      <c r="C1625" s="149" t="str">
        <f t="shared" si="25"/>
        <v>SA</v>
      </c>
    </row>
    <row r="1626" spans="1:3">
      <c r="A1626" s="150">
        <v>5117</v>
      </c>
      <c r="B1626" s="150">
        <v>33</v>
      </c>
      <c r="C1626" s="149" t="str">
        <f t="shared" si="25"/>
        <v>SA</v>
      </c>
    </row>
    <row r="1627" spans="1:3">
      <c r="A1627" s="150">
        <v>5118</v>
      </c>
      <c r="B1627" s="150">
        <v>33</v>
      </c>
      <c r="C1627" s="149" t="str">
        <f t="shared" si="25"/>
        <v>SA</v>
      </c>
    </row>
    <row r="1628" spans="1:3">
      <c r="A1628" s="150">
        <v>5120</v>
      </c>
      <c r="B1628" s="150">
        <v>33</v>
      </c>
      <c r="C1628" s="149" t="str">
        <f t="shared" si="25"/>
        <v>SA</v>
      </c>
    </row>
    <row r="1629" spans="1:3">
      <c r="A1629" s="150">
        <v>5121</v>
      </c>
      <c r="B1629" s="150">
        <v>33</v>
      </c>
      <c r="C1629" s="149" t="str">
        <f t="shared" si="25"/>
        <v>SA</v>
      </c>
    </row>
    <row r="1630" spans="1:3">
      <c r="A1630" s="150">
        <v>5125</v>
      </c>
      <c r="B1630" s="150">
        <v>33</v>
      </c>
      <c r="C1630" s="149" t="str">
        <f t="shared" si="25"/>
        <v>SA</v>
      </c>
    </row>
    <row r="1631" spans="1:3">
      <c r="A1631" s="150">
        <v>5126</v>
      </c>
      <c r="B1631" s="150">
        <v>33</v>
      </c>
      <c r="C1631" s="149" t="str">
        <f t="shared" si="25"/>
        <v>SA</v>
      </c>
    </row>
    <row r="1632" spans="1:3">
      <c r="A1632" s="150">
        <v>5127</v>
      </c>
      <c r="B1632" s="150">
        <v>33</v>
      </c>
      <c r="C1632" s="149" t="str">
        <f t="shared" si="25"/>
        <v>SA</v>
      </c>
    </row>
    <row r="1633" spans="1:3">
      <c r="A1633" s="150">
        <v>5131</v>
      </c>
      <c r="B1633" s="150">
        <v>33</v>
      </c>
      <c r="C1633" s="149" t="str">
        <f t="shared" si="25"/>
        <v>SA</v>
      </c>
    </row>
    <row r="1634" spans="1:3">
      <c r="A1634" s="150">
        <v>5132</v>
      </c>
      <c r="B1634" s="150">
        <v>33</v>
      </c>
      <c r="C1634" s="149" t="str">
        <f t="shared" si="25"/>
        <v>SA</v>
      </c>
    </row>
    <row r="1635" spans="1:3">
      <c r="A1635" s="150">
        <v>5133</v>
      </c>
      <c r="B1635" s="150">
        <v>33</v>
      </c>
      <c r="C1635" s="149" t="str">
        <f t="shared" si="25"/>
        <v>SA</v>
      </c>
    </row>
    <row r="1636" spans="1:3">
      <c r="A1636" s="150">
        <v>5134</v>
      </c>
      <c r="B1636" s="150">
        <v>33</v>
      </c>
      <c r="C1636" s="149" t="str">
        <f t="shared" si="25"/>
        <v>SA</v>
      </c>
    </row>
    <row r="1637" spans="1:3">
      <c r="A1637" s="150">
        <v>5136</v>
      </c>
      <c r="B1637" s="150">
        <v>33</v>
      </c>
      <c r="C1637" s="149" t="str">
        <f t="shared" si="25"/>
        <v>SA</v>
      </c>
    </row>
    <row r="1638" spans="1:3">
      <c r="A1638" s="150">
        <v>5137</v>
      </c>
      <c r="B1638" s="150">
        <v>33</v>
      </c>
      <c r="C1638" s="149" t="str">
        <f t="shared" si="25"/>
        <v>SA</v>
      </c>
    </row>
    <row r="1639" spans="1:3">
      <c r="A1639" s="150">
        <v>5138</v>
      </c>
      <c r="B1639" s="150">
        <v>33</v>
      </c>
      <c r="C1639" s="149" t="str">
        <f t="shared" si="25"/>
        <v>SA</v>
      </c>
    </row>
    <row r="1640" spans="1:3">
      <c r="A1640" s="150">
        <v>5139</v>
      </c>
      <c r="B1640" s="150">
        <v>33</v>
      </c>
      <c r="C1640" s="149" t="str">
        <f t="shared" si="25"/>
        <v>SA</v>
      </c>
    </row>
    <row r="1641" spans="1:3">
      <c r="A1641" s="150">
        <v>5140</v>
      </c>
      <c r="B1641" s="150">
        <v>33</v>
      </c>
      <c r="C1641" s="149" t="str">
        <f t="shared" si="25"/>
        <v>SA</v>
      </c>
    </row>
    <row r="1642" spans="1:3">
      <c r="A1642" s="150">
        <v>5141</v>
      </c>
      <c r="B1642" s="150">
        <v>33</v>
      </c>
      <c r="C1642" s="149" t="str">
        <f t="shared" si="25"/>
        <v>SA</v>
      </c>
    </row>
    <row r="1643" spans="1:3">
      <c r="A1643" s="150">
        <v>5142</v>
      </c>
      <c r="B1643" s="150">
        <v>33</v>
      </c>
      <c r="C1643" s="149" t="str">
        <f t="shared" si="25"/>
        <v>SA</v>
      </c>
    </row>
    <row r="1644" spans="1:3">
      <c r="A1644" s="150">
        <v>5144</v>
      </c>
      <c r="B1644" s="150">
        <v>33</v>
      </c>
      <c r="C1644" s="149" t="str">
        <f t="shared" si="25"/>
        <v>SA</v>
      </c>
    </row>
    <row r="1645" spans="1:3">
      <c r="A1645" s="150">
        <v>5150</v>
      </c>
      <c r="B1645" s="150">
        <v>33</v>
      </c>
      <c r="C1645" s="149" t="str">
        <f t="shared" si="25"/>
        <v>SA</v>
      </c>
    </row>
    <row r="1646" spans="1:3">
      <c r="A1646" s="150">
        <v>5151</v>
      </c>
      <c r="B1646" s="150">
        <v>33</v>
      </c>
      <c r="C1646" s="149" t="str">
        <f t="shared" si="25"/>
        <v>SA</v>
      </c>
    </row>
    <row r="1647" spans="1:3">
      <c r="A1647" s="150">
        <v>5152</v>
      </c>
      <c r="B1647" s="150">
        <v>33</v>
      </c>
      <c r="C1647" s="149" t="str">
        <f t="shared" si="25"/>
        <v>SA</v>
      </c>
    </row>
    <row r="1648" spans="1:3">
      <c r="A1648" s="150">
        <v>5153</v>
      </c>
      <c r="B1648" s="150">
        <v>33</v>
      </c>
      <c r="C1648" s="149" t="str">
        <f t="shared" si="25"/>
        <v>SA</v>
      </c>
    </row>
    <row r="1649" spans="1:3">
      <c r="A1649" s="150">
        <v>5154</v>
      </c>
      <c r="B1649" s="150">
        <v>33</v>
      </c>
      <c r="C1649" s="149" t="str">
        <f t="shared" si="25"/>
        <v>SA</v>
      </c>
    </row>
    <row r="1650" spans="1:3">
      <c r="A1650" s="150">
        <v>5155</v>
      </c>
      <c r="B1650" s="150">
        <v>33</v>
      </c>
      <c r="C1650" s="149" t="str">
        <f t="shared" si="25"/>
        <v>SA</v>
      </c>
    </row>
    <row r="1651" spans="1:3">
      <c r="A1651" s="150">
        <v>5156</v>
      </c>
      <c r="B1651" s="150">
        <v>33</v>
      </c>
      <c r="C1651" s="149" t="str">
        <f t="shared" si="25"/>
        <v>SA</v>
      </c>
    </row>
    <row r="1652" spans="1:3">
      <c r="A1652" s="150">
        <v>5157</v>
      </c>
      <c r="B1652" s="150">
        <v>33</v>
      </c>
      <c r="C1652" s="149" t="str">
        <f t="shared" si="25"/>
        <v>SA</v>
      </c>
    </row>
    <row r="1653" spans="1:3">
      <c r="A1653" s="150">
        <v>5158</v>
      </c>
      <c r="B1653" s="150">
        <v>33</v>
      </c>
      <c r="C1653" s="149" t="str">
        <f t="shared" si="25"/>
        <v>SA</v>
      </c>
    </row>
    <row r="1654" spans="1:3">
      <c r="A1654" s="150">
        <v>5159</v>
      </c>
      <c r="B1654" s="150">
        <v>33</v>
      </c>
      <c r="C1654" s="149" t="str">
        <f t="shared" si="25"/>
        <v>SA</v>
      </c>
    </row>
    <row r="1655" spans="1:3">
      <c r="A1655" s="150">
        <v>5160</v>
      </c>
      <c r="B1655" s="150">
        <v>33</v>
      </c>
      <c r="C1655" s="149" t="str">
        <f t="shared" si="25"/>
        <v>SA</v>
      </c>
    </row>
    <row r="1656" spans="1:3">
      <c r="A1656" s="150">
        <v>5161</v>
      </c>
      <c r="B1656" s="150">
        <v>33</v>
      </c>
      <c r="C1656" s="149" t="str">
        <f t="shared" si="25"/>
        <v>SA</v>
      </c>
    </row>
    <row r="1657" spans="1:3">
      <c r="A1657" s="150">
        <v>5162</v>
      </c>
      <c r="B1657" s="150">
        <v>33</v>
      </c>
      <c r="C1657" s="149" t="str">
        <f t="shared" si="25"/>
        <v>SA</v>
      </c>
    </row>
    <row r="1658" spans="1:3">
      <c r="A1658" s="150">
        <v>5163</v>
      </c>
      <c r="B1658" s="150">
        <v>33</v>
      </c>
      <c r="C1658" s="149" t="str">
        <f t="shared" si="25"/>
        <v>SA</v>
      </c>
    </row>
    <row r="1659" spans="1:3">
      <c r="A1659" s="150">
        <v>5164</v>
      </c>
      <c r="B1659" s="150">
        <v>33</v>
      </c>
      <c r="C1659" s="149" t="str">
        <f t="shared" si="25"/>
        <v>SA</v>
      </c>
    </row>
    <row r="1660" spans="1:3">
      <c r="A1660" s="150">
        <v>5165</v>
      </c>
      <c r="B1660" s="150">
        <v>33</v>
      </c>
      <c r="C1660" s="149" t="str">
        <f t="shared" si="25"/>
        <v>SA</v>
      </c>
    </row>
    <row r="1661" spans="1:3">
      <c r="A1661" s="150">
        <v>5166</v>
      </c>
      <c r="B1661" s="150">
        <v>33</v>
      </c>
      <c r="C1661" s="149" t="str">
        <f t="shared" si="25"/>
        <v>SA</v>
      </c>
    </row>
    <row r="1662" spans="1:3">
      <c r="A1662" s="150">
        <v>5167</v>
      </c>
      <c r="B1662" s="150">
        <v>33</v>
      </c>
      <c r="C1662" s="149" t="str">
        <f t="shared" si="25"/>
        <v>SA</v>
      </c>
    </row>
    <row r="1663" spans="1:3">
      <c r="A1663" s="150">
        <v>5168</v>
      </c>
      <c r="B1663" s="150">
        <v>33</v>
      </c>
      <c r="C1663" s="149" t="str">
        <f t="shared" si="25"/>
        <v>SA</v>
      </c>
    </row>
    <row r="1664" spans="1:3">
      <c r="A1664" s="150">
        <v>5169</v>
      </c>
      <c r="B1664" s="150">
        <v>33</v>
      </c>
      <c r="C1664" s="149" t="str">
        <f t="shared" si="25"/>
        <v>SA</v>
      </c>
    </row>
    <row r="1665" spans="1:3">
      <c r="A1665" s="150">
        <v>5170</v>
      </c>
      <c r="B1665" s="150">
        <v>33</v>
      </c>
      <c r="C1665" s="149" t="str">
        <f t="shared" si="25"/>
        <v>SA</v>
      </c>
    </row>
    <row r="1666" spans="1:3">
      <c r="A1666" s="150">
        <v>5171</v>
      </c>
      <c r="B1666" s="150">
        <v>33</v>
      </c>
      <c r="C1666" s="149" t="str">
        <f t="shared" ref="C1666:C1729" si="26">IF(OR(A1666&lt;=299,AND(A1666&lt;3000,A1666&gt;=1000)),"NSW",IF(AND(A1666&lt;=999,A1666&gt;=800),"NT",IF(OR(AND(A1666&lt;=8999,A1666&gt;=8000),AND(A1666&lt;=3999,A1666&gt;=3000)),"VIC",IF(OR(AND(A1666&lt;=9999,A1666&gt;=9000),AND(A1666&lt;=4999,A1666&gt;=4000)),"QLD",IF(AND(A1666&lt;=5999,A1666&gt;=5000),"SA",IF(AND(A1666&lt;=6999,A1666&gt;=6000),"WA","TAS"))))))</f>
        <v>SA</v>
      </c>
    </row>
    <row r="1667" spans="1:3">
      <c r="A1667" s="150">
        <v>5172</v>
      </c>
      <c r="B1667" s="150">
        <v>33</v>
      </c>
      <c r="C1667" s="149" t="str">
        <f t="shared" si="26"/>
        <v>SA</v>
      </c>
    </row>
    <row r="1668" spans="1:3">
      <c r="A1668" s="150">
        <v>5173</v>
      </c>
      <c r="B1668" s="150">
        <v>33</v>
      </c>
      <c r="C1668" s="149" t="str">
        <f t="shared" si="26"/>
        <v>SA</v>
      </c>
    </row>
    <row r="1669" spans="1:3">
      <c r="A1669" s="150">
        <v>5174</v>
      </c>
      <c r="B1669" s="150">
        <v>33</v>
      </c>
      <c r="C1669" s="149" t="str">
        <f t="shared" si="26"/>
        <v>SA</v>
      </c>
    </row>
    <row r="1670" spans="1:3">
      <c r="A1670" s="150">
        <v>5201</v>
      </c>
      <c r="B1670" s="150">
        <v>33</v>
      </c>
      <c r="C1670" s="149" t="str">
        <f t="shared" si="26"/>
        <v>SA</v>
      </c>
    </row>
    <row r="1671" spans="1:3">
      <c r="A1671" s="150">
        <v>5202</v>
      </c>
      <c r="B1671" s="150">
        <v>33</v>
      </c>
      <c r="C1671" s="149" t="str">
        <f t="shared" si="26"/>
        <v>SA</v>
      </c>
    </row>
    <row r="1672" spans="1:3">
      <c r="A1672" s="150">
        <v>5203</v>
      </c>
      <c r="B1672" s="150">
        <v>33</v>
      </c>
      <c r="C1672" s="149" t="str">
        <f t="shared" si="26"/>
        <v>SA</v>
      </c>
    </row>
    <row r="1673" spans="1:3">
      <c r="A1673" s="150">
        <v>5204</v>
      </c>
      <c r="B1673" s="150">
        <v>33</v>
      </c>
      <c r="C1673" s="149" t="str">
        <f t="shared" si="26"/>
        <v>SA</v>
      </c>
    </row>
    <row r="1674" spans="1:3">
      <c r="A1674" s="150">
        <v>5210</v>
      </c>
      <c r="B1674" s="150">
        <v>33</v>
      </c>
      <c r="C1674" s="149" t="str">
        <f t="shared" si="26"/>
        <v>SA</v>
      </c>
    </row>
    <row r="1675" spans="1:3">
      <c r="A1675" s="150">
        <v>5211</v>
      </c>
      <c r="B1675" s="150">
        <v>33</v>
      </c>
      <c r="C1675" s="149" t="str">
        <f t="shared" si="26"/>
        <v>SA</v>
      </c>
    </row>
    <row r="1676" spans="1:3">
      <c r="A1676" s="150">
        <v>5212</v>
      </c>
      <c r="B1676" s="150">
        <v>33</v>
      </c>
      <c r="C1676" s="149" t="str">
        <f t="shared" si="26"/>
        <v>SA</v>
      </c>
    </row>
    <row r="1677" spans="1:3">
      <c r="A1677" s="150">
        <v>5213</v>
      </c>
      <c r="B1677" s="150">
        <v>33</v>
      </c>
      <c r="C1677" s="149" t="str">
        <f t="shared" si="26"/>
        <v>SA</v>
      </c>
    </row>
    <row r="1678" spans="1:3">
      <c r="A1678" s="150">
        <v>5214</v>
      </c>
      <c r="B1678" s="150">
        <v>33</v>
      </c>
      <c r="C1678" s="149" t="str">
        <f t="shared" si="26"/>
        <v>SA</v>
      </c>
    </row>
    <row r="1679" spans="1:3">
      <c r="A1679" s="150">
        <v>5220</v>
      </c>
      <c r="B1679" s="150">
        <v>33</v>
      </c>
      <c r="C1679" s="149" t="str">
        <f t="shared" si="26"/>
        <v>SA</v>
      </c>
    </row>
    <row r="1680" spans="1:3">
      <c r="A1680" s="150">
        <v>5221</v>
      </c>
      <c r="B1680" s="150">
        <v>33</v>
      </c>
      <c r="C1680" s="149" t="str">
        <f t="shared" si="26"/>
        <v>SA</v>
      </c>
    </row>
    <row r="1681" spans="1:3">
      <c r="A1681" s="150">
        <v>5222</v>
      </c>
      <c r="B1681" s="150">
        <v>33</v>
      </c>
      <c r="C1681" s="149" t="str">
        <f t="shared" si="26"/>
        <v>SA</v>
      </c>
    </row>
    <row r="1682" spans="1:3">
      <c r="A1682" s="150">
        <v>5223</v>
      </c>
      <c r="B1682" s="150">
        <v>33</v>
      </c>
      <c r="C1682" s="149" t="str">
        <f t="shared" si="26"/>
        <v>SA</v>
      </c>
    </row>
    <row r="1683" spans="1:3">
      <c r="A1683" s="150">
        <v>5231</v>
      </c>
      <c r="B1683" s="150">
        <v>33</v>
      </c>
      <c r="C1683" s="149" t="str">
        <f t="shared" si="26"/>
        <v>SA</v>
      </c>
    </row>
    <row r="1684" spans="1:3">
      <c r="A1684" s="150">
        <v>5232</v>
      </c>
      <c r="B1684" s="150">
        <v>33</v>
      </c>
      <c r="C1684" s="149" t="str">
        <f t="shared" si="26"/>
        <v>SA</v>
      </c>
    </row>
    <row r="1685" spans="1:3">
      <c r="A1685" s="150">
        <v>5233</v>
      </c>
      <c r="B1685" s="150">
        <v>33</v>
      </c>
      <c r="C1685" s="149" t="str">
        <f t="shared" si="26"/>
        <v>SA</v>
      </c>
    </row>
    <row r="1686" spans="1:3">
      <c r="A1686" s="150">
        <v>5234</v>
      </c>
      <c r="B1686" s="150">
        <v>33</v>
      </c>
      <c r="C1686" s="149" t="str">
        <f t="shared" si="26"/>
        <v>SA</v>
      </c>
    </row>
    <row r="1687" spans="1:3">
      <c r="A1687" s="150">
        <v>5235</v>
      </c>
      <c r="B1687" s="150">
        <v>33</v>
      </c>
      <c r="C1687" s="149" t="str">
        <f t="shared" si="26"/>
        <v>SA</v>
      </c>
    </row>
    <row r="1688" spans="1:3">
      <c r="A1688" s="150">
        <v>5236</v>
      </c>
      <c r="B1688" s="150">
        <v>33</v>
      </c>
      <c r="C1688" s="149" t="str">
        <f t="shared" si="26"/>
        <v>SA</v>
      </c>
    </row>
    <row r="1689" spans="1:3">
      <c r="A1689" s="150">
        <v>5237</v>
      </c>
      <c r="B1689" s="150">
        <v>33</v>
      </c>
      <c r="C1689" s="149" t="str">
        <f t="shared" si="26"/>
        <v>SA</v>
      </c>
    </row>
    <row r="1690" spans="1:3">
      <c r="A1690" s="150">
        <v>5238</v>
      </c>
      <c r="B1690" s="150">
        <v>33</v>
      </c>
      <c r="C1690" s="149" t="str">
        <f t="shared" si="26"/>
        <v>SA</v>
      </c>
    </row>
    <row r="1691" spans="1:3">
      <c r="A1691" s="150">
        <v>5240</v>
      </c>
      <c r="B1691" s="150">
        <v>33</v>
      </c>
      <c r="C1691" s="149" t="str">
        <f t="shared" si="26"/>
        <v>SA</v>
      </c>
    </row>
    <row r="1692" spans="1:3">
      <c r="A1692" s="150">
        <v>5241</v>
      </c>
      <c r="B1692" s="150">
        <v>33</v>
      </c>
      <c r="C1692" s="149" t="str">
        <f t="shared" si="26"/>
        <v>SA</v>
      </c>
    </row>
    <row r="1693" spans="1:3">
      <c r="A1693" s="150">
        <v>5242</v>
      </c>
      <c r="B1693" s="150">
        <v>33</v>
      </c>
      <c r="C1693" s="149" t="str">
        <f t="shared" si="26"/>
        <v>SA</v>
      </c>
    </row>
    <row r="1694" spans="1:3">
      <c r="A1694" s="150">
        <v>5243</v>
      </c>
      <c r="B1694" s="150">
        <v>33</v>
      </c>
      <c r="C1694" s="149" t="str">
        <f t="shared" si="26"/>
        <v>SA</v>
      </c>
    </row>
    <row r="1695" spans="1:3">
      <c r="A1695" s="150">
        <v>5244</v>
      </c>
      <c r="B1695" s="150">
        <v>33</v>
      </c>
      <c r="C1695" s="149" t="str">
        <f t="shared" si="26"/>
        <v>SA</v>
      </c>
    </row>
    <row r="1696" spans="1:3">
      <c r="A1696" s="150">
        <v>5245</v>
      </c>
      <c r="B1696" s="150">
        <v>33</v>
      </c>
      <c r="C1696" s="149" t="str">
        <f t="shared" si="26"/>
        <v>SA</v>
      </c>
    </row>
    <row r="1697" spans="1:3">
      <c r="A1697" s="150">
        <v>5250</v>
      </c>
      <c r="B1697" s="150">
        <v>33</v>
      </c>
      <c r="C1697" s="149" t="str">
        <f t="shared" si="26"/>
        <v>SA</v>
      </c>
    </row>
    <row r="1698" spans="1:3">
      <c r="A1698" s="150">
        <v>5251</v>
      </c>
      <c r="B1698" s="150">
        <v>33</v>
      </c>
      <c r="C1698" s="149" t="str">
        <f t="shared" si="26"/>
        <v>SA</v>
      </c>
    </row>
    <row r="1699" spans="1:3">
      <c r="A1699" s="150">
        <v>5252</v>
      </c>
      <c r="B1699" s="150">
        <v>33</v>
      </c>
      <c r="C1699" s="149" t="str">
        <f t="shared" si="26"/>
        <v>SA</v>
      </c>
    </row>
    <row r="1700" spans="1:3">
      <c r="A1700" s="150">
        <v>5253</v>
      </c>
      <c r="B1700" s="150">
        <v>33</v>
      </c>
      <c r="C1700" s="149" t="str">
        <f t="shared" si="26"/>
        <v>SA</v>
      </c>
    </row>
    <row r="1701" spans="1:3">
      <c r="A1701" s="150">
        <v>5254</v>
      </c>
      <c r="B1701" s="150">
        <v>33</v>
      </c>
      <c r="C1701" s="149" t="str">
        <f t="shared" si="26"/>
        <v>SA</v>
      </c>
    </row>
    <row r="1702" spans="1:3">
      <c r="A1702" s="150">
        <v>5255</v>
      </c>
      <c r="B1702" s="150">
        <v>33</v>
      </c>
      <c r="C1702" s="149" t="str">
        <f t="shared" si="26"/>
        <v>SA</v>
      </c>
    </row>
    <row r="1703" spans="1:3">
      <c r="A1703" s="150">
        <v>5256</v>
      </c>
      <c r="B1703" s="150">
        <v>33</v>
      </c>
      <c r="C1703" s="149" t="str">
        <f t="shared" si="26"/>
        <v>SA</v>
      </c>
    </row>
    <row r="1704" spans="1:3">
      <c r="A1704" s="150">
        <v>5303</v>
      </c>
      <c r="B1704" s="150">
        <v>33</v>
      </c>
      <c r="C1704" s="149" t="str">
        <f t="shared" si="26"/>
        <v>SA</v>
      </c>
    </row>
    <row r="1705" spans="1:3">
      <c r="A1705" s="150">
        <v>5350</v>
      </c>
      <c r="B1705" s="150">
        <v>33</v>
      </c>
      <c r="C1705" s="149" t="str">
        <f t="shared" si="26"/>
        <v>SA</v>
      </c>
    </row>
    <row r="1706" spans="1:3">
      <c r="A1706" s="150">
        <v>5351</v>
      </c>
      <c r="B1706" s="150">
        <v>33</v>
      </c>
      <c r="C1706" s="149" t="str">
        <f t="shared" si="26"/>
        <v>SA</v>
      </c>
    </row>
    <row r="1707" spans="1:3">
      <c r="A1707" s="150">
        <v>5352</v>
      </c>
      <c r="B1707" s="150">
        <v>33</v>
      </c>
      <c r="C1707" s="149" t="str">
        <f t="shared" si="26"/>
        <v>SA</v>
      </c>
    </row>
    <row r="1708" spans="1:3">
      <c r="A1708" s="150">
        <v>5353</v>
      </c>
      <c r="B1708" s="150">
        <v>33</v>
      </c>
      <c r="C1708" s="149" t="str">
        <f t="shared" si="26"/>
        <v>SA</v>
      </c>
    </row>
    <row r="1709" spans="1:3">
      <c r="A1709" s="150">
        <v>5355</v>
      </c>
      <c r="B1709" s="150">
        <v>33</v>
      </c>
      <c r="C1709" s="149" t="str">
        <f t="shared" si="26"/>
        <v>SA</v>
      </c>
    </row>
    <row r="1710" spans="1:3">
      <c r="A1710" s="150">
        <v>5360</v>
      </c>
      <c r="B1710" s="150">
        <v>33</v>
      </c>
      <c r="C1710" s="149" t="str">
        <f t="shared" si="26"/>
        <v>SA</v>
      </c>
    </row>
    <row r="1711" spans="1:3">
      <c r="A1711" s="150">
        <v>5371</v>
      </c>
      <c r="B1711" s="150">
        <v>33</v>
      </c>
      <c r="C1711" s="149" t="str">
        <f t="shared" si="26"/>
        <v>SA</v>
      </c>
    </row>
    <row r="1712" spans="1:3">
      <c r="A1712" s="150">
        <v>5372</v>
      </c>
      <c r="B1712" s="150">
        <v>33</v>
      </c>
      <c r="C1712" s="149" t="str">
        <f t="shared" si="26"/>
        <v>SA</v>
      </c>
    </row>
    <row r="1713" spans="1:3">
      <c r="A1713" s="150">
        <v>5501</v>
      </c>
      <c r="B1713" s="150">
        <v>33</v>
      </c>
      <c r="C1713" s="149" t="str">
        <f t="shared" si="26"/>
        <v>SA</v>
      </c>
    </row>
    <row r="1714" spans="1:3">
      <c r="A1714" s="150">
        <v>5552</v>
      </c>
      <c r="B1714" s="150">
        <v>33</v>
      </c>
      <c r="C1714" s="149" t="str">
        <f t="shared" si="26"/>
        <v>SA</v>
      </c>
    </row>
    <row r="1715" spans="1:3">
      <c r="A1715" s="150">
        <v>5554</v>
      </c>
      <c r="B1715" s="150">
        <v>33</v>
      </c>
      <c r="C1715" s="149" t="str">
        <f t="shared" si="26"/>
        <v>SA</v>
      </c>
    </row>
    <row r="1716" spans="1:3">
      <c r="A1716" s="150">
        <v>5555</v>
      </c>
      <c r="B1716" s="150">
        <v>33</v>
      </c>
      <c r="C1716" s="149" t="str">
        <f t="shared" si="26"/>
        <v>SA</v>
      </c>
    </row>
    <row r="1717" spans="1:3">
      <c r="A1717" s="150">
        <v>5556</v>
      </c>
      <c r="B1717" s="150">
        <v>33</v>
      </c>
      <c r="C1717" s="149" t="str">
        <f t="shared" si="26"/>
        <v>SA</v>
      </c>
    </row>
    <row r="1718" spans="1:3">
      <c r="A1718" s="150">
        <v>5558</v>
      </c>
      <c r="B1718" s="150">
        <v>33</v>
      </c>
      <c r="C1718" s="149" t="str">
        <f t="shared" si="26"/>
        <v>SA</v>
      </c>
    </row>
    <row r="1719" spans="1:3">
      <c r="A1719" s="150">
        <v>5570</v>
      </c>
      <c r="B1719" s="150">
        <v>33</v>
      </c>
      <c r="C1719" s="149" t="str">
        <f t="shared" si="26"/>
        <v>SA</v>
      </c>
    </row>
    <row r="1720" spans="1:3">
      <c r="A1720" s="150">
        <v>5571</v>
      </c>
      <c r="B1720" s="150">
        <v>33</v>
      </c>
      <c r="C1720" s="149" t="str">
        <f t="shared" si="26"/>
        <v>SA</v>
      </c>
    </row>
    <row r="1721" spans="1:3">
      <c r="A1721" s="150">
        <v>5572</v>
      </c>
      <c r="B1721" s="150">
        <v>33</v>
      </c>
      <c r="C1721" s="149" t="str">
        <f t="shared" si="26"/>
        <v>SA</v>
      </c>
    </row>
    <row r="1722" spans="1:3">
      <c r="A1722" s="150">
        <v>5573</v>
      </c>
      <c r="B1722" s="150">
        <v>33</v>
      </c>
      <c r="C1722" s="149" t="str">
        <f t="shared" si="26"/>
        <v>SA</v>
      </c>
    </row>
    <row r="1723" spans="1:3">
      <c r="A1723" s="150">
        <v>5575</v>
      </c>
      <c r="B1723" s="150">
        <v>33</v>
      </c>
      <c r="C1723" s="149" t="str">
        <f t="shared" si="26"/>
        <v>SA</v>
      </c>
    </row>
    <row r="1724" spans="1:3">
      <c r="A1724" s="150">
        <v>5576</v>
      </c>
      <c r="B1724" s="150">
        <v>33</v>
      </c>
      <c r="C1724" s="149" t="str">
        <f t="shared" si="26"/>
        <v>SA</v>
      </c>
    </row>
    <row r="1725" spans="1:3">
      <c r="A1725" s="150">
        <v>5577</v>
      </c>
      <c r="B1725" s="150">
        <v>33</v>
      </c>
      <c r="C1725" s="149" t="str">
        <f t="shared" si="26"/>
        <v>SA</v>
      </c>
    </row>
    <row r="1726" spans="1:3">
      <c r="A1726" s="150">
        <v>5580</v>
      </c>
      <c r="B1726" s="150">
        <v>33</v>
      </c>
      <c r="C1726" s="149" t="str">
        <f t="shared" si="26"/>
        <v>SA</v>
      </c>
    </row>
    <row r="1727" spans="1:3">
      <c r="A1727" s="150">
        <v>5581</v>
      </c>
      <c r="B1727" s="150">
        <v>33</v>
      </c>
      <c r="C1727" s="149" t="str">
        <f t="shared" si="26"/>
        <v>SA</v>
      </c>
    </row>
    <row r="1728" spans="1:3">
      <c r="A1728" s="150">
        <v>5582</v>
      </c>
      <c r="B1728" s="150">
        <v>33</v>
      </c>
      <c r="C1728" s="149" t="str">
        <f t="shared" si="26"/>
        <v>SA</v>
      </c>
    </row>
    <row r="1729" spans="1:3">
      <c r="A1729" s="150">
        <v>5583</v>
      </c>
      <c r="B1729" s="150">
        <v>33</v>
      </c>
      <c r="C1729" s="149" t="str">
        <f t="shared" si="26"/>
        <v>SA</v>
      </c>
    </row>
    <row r="1730" spans="1:3">
      <c r="A1730" s="150">
        <v>5800</v>
      </c>
      <c r="B1730" s="150">
        <v>33</v>
      </c>
      <c r="C1730" s="149" t="str">
        <f t="shared" ref="C1730:C1793" si="27">IF(OR(A1730&lt;=299,AND(A1730&lt;3000,A1730&gt;=1000)),"NSW",IF(AND(A1730&lt;=999,A1730&gt;=800),"NT",IF(OR(AND(A1730&lt;=8999,A1730&gt;=8000),AND(A1730&lt;=3999,A1730&gt;=3000)),"VIC",IF(OR(AND(A1730&lt;=9999,A1730&gt;=9000),AND(A1730&lt;=4999,A1730&gt;=4000)),"QLD",IF(AND(A1730&lt;=5999,A1730&gt;=5000),"SA",IF(AND(A1730&lt;=6999,A1730&gt;=6000),"WA","TAS"))))))</f>
        <v>SA</v>
      </c>
    </row>
    <row r="1731" spans="1:3">
      <c r="A1731" s="150">
        <v>5810</v>
      </c>
      <c r="B1731" s="150">
        <v>33</v>
      </c>
      <c r="C1731" s="149" t="str">
        <f t="shared" si="27"/>
        <v>SA</v>
      </c>
    </row>
    <row r="1732" spans="1:3">
      <c r="A1732" s="150">
        <v>5839</v>
      </c>
      <c r="B1732" s="150">
        <v>33</v>
      </c>
      <c r="C1732" s="149" t="str">
        <f t="shared" si="27"/>
        <v>SA</v>
      </c>
    </row>
    <row r="1733" spans="1:3">
      <c r="A1733" s="150">
        <v>5880</v>
      </c>
      <c r="B1733" s="150">
        <v>33</v>
      </c>
      <c r="C1733" s="149" t="str">
        <f t="shared" si="27"/>
        <v>SA</v>
      </c>
    </row>
    <row r="1734" spans="1:3">
      <c r="A1734" s="150">
        <v>5881</v>
      </c>
      <c r="B1734" s="150">
        <v>33</v>
      </c>
      <c r="C1734" s="149" t="str">
        <f t="shared" si="27"/>
        <v>SA</v>
      </c>
    </row>
    <row r="1735" spans="1:3">
      <c r="A1735" s="150">
        <v>5882</v>
      </c>
      <c r="B1735" s="150">
        <v>33</v>
      </c>
      <c r="C1735" s="149" t="str">
        <f t="shared" si="27"/>
        <v>SA</v>
      </c>
    </row>
    <row r="1736" spans="1:3">
      <c r="A1736" s="150">
        <v>5883</v>
      </c>
      <c r="B1736" s="150">
        <v>33</v>
      </c>
      <c r="C1736" s="149" t="str">
        <f t="shared" si="27"/>
        <v>SA</v>
      </c>
    </row>
    <row r="1737" spans="1:3">
      <c r="A1737" s="150">
        <v>5884</v>
      </c>
      <c r="B1737" s="150">
        <v>33</v>
      </c>
      <c r="C1737" s="149" t="str">
        <f t="shared" si="27"/>
        <v>SA</v>
      </c>
    </row>
    <row r="1738" spans="1:3">
      <c r="A1738" s="150">
        <v>5885</v>
      </c>
      <c r="B1738" s="150">
        <v>33</v>
      </c>
      <c r="C1738" s="149" t="str">
        <f t="shared" si="27"/>
        <v>SA</v>
      </c>
    </row>
    <row r="1739" spans="1:3">
      <c r="A1739" s="150">
        <v>5886</v>
      </c>
      <c r="B1739" s="150">
        <v>33</v>
      </c>
      <c r="C1739" s="149" t="str">
        <f t="shared" si="27"/>
        <v>SA</v>
      </c>
    </row>
    <row r="1740" spans="1:3">
      <c r="A1740" s="150">
        <v>5887</v>
      </c>
      <c r="B1740" s="150">
        <v>33</v>
      </c>
      <c r="C1740" s="149" t="str">
        <f t="shared" si="27"/>
        <v>SA</v>
      </c>
    </row>
    <row r="1741" spans="1:3">
      <c r="A1741" s="150">
        <v>5888</v>
      </c>
      <c r="B1741" s="150">
        <v>33</v>
      </c>
      <c r="C1741" s="149" t="str">
        <f t="shared" si="27"/>
        <v>SA</v>
      </c>
    </row>
    <row r="1742" spans="1:3">
      <c r="A1742" s="150">
        <v>5889</v>
      </c>
      <c r="B1742" s="150">
        <v>33</v>
      </c>
      <c r="C1742" s="149" t="str">
        <f t="shared" si="27"/>
        <v>SA</v>
      </c>
    </row>
    <row r="1743" spans="1:3">
      <c r="A1743" s="150">
        <v>5942</v>
      </c>
      <c r="B1743" s="150">
        <v>33</v>
      </c>
      <c r="C1743" s="149" t="str">
        <f t="shared" si="27"/>
        <v>SA</v>
      </c>
    </row>
    <row r="1744" spans="1:3">
      <c r="A1744" s="150">
        <v>5950</v>
      </c>
      <c r="B1744" s="150">
        <v>33</v>
      </c>
      <c r="C1744" s="149" t="str">
        <f t="shared" si="27"/>
        <v>SA</v>
      </c>
    </row>
    <row r="1745" spans="1:3">
      <c r="A1745" s="150">
        <v>5259</v>
      </c>
      <c r="B1745" s="150">
        <v>34</v>
      </c>
      <c r="C1745" s="149" t="str">
        <f t="shared" si="27"/>
        <v>SA</v>
      </c>
    </row>
    <row r="1746" spans="1:3">
      <c r="A1746" s="150">
        <v>5260</v>
      </c>
      <c r="B1746" s="150">
        <v>34</v>
      </c>
      <c r="C1746" s="149" t="str">
        <f t="shared" si="27"/>
        <v>SA</v>
      </c>
    </row>
    <row r="1747" spans="1:3">
      <c r="A1747" s="150">
        <v>5261</v>
      </c>
      <c r="B1747" s="150">
        <v>34</v>
      </c>
      <c r="C1747" s="149" t="str">
        <f t="shared" si="27"/>
        <v>SA</v>
      </c>
    </row>
    <row r="1748" spans="1:3">
      <c r="A1748" s="150">
        <v>5264</v>
      </c>
      <c r="B1748" s="150">
        <v>34</v>
      </c>
      <c r="C1748" s="149" t="str">
        <f t="shared" si="27"/>
        <v>SA</v>
      </c>
    </row>
    <row r="1749" spans="1:3">
      <c r="A1749" s="150">
        <v>5265</v>
      </c>
      <c r="B1749" s="150">
        <v>34</v>
      </c>
      <c r="C1749" s="149" t="str">
        <f t="shared" si="27"/>
        <v>SA</v>
      </c>
    </row>
    <row r="1750" spans="1:3">
      <c r="A1750" s="150">
        <v>5266</v>
      </c>
      <c r="B1750" s="150">
        <v>34</v>
      </c>
      <c r="C1750" s="149" t="str">
        <f t="shared" si="27"/>
        <v>SA</v>
      </c>
    </row>
    <row r="1751" spans="1:3">
      <c r="A1751" s="150">
        <v>5301</v>
      </c>
      <c r="B1751" s="150">
        <v>34</v>
      </c>
      <c r="C1751" s="149" t="str">
        <f t="shared" si="27"/>
        <v>SA</v>
      </c>
    </row>
    <row r="1752" spans="1:3">
      <c r="A1752" s="150">
        <v>5302</v>
      </c>
      <c r="B1752" s="150">
        <v>34</v>
      </c>
      <c r="C1752" s="149" t="str">
        <f t="shared" si="27"/>
        <v>SA</v>
      </c>
    </row>
    <row r="1753" spans="1:3">
      <c r="A1753" s="150">
        <v>5304</v>
      </c>
      <c r="B1753" s="150">
        <v>34</v>
      </c>
      <c r="C1753" s="149" t="str">
        <f t="shared" si="27"/>
        <v>SA</v>
      </c>
    </row>
    <row r="1754" spans="1:3">
      <c r="A1754" s="150">
        <v>5306</v>
      </c>
      <c r="B1754" s="150">
        <v>34</v>
      </c>
      <c r="C1754" s="149" t="str">
        <f t="shared" si="27"/>
        <v>SA</v>
      </c>
    </row>
    <row r="1755" spans="1:3">
      <c r="A1755" s="150">
        <v>5307</v>
      </c>
      <c r="B1755" s="150">
        <v>34</v>
      </c>
      <c r="C1755" s="149" t="str">
        <f t="shared" si="27"/>
        <v>SA</v>
      </c>
    </row>
    <row r="1756" spans="1:3">
      <c r="A1756" s="150">
        <v>5308</v>
      </c>
      <c r="B1756" s="150">
        <v>34</v>
      </c>
      <c r="C1756" s="149" t="str">
        <f t="shared" si="27"/>
        <v>SA</v>
      </c>
    </row>
    <row r="1757" spans="1:3">
      <c r="A1757" s="150">
        <v>5309</v>
      </c>
      <c r="B1757" s="150">
        <v>34</v>
      </c>
      <c r="C1757" s="149" t="str">
        <f t="shared" si="27"/>
        <v>SA</v>
      </c>
    </row>
    <row r="1758" spans="1:3">
      <c r="A1758" s="150">
        <v>5310</v>
      </c>
      <c r="B1758" s="150">
        <v>34</v>
      </c>
      <c r="C1758" s="149" t="str">
        <f t="shared" si="27"/>
        <v>SA</v>
      </c>
    </row>
    <row r="1759" spans="1:3">
      <c r="A1759" s="150">
        <v>5311</v>
      </c>
      <c r="B1759" s="150">
        <v>34</v>
      </c>
      <c r="C1759" s="149" t="str">
        <f t="shared" si="27"/>
        <v>SA</v>
      </c>
    </row>
    <row r="1760" spans="1:3">
      <c r="A1760" s="150">
        <v>5312</v>
      </c>
      <c r="B1760" s="150">
        <v>34</v>
      </c>
      <c r="C1760" s="149" t="str">
        <f t="shared" si="27"/>
        <v>SA</v>
      </c>
    </row>
    <row r="1761" spans="1:3">
      <c r="A1761" s="150">
        <v>5320</v>
      </c>
      <c r="B1761" s="150">
        <v>34</v>
      </c>
      <c r="C1761" s="149" t="str">
        <f t="shared" si="27"/>
        <v>SA</v>
      </c>
    </row>
    <row r="1762" spans="1:3">
      <c r="A1762" s="150">
        <v>5321</v>
      </c>
      <c r="B1762" s="150">
        <v>34</v>
      </c>
      <c r="C1762" s="149" t="str">
        <f t="shared" si="27"/>
        <v>SA</v>
      </c>
    </row>
    <row r="1763" spans="1:3">
      <c r="A1763" s="150">
        <v>5322</v>
      </c>
      <c r="B1763" s="150">
        <v>34</v>
      </c>
      <c r="C1763" s="149" t="str">
        <f t="shared" si="27"/>
        <v>SA</v>
      </c>
    </row>
    <row r="1764" spans="1:3">
      <c r="A1764" s="150">
        <v>5330</v>
      </c>
      <c r="B1764" s="150">
        <v>34</v>
      </c>
      <c r="C1764" s="149" t="str">
        <f t="shared" si="27"/>
        <v>SA</v>
      </c>
    </row>
    <row r="1765" spans="1:3">
      <c r="A1765" s="150">
        <v>5331</v>
      </c>
      <c r="B1765" s="150">
        <v>34</v>
      </c>
      <c r="C1765" s="149" t="str">
        <f t="shared" si="27"/>
        <v>SA</v>
      </c>
    </row>
    <row r="1766" spans="1:3">
      <c r="A1766" s="150">
        <v>5332</v>
      </c>
      <c r="B1766" s="150">
        <v>34</v>
      </c>
      <c r="C1766" s="149" t="str">
        <f t="shared" si="27"/>
        <v>SA</v>
      </c>
    </row>
    <row r="1767" spans="1:3">
      <c r="A1767" s="150">
        <v>5333</v>
      </c>
      <c r="B1767" s="150">
        <v>34</v>
      </c>
      <c r="C1767" s="149" t="str">
        <f t="shared" si="27"/>
        <v>SA</v>
      </c>
    </row>
    <row r="1768" spans="1:3">
      <c r="A1768" s="150">
        <v>5340</v>
      </c>
      <c r="B1768" s="150">
        <v>34</v>
      </c>
      <c r="C1768" s="149" t="str">
        <f t="shared" si="27"/>
        <v>SA</v>
      </c>
    </row>
    <row r="1769" spans="1:3">
      <c r="A1769" s="150">
        <v>5341</v>
      </c>
      <c r="B1769" s="150">
        <v>34</v>
      </c>
      <c r="C1769" s="149" t="str">
        <f t="shared" si="27"/>
        <v>SA</v>
      </c>
    </row>
    <row r="1770" spans="1:3">
      <c r="A1770" s="150">
        <v>5342</v>
      </c>
      <c r="B1770" s="150">
        <v>34</v>
      </c>
      <c r="C1770" s="149" t="str">
        <f t="shared" si="27"/>
        <v>SA</v>
      </c>
    </row>
    <row r="1771" spans="1:3">
      <c r="A1771" s="150">
        <v>5343</v>
      </c>
      <c r="B1771" s="150">
        <v>34</v>
      </c>
      <c r="C1771" s="149" t="str">
        <f t="shared" si="27"/>
        <v>SA</v>
      </c>
    </row>
    <row r="1772" spans="1:3">
      <c r="A1772" s="150">
        <v>5344</v>
      </c>
      <c r="B1772" s="150">
        <v>34</v>
      </c>
      <c r="C1772" s="149" t="str">
        <f t="shared" si="27"/>
        <v>SA</v>
      </c>
    </row>
    <row r="1773" spans="1:3">
      <c r="A1773" s="150">
        <v>5345</v>
      </c>
      <c r="B1773" s="150">
        <v>34</v>
      </c>
      <c r="C1773" s="149" t="str">
        <f t="shared" si="27"/>
        <v>SA</v>
      </c>
    </row>
    <row r="1774" spans="1:3">
      <c r="A1774" s="150">
        <v>5346</v>
      </c>
      <c r="B1774" s="150">
        <v>34</v>
      </c>
      <c r="C1774" s="149" t="str">
        <f t="shared" si="27"/>
        <v>SA</v>
      </c>
    </row>
    <row r="1775" spans="1:3">
      <c r="A1775" s="150">
        <v>5354</v>
      </c>
      <c r="B1775" s="150">
        <v>34</v>
      </c>
      <c r="C1775" s="149" t="str">
        <f t="shared" si="27"/>
        <v>SA</v>
      </c>
    </row>
    <row r="1776" spans="1:3">
      <c r="A1776" s="150">
        <v>5356</v>
      </c>
      <c r="B1776" s="150">
        <v>34</v>
      </c>
      <c r="C1776" s="149" t="str">
        <f t="shared" si="27"/>
        <v>SA</v>
      </c>
    </row>
    <row r="1777" spans="1:3">
      <c r="A1777" s="150">
        <v>5357</v>
      </c>
      <c r="B1777" s="150">
        <v>34</v>
      </c>
      <c r="C1777" s="149" t="str">
        <f t="shared" si="27"/>
        <v>SA</v>
      </c>
    </row>
    <row r="1778" spans="1:3">
      <c r="A1778" s="150">
        <v>5262</v>
      </c>
      <c r="B1778" s="150">
        <v>35</v>
      </c>
      <c r="C1778" s="149" t="str">
        <f t="shared" si="27"/>
        <v>SA</v>
      </c>
    </row>
    <row r="1779" spans="1:3">
      <c r="A1779" s="150">
        <v>5263</v>
      </c>
      <c r="B1779" s="150">
        <v>35</v>
      </c>
      <c r="C1779" s="149" t="str">
        <f t="shared" si="27"/>
        <v>SA</v>
      </c>
    </row>
    <row r="1780" spans="1:3">
      <c r="A1780" s="150">
        <v>5267</v>
      </c>
      <c r="B1780" s="150">
        <v>35</v>
      </c>
      <c r="C1780" s="149" t="str">
        <f t="shared" si="27"/>
        <v>SA</v>
      </c>
    </row>
    <row r="1781" spans="1:3">
      <c r="A1781" s="150">
        <v>5268</v>
      </c>
      <c r="B1781" s="150">
        <v>35</v>
      </c>
      <c r="C1781" s="149" t="str">
        <f t="shared" si="27"/>
        <v>SA</v>
      </c>
    </row>
    <row r="1782" spans="1:3">
      <c r="A1782" s="150">
        <v>5269</v>
      </c>
      <c r="B1782" s="150">
        <v>35</v>
      </c>
      <c r="C1782" s="149" t="str">
        <f t="shared" si="27"/>
        <v>SA</v>
      </c>
    </row>
    <row r="1783" spans="1:3">
      <c r="A1783" s="150">
        <v>5270</v>
      </c>
      <c r="B1783" s="150">
        <v>35</v>
      </c>
      <c r="C1783" s="149" t="str">
        <f t="shared" si="27"/>
        <v>SA</v>
      </c>
    </row>
    <row r="1784" spans="1:3">
      <c r="A1784" s="150">
        <v>5271</v>
      </c>
      <c r="B1784" s="150">
        <v>35</v>
      </c>
      <c r="C1784" s="149" t="str">
        <f t="shared" si="27"/>
        <v>SA</v>
      </c>
    </row>
    <row r="1785" spans="1:3">
      <c r="A1785" s="150">
        <v>5272</v>
      </c>
      <c r="B1785" s="150">
        <v>35</v>
      </c>
      <c r="C1785" s="149" t="str">
        <f t="shared" si="27"/>
        <v>SA</v>
      </c>
    </row>
    <row r="1786" spans="1:3">
      <c r="A1786" s="150">
        <v>5273</v>
      </c>
      <c r="B1786" s="150">
        <v>35</v>
      </c>
      <c r="C1786" s="149" t="str">
        <f t="shared" si="27"/>
        <v>SA</v>
      </c>
    </row>
    <row r="1787" spans="1:3">
      <c r="A1787" s="150">
        <v>5275</v>
      </c>
      <c r="B1787" s="150">
        <v>35</v>
      </c>
      <c r="C1787" s="149" t="str">
        <f t="shared" si="27"/>
        <v>SA</v>
      </c>
    </row>
    <row r="1788" spans="1:3">
      <c r="A1788" s="150">
        <v>5276</v>
      </c>
      <c r="B1788" s="150">
        <v>35</v>
      </c>
      <c r="C1788" s="149" t="str">
        <f t="shared" si="27"/>
        <v>SA</v>
      </c>
    </row>
    <row r="1789" spans="1:3">
      <c r="A1789" s="150">
        <v>5277</v>
      </c>
      <c r="B1789" s="150">
        <v>35</v>
      </c>
      <c r="C1789" s="149" t="str">
        <f t="shared" si="27"/>
        <v>SA</v>
      </c>
    </row>
    <row r="1790" spans="1:3">
      <c r="A1790" s="150">
        <v>5278</v>
      </c>
      <c r="B1790" s="150">
        <v>35</v>
      </c>
      <c r="C1790" s="149" t="str">
        <f t="shared" si="27"/>
        <v>SA</v>
      </c>
    </row>
    <row r="1791" spans="1:3">
      <c r="A1791" s="150">
        <v>5279</v>
      </c>
      <c r="B1791" s="150">
        <v>35</v>
      </c>
      <c r="C1791" s="149" t="str">
        <f t="shared" si="27"/>
        <v>SA</v>
      </c>
    </row>
    <row r="1792" spans="1:3">
      <c r="A1792" s="150">
        <v>5280</v>
      </c>
      <c r="B1792" s="150">
        <v>35</v>
      </c>
      <c r="C1792" s="149" t="str">
        <f t="shared" si="27"/>
        <v>SA</v>
      </c>
    </row>
    <row r="1793" spans="1:3">
      <c r="A1793" s="150">
        <v>5290</v>
      </c>
      <c r="B1793" s="150">
        <v>35</v>
      </c>
      <c r="C1793" s="149" t="str">
        <f t="shared" si="27"/>
        <v>SA</v>
      </c>
    </row>
    <row r="1794" spans="1:3">
      <c r="A1794" s="150">
        <v>5291</v>
      </c>
      <c r="B1794" s="150">
        <v>35</v>
      </c>
      <c r="C1794" s="149" t="str">
        <f t="shared" ref="C1794:C1857" si="28">IF(OR(A1794&lt;=299,AND(A1794&lt;3000,A1794&gt;=1000)),"NSW",IF(AND(A1794&lt;=999,A1794&gt;=800),"NT",IF(OR(AND(A1794&lt;=8999,A1794&gt;=8000),AND(A1794&lt;=3999,A1794&gt;=3000)),"VIC",IF(OR(AND(A1794&lt;=9999,A1794&gt;=9000),AND(A1794&lt;=4999,A1794&gt;=4000)),"QLD",IF(AND(A1794&lt;=5999,A1794&gt;=5000),"SA",IF(AND(A1794&lt;=6999,A1794&gt;=6000),"WA","TAS"))))))</f>
        <v>SA</v>
      </c>
    </row>
    <row r="1795" spans="1:3">
      <c r="A1795" s="150">
        <v>4874</v>
      </c>
      <c r="B1795" s="150">
        <v>36</v>
      </c>
      <c r="C1795" s="149" t="str">
        <f t="shared" si="28"/>
        <v>QLD</v>
      </c>
    </row>
    <row r="1796" spans="1:3">
      <c r="A1796" s="150">
        <v>4875</v>
      </c>
      <c r="B1796" s="150">
        <v>36</v>
      </c>
      <c r="C1796" s="149" t="str">
        <f t="shared" si="28"/>
        <v>QLD</v>
      </c>
    </row>
    <row r="1797" spans="1:3">
      <c r="A1797" s="150">
        <v>4876</v>
      </c>
      <c r="B1797" s="150">
        <v>36</v>
      </c>
      <c r="C1797" s="149" t="str">
        <f t="shared" si="28"/>
        <v>QLD</v>
      </c>
    </row>
    <row r="1798" spans="1:3">
      <c r="A1798" s="150">
        <v>4820</v>
      </c>
      <c r="B1798" s="150">
        <v>38</v>
      </c>
      <c r="C1798" s="149" t="str">
        <f t="shared" si="28"/>
        <v>QLD</v>
      </c>
    </row>
    <row r="1799" spans="1:3">
      <c r="A1799" s="150">
        <v>4821</v>
      </c>
      <c r="B1799" s="150">
        <v>38</v>
      </c>
      <c r="C1799" s="149" t="str">
        <f t="shared" si="28"/>
        <v>QLD</v>
      </c>
    </row>
    <row r="1800" spans="1:3">
      <c r="A1800" s="150">
        <v>4822</v>
      </c>
      <c r="B1800" s="150">
        <v>38</v>
      </c>
      <c r="C1800" s="149" t="str">
        <f t="shared" si="28"/>
        <v>QLD</v>
      </c>
    </row>
    <row r="1801" spans="1:3">
      <c r="A1801" s="150">
        <v>4849</v>
      </c>
      <c r="B1801" s="150">
        <v>39</v>
      </c>
      <c r="C1801" s="149" t="str">
        <f t="shared" si="28"/>
        <v>QLD</v>
      </c>
    </row>
    <row r="1802" spans="1:3">
      <c r="A1802" s="150">
        <v>4850</v>
      </c>
      <c r="B1802" s="150">
        <v>39</v>
      </c>
      <c r="C1802" s="149" t="str">
        <f t="shared" si="28"/>
        <v>QLD</v>
      </c>
    </row>
    <row r="1803" spans="1:3">
      <c r="A1803" s="150">
        <v>4852</v>
      </c>
      <c r="B1803" s="150">
        <v>39</v>
      </c>
      <c r="C1803" s="149" t="str">
        <f t="shared" si="28"/>
        <v>QLD</v>
      </c>
    </row>
    <row r="1804" spans="1:3">
      <c r="A1804" s="150">
        <v>4854</v>
      </c>
      <c r="B1804" s="150">
        <v>39</v>
      </c>
      <c r="C1804" s="149" t="str">
        <f t="shared" si="28"/>
        <v>QLD</v>
      </c>
    </row>
    <row r="1805" spans="1:3">
      <c r="A1805" s="150">
        <v>4855</v>
      </c>
      <c r="B1805" s="150">
        <v>39</v>
      </c>
      <c r="C1805" s="149" t="str">
        <f t="shared" si="28"/>
        <v>QLD</v>
      </c>
    </row>
    <row r="1806" spans="1:3">
      <c r="A1806" s="150">
        <v>4856</v>
      </c>
      <c r="B1806" s="150">
        <v>39</v>
      </c>
      <c r="C1806" s="149" t="str">
        <f t="shared" si="28"/>
        <v>QLD</v>
      </c>
    </row>
    <row r="1807" spans="1:3">
      <c r="A1807" s="150">
        <v>4857</v>
      </c>
      <c r="B1807" s="150">
        <v>39</v>
      </c>
      <c r="C1807" s="149" t="str">
        <f t="shared" si="28"/>
        <v>QLD</v>
      </c>
    </row>
    <row r="1808" spans="1:3">
      <c r="A1808" s="150">
        <v>4858</v>
      </c>
      <c r="B1808" s="150">
        <v>39</v>
      </c>
      <c r="C1808" s="149" t="str">
        <f t="shared" si="28"/>
        <v>QLD</v>
      </c>
    </row>
    <row r="1809" spans="1:3">
      <c r="A1809" s="150">
        <v>4859</v>
      </c>
      <c r="B1809" s="150">
        <v>39</v>
      </c>
      <c r="C1809" s="149" t="str">
        <f t="shared" si="28"/>
        <v>QLD</v>
      </c>
    </row>
    <row r="1810" spans="1:3">
      <c r="A1810" s="150">
        <v>4860</v>
      </c>
      <c r="B1810" s="150">
        <v>39</v>
      </c>
      <c r="C1810" s="149" t="str">
        <f t="shared" si="28"/>
        <v>QLD</v>
      </c>
    </row>
    <row r="1811" spans="1:3">
      <c r="A1811" s="150">
        <v>4861</v>
      </c>
      <c r="B1811" s="150">
        <v>39</v>
      </c>
      <c r="C1811" s="149" t="str">
        <f t="shared" si="28"/>
        <v>QLD</v>
      </c>
    </row>
    <row r="1812" spans="1:3">
      <c r="A1812" s="150">
        <v>4865</v>
      </c>
      <c r="B1812" s="150">
        <v>39</v>
      </c>
      <c r="C1812" s="149" t="str">
        <f t="shared" si="28"/>
        <v>QLD</v>
      </c>
    </row>
    <row r="1813" spans="1:3">
      <c r="A1813" s="150">
        <v>4868</v>
      </c>
      <c r="B1813" s="150">
        <v>39</v>
      </c>
      <c r="C1813" s="149" t="str">
        <f t="shared" si="28"/>
        <v>QLD</v>
      </c>
    </row>
    <row r="1814" spans="1:3">
      <c r="A1814" s="150">
        <v>4869</v>
      </c>
      <c r="B1814" s="150">
        <v>39</v>
      </c>
      <c r="C1814" s="149" t="str">
        <f t="shared" si="28"/>
        <v>QLD</v>
      </c>
    </row>
    <row r="1815" spans="1:3">
      <c r="A1815" s="150">
        <v>4870</v>
      </c>
      <c r="B1815" s="150">
        <v>39</v>
      </c>
      <c r="C1815" s="149" t="str">
        <f t="shared" si="28"/>
        <v>QLD</v>
      </c>
    </row>
    <row r="1816" spans="1:3">
      <c r="A1816" s="150">
        <v>4871</v>
      </c>
      <c r="B1816" s="150">
        <v>39</v>
      </c>
      <c r="C1816" s="149" t="str">
        <f t="shared" si="28"/>
        <v>QLD</v>
      </c>
    </row>
    <row r="1817" spans="1:3">
      <c r="A1817" s="150">
        <v>4872</v>
      </c>
      <c r="B1817" s="150">
        <v>39</v>
      </c>
      <c r="C1817" s="149" t="str">
        <f t="shared" si="28"/>
        <v>QLD</v>
      </c>
    </row>
    <row r="1818" spans="1:3">
      <c r="A1818" s="150">
        <v>4873</v>
      </c>
      <c r="B1818" s="150">
        <v>39</v>
      </c>
      <c r="C1818" s="149" t="str">
        <f t="shared" si="28"/>
        <v>QLD</v>
      </c>
    </row>
    <row r="1819" spans="1:3">
      <c r="A1819" s="150">
        <v>4878</v>
      </c>
      <c r="B1819" s="150">
        <v>39</v>
      </c>
      <c r="C1819" s="149" t="str">
        <f t="shared" si="28"/>
        <v>QLD</v>
      </c>
    </row>
    <row r="1820" spans="1:3">
      <c r="A1820" s="150">
        <v>4879</v>
      </c>
      <c r="B1820" s="150">
        <v>39</v>
      </c>
      <c r="C1820" s="149" t="str">
        <f t="shared" si="28"/>
        <v>QLD</v>
      </c>
    </row>
    <row r="1821" spans="1:3">
      <c r="A1821" s="150">
        <v>4880</v>
      </c>
      <c r="B1821" s="150">
        <v>39</v>
      </c>
      <c r="C1821" s="149" t="str">
        <f t="shared" si="28"/>
        <v>QLD</v>
      </c>
    </row>
    <row r="1822" spans="1:3">
      <c r="A1822" s="150">
        <v>4882</v>
      </c>
      <c r="B1822" s="150">
        <v>39</v>
      </c>
      <c r="C1822" s="149" t="str">
        <f t="shared" si="28"/>
        <v>QLD</v>
      </c>
    </row>
    <row r="1823" spans="1:3">
      <c r="A1823" s="150">
        <v>4883</v>
      </c>
      <c r="B1823" s="150">
        <v>39</v>
      </c>
      <c r="C1823" s="149" t="str">
        <f t="shared" si="28"/>
        <v>QLD</v>
      </c>
    </row>
    <row r="1824" spans="1:3">
      <c r="A1824" s="150">
        <v>4885</v>
      </c>
      <c r="B1824" s="150">
        <v>39</v>
      </c>
      <c r="C1824" s="149" t="str">
        <f t="shared" si="28"/>
        <v>QLD</v>
      </c>
    </row>
    <row r="1825" spans="1:3">
      <c r="A1825" s="150">
        <v>4886</v>
      </c>
      <c r="B1825" s="150">
        <v>39</v>
      </c>
      <c r="C1825" s="149" t="str">
        <f t="shared" si="28"/>
        <v>QLD</v>
      </c>
    </row>
    <row r="1826" spans="1:3">
      <c r="A1826" s="150">
        <v>4890</v>
      </c>
      <c r="B1826" s="150">
        <v>39</v>
      </c>
      <c r="C1826" s="149" t="str">
        <f t="shared" si="28"/>
        <v>QLD</v>
      </c>
    </row>
    <row r="1827" spans="1:3">
      <c r="A1827" s="150">
        <v>4891</v>
      </c>
      <c r="B1827" s="150">
        <v>39</v>
      </c>
      <c r="C1827" s="149" t="str">
        <f t="shared" si="28"/>
        <v>QLD</v>
      </c>
    </row>
    <row r="1828" spans="1:3">
      <c r="A1828" s="150">
        <v>4806</v>
      </c>
      <c r="B1828" s="150">
        <v>41</v>
      </c>
      <c r="C1828" s="149" t="str">
        <f t="shared" si="28"/>
        <v>QLD</v>
      </c>
    </row>
    <row r="1829" spans="1:3">
      <c r="A1829" s="150">
        <v>4807</v>
      </c>
      <c r="B1829" s="150">
        <v>41</v>
      </c>
      <c r="C1829" s="149" t="str">
        <f t="shared" si="28"/>
        <v>QLD</v>
      </c>
    </row>
    <row r="1830" spans="1:3">
      <c r="A1830" s="150">
        <v>4808</v>
      </c>
      <c r="B1830" s="150">
        <v>41</v>
      </c>
      <c r="C1830" s="149" t="str">
        <f t="shared" si="28"/>
        <v>QLD</v>
      </c>
    </row>
    <row r="1831" spans="1:3">
      <c r="A1831" s="150">
        <v>4809</v>
      </c>
      <c r="B1831" s="150">
        <v>41</v>
      </c>
      <c r="C1831" s="149" t="str">
        <f t="shared" si="28"/>
        <v>QLD</v>
      </c>
    </row>
    <row r="1832" spans="1:3">
      <c r="A1832" s="150">
        <v>4810</v>
      </c>
      <c r="B1832" s="150">
        <v>41</v>
      </c>
      <c r="C1832" s="149" t="str">
        <f t="shared" si="28"/>
        <v>QLD</v>
      </c>
    </row>
    <row r="1833" spans="1:3">
      <c r="A1833" s="150">
        <v>4811</v>
      </c>
      <c r="B1833" s="150">
        <v>41</v>
      </c>
      <c r="C1833" s="149" t="str">
        <f t="shared" si="28"/>
        <v>QLD</v>
      </c>
    </row>
    <row r="1834" spans="1:3">
      <c r="A1834" s="150">
        <v>4812</v>
      </c>
      <c r="B1834" s="150">
        <v>41</v>
      </c>
      <c r="C1834" s="149" t="str">
        <f t="shared" si="28"/>
        <v>QLD</v>
      </c>
    </row>
    <row r="1835" spans="1:3">
      <c r="A1835" s="150">
        <v>4813</v>
      </c>
      <c r="B1835" s="150">
        <v>41</v>
      </c>
      <c r="C1835" s="149" t="str">
        <f t="shared" si="28"/>
        <v>QLD</v>
      </c>
    </row>
    <row r="1836" spans="1:3">
      <c r="A1836" s="150">
        <v>4814</v>
      </c>
      <c r="B1836" s="150">
        <v>41</v>
      </c>
      <c r="C1836" s="149" t="str">
        <f t="shared" si="28"/>
        <v>QLD</v>
      </c>
    </row>
    <row r="1837" spans="1:3">
      <c r="A1837" s="150">
        <v>4815</v>
      </c>
      <c r="B1837" s="150">
        <v>41</v>
      </c>
      <c r="C1837" s="149" t="str">
        <f t="shared" si="28"/>
        <v>QLD</v>
      </c>
    </row>
    <row r="1838" spans="1:3">
      <c r="A1838" s="150">
        <v>4816</v>
      </c>
      <c r="B1838" s="150">
        <v>41</v>
      </c>
      <c r="C1838" s="149" t="str">
        <f t="shared" si="28"/>
        <v>QLD</v>
      </c>
    </row>
    <row r="1839" spans="1:3">
      <c r="A1839" s="150">
        <v>4817</v>
      </c>
      <c r="B1839" s="150">
        <v>41</v>
      </c>
      <c r="C1839" s="149" t="str">
        <f t="shared" si="28"/>
        <v>QLD</v>
      </c>
    </row>
    <row r="1840" spans="1:3">
      <c r="A1840" s="150">
        <v>4818</v>
      </c>
      <c r="B1840" s="150">
        <v>41</v>
      </c>
      <c r="C1840" s="149" t="str">
        <f t="shared" si="28"/>
        <v>QLD</v>
      </c>
    </row>
    <row r="1841" spans="1:3">
      <c r="A1841" s="150">
        <v>4819</v>
      </c>
      <c r="B1841" s="150">
        <v>41</v>
      </c>
      <c r="C1841" s="149" t="str">
        <f t="shared" si="28"/>
        <v>QLD</v>
      </c>
    </row>
    <row r="1842" spans="1:3">
      <c r="A1842" s="150">
        <v>4737</v>
      </c>
      <c r="B1842" s="150">
        <v>42</v>
      </c>
      <c r="C1842" s="149" t="str">
        <f t="shared" si="28"/>
        <v>QLD</v>
      </c>
    </row>
    <row r="1843" spans="1:3">
      <c r="A1843" s="150">
        <v>4738</v>
      </c>
      <c r="B1843" s="150">
        <v>42</v>
      </c>
      <c r="C1843" s="149" t="str">
        <f t="shared" si="28"/>
        <v>QLD</v>
      </c>
    </row>
    <row r="1844" spans="1:3">
      <c r="A1844" s="150">
        <v>4739</v>
      </c>
      <c r="B1844" s="150">
        <v>42</v>
      </c>
      <c r="C1844" s="149" t="str">
        <f t="shared" si="28"/>
        <v>QLD</v>
      </c>
    </row>
    <row r="1845" spans="1:3">
      <c r="A1845" s="150">
        <v>4740</v>
      </c>
      <c r="B1845" s="150">
        <v>42</v>
      </c>
      <c r="C1845" s="149" t="str">
        <f t="shared" si="28"/>
        <v>QLD</v>
      </c>
    </row>
    <row r="1846" spans="1:3">
      <c r="A1846" s="150">
        <v>4741</v>
      </c>
      <c r="B1846" s="150">
        <v>42</v>
      </c>
      <c r="C1846" s="149" t="str">
        <f t="shared" si="28"/>
        <v>QLD</v>
      </c>
    </row>
    <row r="1847" spans="1:3">
      <c r="A1847" s="150">
        <v>4742</v>
      </c>
      <c r="B1847" s="150">
        <v>42</v>
      </c>
      <c r="C1847" s="149" t="str">
        <f t="shared" si="28"/>
        <v>QLD</v>
      </c>
    </row>
    <row r="1848" spans="1:3">
      <c r="A1848" s="150">
        <v>4743</v>
      </c>
      <c r="B1848" s="150">
        <v>42</v>
      </c>
      <c r="C1848" s="149" t="str">
        <f t="shared" si="28"/>
        <v>QLD</v>
      </c>
    </row>
    <row r="1849" spans="1:3">
      <c r="A1849" s="150">
        <v>4751</v>
      </c>
      <c r="B1849" s="150">
        <v>42</v>
      </c>
      <c r="C1849" s="149" t="str">
        <f t="shared" si="28"/>
        <v>QLD</v>
      </c>
    </row>
    <row r="1850" spans="1:3">
      <c r="A1850" s="150">
        <v>4753</v>
      </c>
      <c r="B1850" s="150">
        <v>42</v>
      </c>
      <c r="C1850" s="149" t="str">
        <f t="shared" si="28"/>
        <v>QLD</v>
      </c>
    </row>
    <row r="1851" spans="1:3">
      <c r="A1851" s="150">
        <v>4754</v>
      </c>
      <c r="B1851" s="150">
        <v>42</v>
      </c>
      <c r="C1851" s="149" t="str">
        <f t="shared" si="28"/>
        <v>QLD</v>
      </c>
    </row>
    <row r="1852" spans="1:3">
      <c r="A1852" s="150">
        <v>4756</v>
      </c>
      <c r="B1852" s="150">
        <v>42</v>
      </c>
      <c r="C1852" s="149" t="str">
        <f t="shared" si="28"/>
        <v>QLD</v>
      </c>
    </row>
    <row r="1853" spans="1:3">
      <c r="A1853" s="150">
        <v>4757</v>
      </c>
      <c r="B1853" s="150">
        <v>42</v>
      </c>
      <c r="C1853" s="149" t="str">
        <f t="shared" si="28"/>
        <v>QLD</v>
      </c>
    </row>
    <row r="1854" spans="1:3">
      <c r="A1854" s="150">
        <v>4798</v>
      </c>
      <c r="B1854" s="150">
        <v>42</v>
      </c>
      <c r="C1854" s="149" t="str">
        <f t="shared" si="28"/>
        <v>QLD</v>
      </c>
    </row>
    <row r="1855" spans="1:3">
      <c r="A1855" s="150">
        <v>4799</v>
      </c>
      <c r="B1855" s="150">
        <v>42</v>
      </c>
      <c r="C1855" s="149" t="str">
        <f t="shared" si="28"/>
        <v>QLD</v>
      </c>
    </row>
    <row r="1856" spans="1:3">
      <c r="A1856" s="150">
        <v>4800</v>
      </c>
      <c r="B1856" s="150">
        <v>42</v>
      </c>
      <c r="C1856" s="149" t="str">
        <f t="shared" si="28"/>
        <v>QLD</v>
      </c>
    </row>
    <row r="1857" spans="1:3">
      <c r="A1857" s="150">
        <v>4801</v>
      </c>
      <c r="B1857" s="150">
        <v>42</v>
      </c>
      <c r="C1857" s="149" t="str">
        <f t="shared" si="28"/>
        <v>QLD</v>
      </c>
    </row>
    <row r="1858" spans="1:3">
      <c r="A1858" s="150">
        <v>4802</v>
      </c>
      <c r="B1858" s="150">
        <v>42</v>
      </c>
      <c r="C1858" s="149" t="str">
        <f t="shared" ref="C1858:C1921" si="29">IF(OR(A1858&lt;=299,AND(A1858&lt;3000,A1858&gt;=1000)),"NSW",IF(AND(A1858&lt;=999,A1858&gt;=800),"NT",IF(OR(AND(A1858&lt;=8999,A1858&gt;=8000),AND(A1858&lt;=3999,A1858&gt;=3000)),"VIC",IF(OR(AND(A1858&lt;=9999,A1858&gt;=9000),AND(A1858&lt;=4999,A1858&gt;=4000)),"QLD",IF(AND(A1858&lt;=5999,A1858&gt;=5000),"SA",IF(AND(A1858&lt;=6999,A1858&gt;=6000),"WA","TAS"))))))</f>
        <v>QLD</v>
      </c>
    </row>
    <row r="1859" spans="1:3">
      <c r="A1859" s="150">
        <v>4803</v>
      </c>
      <c r="B1859" s="150">
        <v>42</v>
      </c>
      <c r="C1859" s="149" t="str">
        <f t="shared" si="29"/>
        <v>QLD</v>
      </c>
    </row>
    <row r="1860" spans="1:3">
      <c r="A1860" s="150">
        <v>4804</v>
      </c>
      <c r="B1860" s="150">
        <v>42</v>
      </c>
      <c r="C1860" s="149" t="str">
        <f t="shared" si="29"/>
        <v>QLD</v>
      </c>
    </row>
    <row r="1861" spans="1:3">
      <c r="A1861" s="150">
        <v>4805</v>
      </c>
      <c r="B1861" s="150">
        <v>42</v>
      </c>
      <c r="C1861" s="149" t="str">
        <f t="shared" si="29"/>
        <v>QLD</v>
      </c>
    </row>
    <row r="1862" spans="1:3">
      <c r="A1862" s="150">
        <v>4677</v>
      </c>
      <c r="B1862" s="150">
        <v>43</v>
      </c>
      <c r="C1862" s="149" t="str">
        <f t="shared" si="29"/>
        <v>QLD</v>
      </c>
    </row>
    <row r="1863" spans="1:3">
      <c r="A1863" s="150">
        <v>4678</v>
      </c>
      <c r="B1863" s="150">
        <v>43</v>
      </c>
      <c r="C1863" s="149" t="str">
        <f t="shared" si="29"/>
        <v>QLD</v>
      </c>
    </row>
    <row r="1864" spans="1:3">
      <c r="A1864" s="150">
        <v>4680</v>
      </c>
      <c r="B1864" s="150">
        <v>43</v>
      </c>
      <c r="C1864" s="149" t="str">
        <f t="shared" si="29"/>
        <v>QLD</v>
      </c>
    </row>
    <row r="1865" spans="1:3">
      <c r="A1865" s="150">
        <v>4694</v>
      </c>
      <c r="B1865" s="150">
        <v>43</v>
      </c>
      <c r="C1865" s="149" t="str">
        <f t="shared" si="29"/>
        <v>QLD</v>
      </c>
    </row>
    <row r="1866" spans="1:3">
      <c r="A1866" s="150">
        <v>4695</v>
      </c>
      <c r="B1866" s="150">
        <v>43</v>
      </c>
      <c r="C1866" s="149" t="str">
        <f t="shared" si="29"/>
        <v>QLD</v>
      </c>
    </row>
    <row r="1867" spans="1:3">
      <c r="A1867" s="150">
        <v>4697</v>
      </c>
      <c r="B1867" s="150">
        <v>43</v>
      </c>
      <c r="C1867" s="149" t="str">
        <f t="shared" si="29"/>
        <v>QLD</v>
      </c>
    </row>
    <row r="1868" spans="1:3">
      <c r="A1868" s="150">
        <v>4699</v>
      </c>
      <c r="B1868" s="150">
        <v>43</v>
      </c>
      <c r="C1868" s="149" t="str">
        <f t="shared" si="29"/>
        <v>QLD</v>
      </c>
    </row>
    <row r="1869" spans="1:3">
      <c r="A1869" s="150">
        <v>4700</v>
      </c>
      <c r="B1869" s="150">
        <v>43</v>
      </c>
      <c r="C1869" s="149" t="str">
        <f t="shared" si="29"/>
        <v>QLD</v>
      </c>
    </row>
    <row r="1870" spans="1:3">
      <c r="A1870" s="150">
        <v>4701</v>
      </c>
      <c r="B1870" s="150">
        <v>43</v>
      </c>
      <c r="C1870" s="149" t="str">
        <f t="shared" si="29"/>
        <v>QLD</v>
      </c>
    </row>
    <row r="1871" spans="1:3">
      <c r="A1871" s="150">
        <v>4702</v>
      </c>
      <c r="B1871" s="150">
        <v>43</v>
      </c>
      <c r="C1871" s="149" t="str">
        <f t="shared" si="29"/>
        <v>QLD</v>
      </c>
    </row>
    <row r="1872" spans="1:3">
      <c r="A1872" s="150">
        <v>4703</v>
      </c>
      <c r="B1872" s="150">
        <v>43</v>
      </c>
      <c r="C1872" s="149" t="str">
        <f t="shared" si="29"/>
        <v>QLD</v>
      </c>
    </row>
    <row r="1873" spans="1:3">
      <c r="A1873" s="150">
        <v>4704</v>
      </c>
      <c r="B1873" s="150">
        <v>43</v>
      </c>
      <c r="C1873" s="149" t="str">
        <f t="shared" si="29"/>
        <v>QLD</v>
      </c>
    </row>
    <row r="1874" spans="1:3">
      <c r="A1874" s="150">
        <v>4705</v>
      </c>
      <c r="B1874" s="150">
        <v>43</v>
      </c>
      <c r="C1874" s="149" t="str">
        <f t="shared" si="29"/>
        <v>QLD</v>
      </c>
    </row>
    <row r="1875" spans="1:3">
      <c r="A1875" s="150">
        <v>4706</v>
      </c>
      <c r="B1875" s="150">
        <v>43</v>
      </c>
      <c r="C1875" s="149" t="str">
        <f t="shared" si="29"/>
        <v>QLD</v>
      </c>
    </row>
    <row r="1876" spans="1:3">
      <c r="A1876" s="150">
        <v>4707</v>
      </c>
      <c r="B1876" s="150">
        <v>43</v>
      </c>
      <c r="C1876" s="149" t="str">
        <f t="shared" si="29"/>
        <v>QLD</v>
      </c>
    </row>
    <row r="1877" spans="1:3">
      <c r="A1877" s="150">
        <v>4709</v>
      </c>
      <c r="B1877" s="150">
        <v>43</v>
      </c>
      <c r="C1877" s="149" t="str">
        <f t="shared" si="29"/>
        <v>QLD</v>
      </c>
    </row>
    <row r="1878" spans="1:3">
      <c r="A1878" s="150">
        <v>4714</v>
      </c>
      <c r="B1878" s="150">
        <v>43</v>
      </c>
      <c r="C1878" s="149" t="str">
        <f t="shared" si="29"/>
        <v>QLD</v>
      </c>
    </row>
    <row r="1879" spans="1:3">
      <c r="A1879" s="150">
        <v>4715</v>
      </c>
      <c r="B1879" s="150">
        <v>43</v>
      </c>
      <c r="C1879" s="149" t="str">
        <f t="shared" si="29"/>
        <v>QLD</v>
      </c>
    </row>
    <row r="1880" spans="1:3">
      <c r="A1880" s="150">
        <v>4716</v>
      </c>
      <c r="B1880" s="150">
        <v>43</v>
      </c>
      <c r="C1880" s="149" t="str">
        <f t="shared" si="29"/>
        <v>QLD</v>
      </c>
    </row>
    <row r="1881" spans="1:3">
      <c r="A1881" s="150">
        <v>4718</v>
      </c>
      <c r="B1881" s="150">
        <v>43</v>
      </c>
      <c r="C1881" s="149" t="str">
        <f t="shared" si="29"/>
        <v>QLD</v>
      </c>
    </row>
    <row r="1882" spans="1:3">
      <c r="A1882" s="150">
        <v>4719</v>
      </c>
      <c r="B1882" s="150">
        <v>43</v>
      </c>
      <c r="C1882" s="149" t="str">
        <f t="shared" si="29"/>
        <v>QLD</v>
      </c>
    </row>
    <row r="1883" spans="1:3">
      <c r="A1883" s="150">
        <v>4418</v>
      </c>
      <c r="B1883" s="150">
        <v>44</v>
      </c>
      <c r="C1883" s="149" t="str">
        <f t="shared" si="29"/>
        <v>QLD</v>
      </c>
    </row>
    <row r="1884" spans="1:3">
      <c r="A1884" s="150">
        <v>4419</v>
      </c>
      <c r="B1884" s="150">
        <v>44</v>
      </c>
      <c r="C1884" s="149" t="str">
        <f t="shared" si="29"/>
        <v>QLD</v>
      </c>
    </row>
    <row r="1885" spans="1:3">
      <c r="A1885" s="150">
        <v>4420</v>
      </c>
      <c r="B1885" s="150">
        <v>44</v>
      </c>
      <c r="C1885" s="149" t="str">
        <f t="shared" si="29"/>
        <v>QLD</v>
      </c>
    </row>
    <row r="1886" spans="1:3">
      <c r="A1886" s="150">
        <v>4717</v>
      </c>
      <c r="B1886" s="150">
        <v>44</v>
      </c>
      <c r="C1886" s="149" t="str">
        <f t="shared" si="29"/>
        <v>QLD</v>
      </c>
    </row>
    <row r="1887" spans="1:3">
      <c r="A1887" s="150">
        <v>4720</v>
      </c>
      <c r="B1887" s="150">
        <v>44</v>
      </c>
      <c r="C1887" s="149" t="str">
        <f t="shared" si="29"/>
        <v>QLD</v>
      </c>
    </row>
    <row r="1888" spans="1:3">
      <c r="A1888" s="150">
        <v>4721</v>
      </c>
      <c r="B1888" s="150">
        <v>44</v>
      </c>
      <c r="C1888" s="149" t="str">
        <f t="shared" si="29"/>
        <v>QLD</v>
      </c>
    </row>
    <row r="1889" spans="1:3">
      <c r="A1889" s="150">
        <v>4722</v>
      </c>
      <c r="B1889" s="150">
        <v>44</v>
      </c>
      <c r="C1889" s="149" t="str">
        <f t="shared" si="29"/>
        <v>QLD</v>
      </c>
    </row>
    <row r="1890" spans="1:3">
      <c r="A1890" s="150">
        <v>4744</v>
      </c>
      <c r="B1890" s="150">
        <v>44</v>
      </c>
      <c r="C1890" s="149" t="str">
        <f t="shared" si="29"/>
        <v>QLD</v>
      </c>
    </row>
    <row r="1891" spans="1:3">
      <c r="A1891" s="150">
        <v>4745</v>
      </c>
      <c r="B1891" s="150">
        <v>44</v>
      </c>
      <c r="C1891" s="149" t="str">
        <f t="shared" si="29"/>
        <v>QLD</v>
      </c>
    </row>
    <row r="1892" spans="1:3">
      <c r="A1892" s="150">
        <v>4746</v>
      </c>
      <c r="B1892" s="150">
        <v>44</v>
      </c>
      <c r="C1892" s="149" t="str">
        <f t="shared" si="29"/>
        <v>QLD</v>
      </c>
    </row>
    <row r="1893" spans="1:3">
      <c r="A1893" s="150">
        <v>4750</v>
      </c>
      <c r="B1893" s="150">
        <v>44</v>
      </c>
      <c r="C1893" s="149" t="str">
        <f t="shared" si="29"/>
        <v>QLD</v>
      </c>
    </row>
    <row r="1894" spans="1:3">
      <c r="A1894" s="150">
        <v>4472</v>
      </c>
      <c r="B1894" s="150">
        <v>45</v>
      </c>
      <c r="C1894" s="149" t="str">
        <f t="shared" si="29"/>
        <v>QLD</v>
      </c>
    </row>
    <row r="1895" spans="1:3">
      <c r="A1895" s="150">
        <v>4477</v>
      </c>
      <c r="B1895" s="150">
        <v>45</v>
      </c>
      <c r="C1895" s="149" t="str">
        <f t="shared" si="29"/>
        <v>QLD</v>
      </c>
    </row>
    <row r="1896" spans="1:3">
      <c r="A1896" s="150">
        <v>4478</v>
      </c>
      <c r="B1896" s="150">
        <v>45</v>
      </c>
      <c r="C1896" s="149" t="str">
        <f t="shared" si="29"/>
        <v>QLD</v>
      </c>
    </row>
    <row r="1897" spans="1:3">
      <c r="A1897" s="150">
        <v>4724</v>
      </c>
      <c r="B1897" s="150">
        <v>45</v>
      </c>
      <c r="C1897" s="149" t="str">
        <f t="shared" si="29"/>
        <v>QLD</v>
      </c>
    </row>
    <row r="1898" spans="1:3">
      <c r="A1898" s="150">
        <v>4725</v>
      </c>
      <c r="B1898" s="150">
        <v>45</v>
      </c>
      <c r="C1898" s="149" t="str">
        <f t="shared" si="29"/>
        <v>QLD</v>
      </c>
    </row>
    <row r="1899" spans="1:3">
      <c r="A1899" s="150">
        <v>4726</v>
      </c>
      <c r="B1899" s="150">
        <v>45</v>
      </c>
      <c r="C1899" s="149" t="str">
        <f t="shared" si="29"/>
        <v>QLD</v>
      </c>
    </row>
    <row r="1900" spans="1:3">
      <c r="A1900" s="150">
        <v>4727</v>
      </c>
      <c r="B1900" s="150">
        <v>45</v>
      </c>
      <c r="C1900" s="149" t="str">
        <f t="shared" si="29"/>
        <v>QLD</v>
      </c>
    </row>
    <row r="1901" spans="1:3">
      <c r="A1901" s="150">
        <v>4730</v>
      </c>
      <c r="B1901" s="150">
        <v>45</v>
      </c>
      <c r="C1901" s="149" t="str">
        <f t="shared" si="29"/>
        <v>QLD</v>
      </c>
    </row>
    <row r="1902" spans="1:3">
      <c r="A1902" s="150">
        <v>4731</v>
      </c>
      <c r="B1902" s="150">
        <v>45</v>
      </c>
      <c r="C1902" s="149" t="str">
        <f t="shared" si="29"/>
        <v>QLD</v>
      </c>
    </row>
    <row r="1903" spans="1:3">
      <c r="A1903" s="150">
        <v>4732</v>
      </c>
      <c r="B1903" s="150">
        <v>45</v>
      </c>
      <c r="C1903" s="149" t="str">
        <f t="shared" si="29"/>
        <v>QLD</v>
      </c>
    </row>
    <row r="1904" spans="1:3">
      <c r="A1904" s="150">
        <v>4733</v>
      </c>
      <c r="B1904" s="150">
        <v>45</v>
      </c>
      <c r="C1904" s="149" t="str">
        <f t="shared" si="29"/>
        <v>QLD</v>
      </c>
    </row>
    <row r="1905" spans="1:3">
      <c r="A1905" s="150">
        <v>4735</v>
      </c>
      <c r="B1905" s="150">
        <v>45</v>
      </c>
      <c r="C1905" s="149" t="str">
        <f t="shared" si="29"/>
        <v>QLD</v>
      </c>
    </row>
    <row r="1906" spans="1:3">
      <c r="A1906" s="150">
        <v>4823</v>
      </c>
      <c r="B1906" s="150">
        <v>46</v>
      </c>
      <c r="C1906" s="149" t="str">
        <f t="shared" si="29"/>
        <v>QLD</v>
      </c>
    </row>
    <row r="1907" spans="1:3">
      <c r="A1907" s="150">
        <v>4824</v>
      </c>
      <c r="B1907" s="150">
        <v>46</v>
      </c>
      <c r="C1907" s="149" t="str">
        <f t="shared" si="29"/>
        <v>QLD</v>
      </c>
    </row>
    <row r="1908" spans="1:3">
      <c r="A1908" s="150">
        <v>4825</v>
      </c>
      <c r="B1908" s="150">
        <v>46</v>
      </c>
      <c r="C1908" s="149" t="str">
        <f t="shared" si="29"/>
        <v>QLD</v>
      </c>
    </row>
    <row r="1909" spans="1:3">
      <c r="A1909" s="150">
        <v>4828</v>
      </c>
      <c r="B1909" s="150">
        <v>46</v>
      </c>
      <c r="C1909" s="149" t="str">
        <f t="shared" si="29"/>
        <v>QLD</v>
      </c>
    </row>
    <row r="1910" spans="1:3">
      <c r="A1910" s="150">
        <v>4830</v>
      </c>
      <c r="B1910" s="150">
        <v>46</v>
      </c>
      <c r="C1910" s="149" t="str">
        <f t="shared" si="29"/>
        <v>QLD</v>
      </c>
    </row>
    <row r="1911" spans="1:3">
      <c r="A1911" s="150">
        <v>4474</v>
      </c>
      <c r="B1911" s="150">
        <v>47</v>
      </c>
      <c r="C1911" s="149" t="str">
        <f t="shared" si="29"/>
        <v>QLD</v>
      </c>
    </row>
    <row r="1912" spans="1:3">
      <c r="A1912" s="150">
        <v>4480</v>
      </c>
      <c r="B1912" s="150">
        <v>47</v>
      </c>
      <c r="C1912" s="149" t="str">
        <f t="shared" si="29"/>
        <v>QLD</v>
      </c>
    </row>
    <row r="1913" spans="1:3">
      <c r="A1913" s="150">
        <v>4481</v>
      </c>
      <c r="B1913" s="150">
        <v>47</v>
      </c>
      <c r="C1913" s="149" t="str">
        <f t="shared" si="29"/>
        <v>QLD</v>
      </c>
    </row>
    <row r="1914" spans="1:3">
      <c r="A1914" s="150">
        <v>4482</v>
      </c>
      <c r="B1914" s="150">
        <v>47</v>
      </c>
      <c r="C1914" s="149" t="str">
        <f t="shared" si="29"/>
        <v>QLD</v>
      </c>
    </row>
    <row r="1915" spans="1:3">
      <c r="A1915" s="150">
        <v>4492</v>
      </c>
      <c r="B1915" s="150">
        <v>47</v>
      </c>
      <c r="C1915" s="149" t="str">
        <f t="shared" si="29"/>
        <v>QLD</v>
      </c>
    </row>
    <row r="1916" spans="1:3">
      <c r="A1916" s="150">
        <v>4736</v>
      </c>
      <c r="B1916" s="150">
        <v>47</v>
      </c>
      <c r="C1916" s="149" t="str">
        <f t="shared" si="29"/>
        <v>QLD</v>
      </c>
    </row>
    <row r="1917" spans="1:3">
      <c r="A1917" s="150">
        <v>4829</v>
      </c>
      <c r="B1917" s="150">
        <v>47</v>
      </c>
      <c r="C1917" s="149" t="str">
        <f t="shared" si="29"/>
        <v>QLD</v>
      </c>
    </row>
    <row r="1918" spans="1:3">
      <c r="A1918" s="150">
        <v>4417</v>
      </c>
      <c r="B1918" s="150">
        <v>48</v>
      </c>
      <c r="C1918" s="149" t="str">
        <f t="shared" si="29"/>
        <v>QLD</v>
      </c>
    </row>
    <row r="1919" spans="1:3">
      <c r="A1919" s="150">
        <v>4422</v>
      </c>
      <c r="B1919" s="150">
        <v>48</v>
      </c>
      <c r="C1919" s="149" t="str">
        <f t="shared" si="29"/>
        <v>QLD</v>
      </c>
    </row>
    <row r="1920" spans="1:3">
      <c r="A1920" s="150">
        <v>4423</v>
      </c>
      <c r="B1920" s="150">
        <v>48</v>
      </c>
      <c r="C1920" s="149" t="str">
        <f t="shared" si="29"/>
        <v>QLD</v>
      </c>
    </row>
    <row r="1921" spans="1:3">
      <c r="A1921" s="150">
        <v>4424</v>
      </c>
      <c r="B1921" s="150">
        <v>48</v>
      </c>
      <c r="C1921" s="149" t="str">
        <f t="shared" si="29"/>
        <v>QLD</v>
      </c>
    </row>
    <row r="1922" spans="1:3">
      <c r="A1922" s="150">
        <v>4425</v>
      </c>
      <c r="B1922" s="150">
        <v>48</v>
      </c>
      <c r="C1922" s="149" t="str">
        <f t="shared" ref="C1922:C1985" si="30">IF(OR(A1922&lt;=299,AND(A1922&lt;3000,A1922&gt;=1000)),"NSW",IF(AND(A1922&lt;=999,A1922&gt;=800),"NT",IF(OR(AND(A1922&lt;=8999,A1922&gt;=8000),AND(A1922&lt;=3999,A1922&gt;=3000)),"VIC",IF(OR(AND(A1922&lt;=9999,A1922&gt;=9000),AND(A1922&lt;=4999,A1922&gt;=4000)),"QLD",IF(AND(A1922&lt;=5999,A1922&gt;=5000),"SA",IF(AND(A1922&lt;=6999,A1922&gt;=6000),"WA","TAS"))))))</f>
        <v>QLD</v>
      </c>
    </row>
    <row r="1923" spans="1:3">
      <c r="A1923" s="150">
        <v>4426</v>
      </c>
      <c r="B1923" s="150">
        <v>48</v>
      </c>
      <c r="C1923" s="149" t="str">
        <f t="shared" si="30"/>
        <v>QLD</v>
      </c>
    </row>
    <row r="1924" spans="1:3">
      <c r="A1924" s="150">
        <v>4427</v>
      </c>
      <c r="B1924" s="150">
        <v>48</v>
      </c>
      <c r="C1924" s="149" t="str">
        <f t="shared" si="30"/>
        <v>QLD</v>
      </c>
    </row>
    <row r="1925" spans="1:3">
      <c r="A1925" s="150">
        <v>4428</v>
      </c>
      <c r="B1925" s="150">
        <v>48</v>
      </c>
      <c r="C1925" s="149" t="str">
        <f t="shared" si="30"/>
        <v>QLD</v>
      </c>
    </row>
    <row r="1926" spans="1:3">
      <c r="A1926" s="150">
        <v>4454</v>
      </c>
      <c r="B1926" s="150">
        <v>48</v>
      </c>
      <c r="C1926" s="149" t="str">
        <f t="shared" si="30"/>
        <v>QLD</v>
      </c>
    </row>
    <row r="1927" spans="1:3">
      <c r="A1927" s="150">
        <v>4455</v>
      </c>
      <c r="B1927" s="150">
        <v>48</v>
      </c>
      <c r="C1927" s="149" t="str">
        <f t="shared" si="30"/>
        <v>QLD</v>
      </c>
    </row>
    <row r="1928" spans="1:3">
      <c r="A1928" s="150">
        <v>4461</v>
      </c>
      <c r="B1928" s="150">
        <v>48</v>
      </c>
      <c r="C1928" s="149" t="str">
        <f t="shared" si="30"/>
        <v>QLD</v>
      </c>
    </row>
    <row r="1929" spans="1:3">
      <c r="A1929" s="150">
        <v>4462</v>
      </c>
      <c r="B1929" s="150">
        <v>48</v>
      </c>
      <c r="C1929" s="149" t="str">
        <f t="shared" si="30"/>
        <v>QLD</v>
      </c>
    </row>
    <row r="1930" spans="1:3">
      <c r="A1930" s="150">
        <v>4465</v>
      </c>
      <c r="B1930" s="150">
        <v>48</v>
      </c>
      <c r="C1930" s="149" t="str">
        <f t="shared" si="30"/>
        <v>QLD</v>
      </c>
    </row>
    <row r="1931" spans="1:3">
      <c r="A1931" s="150">
        <v>4467</v>
      </c>
      <c r="B1931" s="150">
        <v>48</v>
      </c>
      <c r="C1931" s="149" t="str">
        <f t="shared" si="30"/>
        <v>QLD</v>
      </c>
    </row>
    <row r="1932" spans="1:3">
      <c r="A1932" s="150">
        <v>4468</v>
      </c>
      <c r="B1932" s="150">
        <v>48</v>
      </c>
      <c r="C1932" s="149" t="str">
        <f t="shared" si="30"/>
        <v>QLD</v>
      </c>
    </row>
    <row r="1933" spans="1:3">
      <c r="A1933" s="150">
        <v>4470</v>
      </c>
      <c r="B1933" s="150">
        <v>48</v>
      </c>
      <c r="C1933" s="149" t="str">
        <f t="shared" si="30"/>
        <v>QLD</v>
      </c>
    </row>
    <row r="1934" spans="1:3">
      <c r="A1934" s="150">
        <v>4471</v>
      </c>
      <c r="B1934" s="150">
        <v>48</v>
      </c>
      <c r="C1934" s="149" t="str">
        <f t="shared" si="30"/>
        <v>QLD</v>
      </c>
    </row>
    <row r="1935" spans="1:3">
      <c r="A1935" s="150">
        <v>4475</v>
      </c>
      <c r="B1935" s="150">
        <v>48</v>
      </c>
      <c r="C1935" s="149" t="str">
        <f t="shared" si="30"/>
        <v>QLD</v>
      </c>
    </row>
    <row r="1936" spans="1:3">
      <c r="A1936" s="150">
        <v>4479</v>
      </c>
      <c r="B1936" s="150">
        <v>48</v>
      </c>
      <c r="C1936" s="149" t="str">
        <f t="shared" si="30"/>
        <v>QLD</v>
      </c>
    </row>
    <row r="1937" spans="1:3">
      <c r="A1937" s="150">
        <v>4486</v>
      </c>
      <c r="B1937" s="150">
        <v>48</v>
      </c>
      <c r="C1937" s="149" t="str">
        <f t="shared" si="30"/>
        <v>QLD</v>
      </c>
    </row>
    <row r="1938" spans="1:3">
      <c r="A1938" s="150">
        <v>4487</v>
      </c>
      <c r="B1938" s="150">
        <v>48</v>
      </c>
      <c r="C1938" s="149" t="str">
        <f t="shared" si="30"/>
        <v>QLD</v>
      </c>
    </row>
    <row r="1939" spans="1:3">
      <c r="A1939" s="150">
        <v>4488</v>
      </c>
      <c r="B1939" s="150">
        <v>48</v>
      </c>
      <c r="C1939" s="149" t="str">
        <f t="shared" si="30"/>
        <v>QLD</v>
      </c>
    </row>
    <row r="1940" spans="1:3">
      <c r="A1940" s="150">
        <v>4489</v>
      </c>
      <c r="B1940" s="150">
        <v>48</v>
      </c>
      <c r="C1940" s="149" t="str">
        <f t="shared" si="30"/>
        <v>QLD</v>
      </c>
    </row>
    <row r="1941" spans="1:3">
      <c r="A1941" s="150">
        <v>4490</v>
      </c>
      <c r="B1941" s="150">
        <v>48</v>
      </c>
      <c r="C1941" s="149" t="str">
        <f t="shared" si="30"/>
        <v>QLD</v>
      </c>
    </row>
    <row r="1942" spans="1:3">
      <c r="A1942" s="150">
        <v>4491</v>
      </c>
      <c r="B1942" s="150">
        <v>48</v>
      </c>
      <c r="C1942" s="149" t="str">
        <f t="shared" si="30"/>
        <v>QLD</v>
      </c>
    </row>
    <row r="1943" spans="1:3">
      <c r="A1943" s="150">
        <v>4493</v>
      </c>
      <c r="B1943" s="150">
        <v>48</v>
      </c>
      <c r="C1943" s="149" t="str">
        <f t="shared" si="30"/>
        <v>QLD</v>
      </c>
    </row>
    <row r="1944" spans="1:3">
      <c r="A1944" s="150">
        <v>4350</v>
      </c>
      <c r="B1944" s="150">
        <v>49</v>
      </c>
      <c r="C1944" s="149" t="str">
        <f t="shared" si="30"/>
        <v>QLD</v>
      </c>
    </row>
    <row r="1945" spans="1:3">
      <c r="A1945" s="150">
        <v>4352</v>
      </c>
      <c r="B1945" s="150">
        <v>49</v>
      </c>
      <c r="C1945" s="149" t="str">
        <f t="shared" si="30"/>
        <v>QLD</v>
      </c>
    </row>
    <row r="1946" spans="1:3">
      <c r="A1946" s="150">
        <v>4354</v>
      </c>
      <c r="B1946" s="150">
        <v>49</v>
      </c>
      <c r="C1946" s="149" t="str">
        <f t="shared" si="30"/>
        <v>QLD</v>
      </c>
    </row>
    <row r="1947" spans="1:3">
      <c r="A1947" s="150">
        <v>4355</v>
      </c>
      <c r="B1947" s="150">
        <v>49</v>
      </c>
      <c r="C1947" s="149" t="str">
        <f t="shared" si="30"/>
        <v>QLD</v>
      </c>
    </row>
    <row r="1948" spans="1:3">
      <c r="A1948" s="150">
        <v>4356</v>
      </c>
      <c r="B1948" s="150">
        <v>49</v>
      </c>
      <c r="C1948" s="149" t="str">
        <f t="shared" si="30"/>
        <v>QLD</v>
      </c>
    </row>
    <row r="1949" spans="1:3">
      <c r="A1949" s="150">
        <v>4357</v>
      </c>
      <c r="B1949" s="150">
        <v>49</v>
      </c>
      <c r="C1949" s="149" t="str">
        <f t="shared" si="30"/>
        <v>QLD</v>
      </c>
    </row>
    <row r="1950" spans="1:3">
      <c r="A1950" s="150">
        <v>4358</v>
      </c>
      <c r="B1950" s="150">
        <v>49</v>
      </c>
      <c r="C1950" s="149" t="str">
        <f t="shared" si="30"/>
        <v>QLD</v>
      </c>
    </row>
    <row r="1951" spans="1:3">
      <c r="A1951" s="150">
        <v>4359</v>
      </c>
      <c r="B1951" s="150">
        <v>49</v>
      </c>
      <c r="C1951" s="149" t="str">
        <f t="shared" si="30"/>
        <v>QLD</v>
      </c>
    </row>
    <row r="1952" spans="1:3">
      <c r="A1952" s="150">
        <v>4360</v>
      </c>
      <c r="B1952" s="150">
        <v>49</v>
      </c>
      <c r="C1952" s="149" t="str">
        <f t="shared" si="30"/>
        <v>QLD</v>
      </c>
    </row>
    <row r="1953" spans="1:3">
      <c r="A1953" s="150">
        <v>4361</v>
      </c>
      <c r="B1953" s="150">
        <v>49</v>
      </c>
      <c r="C1953" s="149" t="str">
        <f t="shared" si="30"/>
        <v>QLD</v>
      </c>
    </row>
    <row r="1954" spans="1:3">
      <c r="A1954" s="150">
        <v>4362</v>
      </c>
      <c r="B1954" s="150">
        <v>49</v>
      </c>
      <c r="C1954" s="149" t="str">
        <f t="shared" si="30"/>
        <v>QLD</v>
      </c>
    </row>
    <row r="1955" spans="1:3">
      <c r="A1955" s="150">
        <v>4370</v>
      </c>
      <c r="B1955" s="150">
        <v>49</v>
      </c>
      <c r="C1955" s="149" t="str">
        <f t="shared" si="30"/>
        <v>QLD</v>
      </c>
    </row>
    <row r="1956" spans="1:3">
      <c r="A1956" s="150">
        <v>4371</v>
      </c>
      <c r="B1956" s="150">
        <v>49</v>
      </c>
      <c r="C1956" s="149" t="str">
        <f t="shared" si="30"/>
        <v>QLD</v>
      </c>
    </row>
    <row r="1957" spans="1:3">
      <c r="A1957" s="150">
        <v>4372</v>
      </c>
      <c r="B1957" s="150">
        <v>49</v>
      </c>
      <c r="C1957" s="149" t="str">
        <f t="shared" si="30"/>
        <v>QLD</v>
      </c>
    </row>
    <row r="1958" spans="1:3">
      <c r="A1958" s="150">
        <v>4373</v>
      </c>
      <c r="B1958" s="150">
        <v>49</v>
      </c>
      <c r="C1958" s="149" t="str">
        <f t="shared" si="30"/>
        <v>QLD</v>
      </c>
    </row>
    <row r="1959" spans="1:3">
      <c r="A1959" s="150">
        <v>4374</v>
      </c>
      <c r="B1959" s="150">
        <v>49</v>
      </c>
      <c r="C1959" s="149" t="str">
        <f t="shared" si="30"/>
        <v>QLD</v>
      </c>
    </row>
    <row r="1960" spans="1:3">
      <c r="A1960" s="150">
        <v>4375</v>
      </c>
      <c r="B1960" s="150">
        <v>49</v>
      </c>
      <c r="C1960" s="149" t="str">
        <f t="shared" si="30"/>
        <v>QLD</v>
      </c>
    </row>
    <row r="1961" spans="1:3">
      <c r="A1961" s="150">
        <v>4376</v>
      </c>
      <c r="B1961" s="150">
        <v>49</v>
      </c>
      <c r="C1961" s="149" t="str">
        <f t="shared" si="30"/>
        <v>QLD</v>
      </c>
    </row>
    <row r="1962" spans="1:3">
      <c r="A1962" s="150">
        <v>4377</v>
      </c>
      <c r="B1962" s="150">
        <v>49</v>
      </c>
      <c r="C1962" s="149" t="str">
        <f t="shared" si="30"/>
        <v>QLD</v>
      </c>
    </row>
    <row r="1963" spans="1:3">
      <c r="A1963" s="150">
        <v>4378</v>
      </c>
      <c r="B1963" s="150">
        <v>49</v>
      </c>
      <c r="C1963" s="149" t="str">
        <f t="shared" si="30"/>
        <v>QLD</v>
      </c>
    </row>
    <row r="1964" spans="1:3">
      <c r="A1964" s="150">
        <v>4380</v>
      </c>
      <c r="B1964" s="150">
        <v>49</v>
      </c>
      <c r="C1964" s="149" t="str">
        <f t="shared" si="30"/>
        <v>QLD</v>
      </c>
    </row>
    <row r="1965" spans="1:3">
      <c r="A1965" s="150">
        <v>4381</v>
      </c>
      <c r="B1965" s="150">
        <v>49</v>
      </c>
      <c r="C1965" s="149" t="str">
        <f t="shared" si="30"/>
        <v>QLD</v>
      </c>
    </row>
    <row r="1966" spans="1:3">
      <c r="A1966" s="150">
        <v>4382</v>
      </c>
      <c r="B1966" s="150">
        <v>49</v>
      </c>
      <c r="C1966" s="149" t="str">
        <f t="shared" si="30"/>
        <v>QLD</v>
      </c>
    </row>
    <row r="1967" spans="1:3">
      <c r="A1967" s="150">
        <v>4383</v>
      </c>
      <c r="B1967" s="150">
        <v>49</v>
      </c>
      <c r="C1967" s="149" t="str">
        <f t="shared" si="30"/>
        <v>QLD</v>
      </c>
    </row>
    <row r="1968" spans="1:3">
      <c r="A1968" s="150">
        <v>4384</v>
      </c>
      <c r="B1968" s="150">
        <v>49</v>
      </c>
      <c r="C1968" s="149" t="str">
        <f t="shared" si="30"/>
        <v>QLD</v>
      </c>
    </row>
    <row r="1969" spans="1:3">
      <c r="A1969" s="150">
        <v>4385</v>
      </c>
      <c r="B1969" s="150">
        <v>49</v>
      </c>
      <c r="C1969" s="149" t="str">
        <f t="shared" si="30"/>
        <v>QLD</v>
      </c>
    </row>
    <row r="1970" spans="1:3">
      <c r="A1970" s="150">
        <v>4387</v>
      </c>
      <c r="B1970" s="150">
        <v>49</v>
      </c>
      <c r="C1970" s="149" t="str">
        <f t="shared" si="30"/>
        <v>QLD</v>
      </c>
    </row>
    <row r="1971" spans="1:3">
      <c r="A1971" s="150">
        <v>4388</v>
      </c>
      <c r="B1971" s="150">
        <v>49</v>
      </c>
      <c r="C1971" s="149" t="str">
        <f t="shared" si="30"/>
        <v>QLD</v>
      </c>
    </row>
    <row r="1972" spans="1:3">
      <c r="A1972" s="150">
        <v>4390</v>
      </c>
      <c r="B1972" s="150">
        <v>49</v>
      </c>
      <c r="C1972" s="149" t="str">
        <f t="shared" si="30"/>
        <v>QLD</v>
      </c>
    </row>
    <row r="1973" spans="1:3">
      <c r="A1973" s="150">
        <v>4400</v>
      </c>
      <c r="B1973" s="150">
        <v>49</v>
      </c>
      <c r="C1973" s="149" t="str">
        <f t="shared" si="30"/>
        <v>QLD</v>
      </c>
    </row>
    <row r="1974" spans="1:3">
      <c r="A1974" s="150">
        <v>4401</v>
      </c>
      <c r="B1974" s="150">
        <v>49</v>
      </c>
      <c r="C1974" s="149" t="str">
        <f t="shared" si="30"/>
        <v>QLD</v>
      </c>
    </row>
    <row r="1975" spans="1:3">
      <c r="A1975" s="150">
        <v>4402</v>
      </c>
      <c r="B1975" s="150">
        <v>49</v>
      </c>
      <c r="C1975" s="149" t="str">
        <f t="shared" si="30"/>
        <v>QLD</v>
      </c>
    </row>
    <row r="1976" spans="1:3">
      <c r="A1976" s="150">
        <v>4403</v>
      </c>
      <c r="B1976" s="150">
        <v>49</v>
      </c>
      <c r="C1976" s="149" t="str">
        <f t="shared" si="30"/>
        <v>QLD</v>
      </c>
    </row>
    <row r="1977" spans="1:3">
      <c r="A1977" s="150">
        <v>4404</v>
      </c>
      <c r="B1977" s="150">
        <v>49</v>
      </c>
      <c r="C1977" s="149" t="str">
        <f t="shared" si="30"/>
        <v>QLD</v>
      </c>
    </row>
    <row r="1978" spans="1:3">
      <c r="A1978" s="150">
        <v>4405</v>
      </c>
      <c r="B1978" s="150">
        <v>49</v>
      </c>
      <c r="C1978" s="149" t="str">
        <f t="shared" si="30"/>
        <v>QLD</v>
      </c>
    </row>
    <row r="1979" spans="1:3">
      <c r="A1979" s="150">
        <v>4406</v>
      </c>
      <c r="B1979" s="150">
        <v>49</v>
      </c>
      <c r="C1979" s="149" t="str">
        <f t="shared" si="30"/>
        <v>QLD</v>
      </c>
    </row>
    <row r="1980" spans="1:3">
      <c r="A1980" s="150">
        <v>4407</v>
      </c>
      <c r="B1980" s="150">
        <v>49</v>
      </c>
      <c r="C1980" s="149" t="str">
        <f t="shared" si="30"/>
        <v>QLD</v>
      </c>
    </row>
    <row r="1981" spans="1:3">
      <c r="A1981" s="150">
        <v>4408</v>
      </c>
      <c r="B1981" s="150">
        <v>49</v>
      </c>
      <c r="C1981" s="149" t="str">
        <f t="shared" si="30"/>
        <v>QLD</v>
      </c>
    </row>
    <row r="1982" spans="1:3">
      <c r="A1982" s="150">
        <v>4410</v>
      </c>
      <c r="B1982" s="150">
        <v>49</v>
      </c>
      <c r="C1982" s="149" t="str">
        <f t="shared" si="30"/>
        <v>QLD</v>
      </c>
    </row>
    <row r="1983" spans="1:3">
      <c r="A1983" s="150">
        <v>4411</v>
      </c>
      <c r="B1983" s="150">
        <v>49</v>
      </c>
      <c r="C1983" s="149" t="str">
        <f t="shared" si="30"/>
        <v>QLD</v>
      </c>
    </row>
    <row r="1984" spans="1:3">
      <c r="A1984" s="150">
        <v>4412</v>
      </c>
      <c r="B1984" s="150">
        <v>49</v>
      </c>
      <c r="C1984" s="149" t="str">
        <f t="shared" si="30"/>
        <v>QLD</v>
      </c>
    </row>
    <row r="1985" spans="1:3">
      <c r="A1985" s="150">
        <v>4413</v>
      </c>
      <c r="B1985" s="150">
        <v>49</v>
      </c>
      <c r="C1985" s="149" t="str">
        <f t="shared" si="30"/>
        <v>QLD</v>
      </c>
    </row>
    <row r="1986" spans="1:3">
      <c r="A1986" s="150">
        <v>4415</v>
      </c>
      <c r="B1986" s="150">
        <v>49</v>
      </c>
      <c r="C1986" s="149" t="str">
        <f t="shared" ref="C1986:C2049" si="31">IF(OR(A1986&lt;=299,AND(A1986&lt;3000,A1986&gt;=1000)),"NSW",IF(AND(A1986&lt;=999,A1986&gt;=800),"NT",IF(OR(AND(A1986&lt;=8999,A1986&gt;=8000),AND(A1986&lt;=3999,A1986&gt;=3000)),"VIC",IF(OR(AND(A1986&lt;=9999,A1986&gt;=9000),AND(A1986&lt;=4999,A1986&gt;=4000)),"QLD",IF(AND(A1986&lt;=5999,A1986&gt;=5000),"SA",IF(AND(A1986&lt;=6999,A1986&gt;=6000),"WA","TAS"))))))</f>
        <v>QLD</v>
      </c>
    </row>
    <row r="1987" spans="1:3">
      <c r="A1987" s="150">
        <v>4416</v>
      </c>
      <c r="B1987" s="150">
        <v>49</v>
      </c>
      <c r="C1987" s="149" t="str">
        <f t="shared" si="31"/>
        <v>QLD</v>
      </c>
    </row>
    <row r="1988" spans="1:3">
      <c r="A1988" s="150">
        <v>4421</v>
      </c>
      <c r="B1988" s="150">
        <v>49</v>
      </c>
      <c r="C1988" s="149" t="str">
        <f t="shared" si="31"/>
        <v>QLD</v>
      </c>
    </row>
    <row r="1989" spans="1:3">
      <c r="A1989" s="150">
        <v>4494</v>
      </c>
      <c r="B1989" s="150">
        <v>49</v>
      </c>
      <c r="C1989" s="149" t="str">
        <f t="shared" si="31"/>
        <v>QLD</v>
      </c>
    </row>
    <row r="1990" spans="1:3">
      <c r="A1990" s="150">
        <v>4496</v>
      </c>
      <c r="B1990" s="150">
        <v>49</v>
      </c>
      <c r="C1990" s="149" t="str">
        <f t="shared" si="31"/>
        <v>QLD</v>
      </c>
    </row>
    <row r="1991" spans="1:3">
      <c r="A1991" s="150">
        <v>4497</v>
      </c>
      <c r="B1991" s="150">
        <v>49</v>
      </c>
      <c r="C1991" s="149" t="str">
        <f t="shared" si="31"/>
        <v>QLD</v>
      </c>
    </row>
    <row r="1992" spans="1:3">
      <c r="A1992" s="150">
        <v>4498</v>
      </c>
      <c r="B1992" s="150">
        <v>49</v>
      </c>
      <c r="C1992" s="149" t="str">
        <f t="shared" si="31"/>
        <v>QLD</v>
      </c>
    </row>
    <row r="1993" spans="1:3">
      <c r="A1993" s="150">
        <v>4570</v>
      </c>
      <c r="B1993" s="150">
        <v>50</v>
      </c>
      <c r="C1993" s="149" t="str">
        <f t="shared" si="31"/>
        <v>QLD</v>
      </c>
    </row>
    <row r="1994" spans="1:3">
      <c r="A1994" s="150">
        <v>4580</v>
      </c>
      <c r="B1994" s="150">
        <v>50</v>
      </c>
      <c r="C1994" s="149" t="str">
        <f t="shared" si="31"/>
        <v>QLD</v>
      </c>
    </row>
    <row r="1995" spans="1:3">
      <c r="A1995" s="150">
        <v>4581</v>
      </c>
      <c r="B1995" s="150">
        <v>50</v>
      </c>
      <c r="C1995" s="149" t="str">
        <f t="shared" si="31"/>
        <v>QLD</v>
      </c>
    </row>
    <row r="1996" spans="1:3">
      <c r="A1996" s="150">
        <v>4600</v>
      </c>
      <c r="B1996" s="150">
        <v>50</v>
      </c>
      <c r="C1996" s="149" t="str">
        <f t="shared" si="31"/>
        <v>QLD</v>
      </c>
    </row>
    <row r="1997" spans="1:3">
      <c r="A1997" s="150">
        <v>4601</v>
      </c>
      <c r="B1997" s="150">
        <v>50</v>
      </c>
      <c r="C1997" s="149" t="str">
        <f t="shared" si="31"/>
        <v>QLD</v>
      </c>
    </row>
    <row r="1998" spans="1:3">
      <c r="A1998" s="150">
        <v>4605</v>
      </c>
      <c r="B1998" s="150">
        <v>50</v>
      </c>
      <c r="C1998" s="149" t="str">
        <f t="shared" si="31"/>
        <v>QLD</v>
      </c>
    </row>
    <row r="1999" spans="1:3">
      <c r="A1999" s="150">
        <v>4606</v>
      </c>
      <c r="B1999" s="150">
        <v>50</v>
      </c>
      <c r="C1999" s="149" t="str">
        <f t="shared" si="31"/>
        <v>QLD</v>
      </c>
    </row>
    <row r="2000" spans="1:3">
      <c r="A2000" s="150">
        <v>4608</v>
      </c>
      <c r="B2000" s="150">
        <v>50</v>
      </c>
      <c r="C2000" s="149" t="str">
        <f t="shared" si="31"/>
        <v>QLD</v>
      </c>
    </row>
    <row r="2001" spans="1:3">
      <c r="A2001" s="150">
        <v>4610</v>
      </c>
      <c r="B2001" s="150">
        <v>50</v>
      </c>
      <c r="C2001" s="149" t="str">
        <f t="shared" si="31"/>
        <v>QLD</v>
      </c>
    </row>
    <row r="2002" spans="1:3">
      <c r="A2002" s="150">
        <v>4611</v>
      </c>
      <c r="B2002" s="150">
        <v>50</v>
      </c>
      <c r="C2002" s="149" t="str">
        <f t="shared" si="31"/>
        <v>QLD</v>
      </c>
    </row>
    <row r="2003" spans="1:3">
      <c r="A2003" s="150">
        <v>4612</v>
      </c>
      <c r="B2003" s="150">
        <v>50</v>
      </c>
      <c r="C2003" s="149" t="str">
        <f t="shared" si="31"/>
        <v>QLD</v>
      </c>
    </row>
    <row r="2004" spans="1:3">
      <c r="A2004" s="150">
        <v>4613</v>
      </c>
      <c r="B2004" s="150">
        <v>50</v>
      </c>
      <c r="C2004" s="149" t="str">
        <f t="shared" si="31"/>
        <v>QLD</v>
      </c>
    </row>
    <row r="2005" spans="1:3">
      <c r="A2005" s="150">
        <v>4614</v>
      </c>
      <c r="B2005" s="150">
        <v>50</v>
      </c>
      <c r="C2005" s="149" t="str">
        <f t="shared" si="31"/>
        <v>QLD</v>
      </c>
    </row>
    <row r="2006" spans="1:3">
      <c r="A2006" s="150">
        <v>4615</v>
      </c>
      <c r="B2006" s="150">
        <v>50</v>
      </c>
      <c r="C2006" s="149" t="str">
        <f t="shared" si="31"/>
        <v>QLD</v>
      </c>
    </row>
    <row r="2007" spans="1:3">
      <c r="A2007" s="150">
        <v>4620</v>
      </c>
      <c r="B2007" s="150">
        <v>50</v>
      </c>
      <c r="C2007" s="149" t="str">
        <f t="shared" si="31"/>
        <v>QLD</v>
      </c>
    </row>
    <row r="2008" spans="1:3">
      <c r="A2008" s="150">
        <v>4621</v>
      </c>
      <c r="B2008" s="150">
        <v>50</v>
      </c>
      <c r="C2008" s="149" t="str">
        <f t="shared" si="31"/>
        <v>QLD</v>
      </c>
    </row>
    <row r="2009" spans="1:3">
      <c r="A2009" s="150">
        <v>4625</v>
      </c>
      <c r="B2009" s="150">
        <v>50</v>
      </c>
      <c r="C2009" s="149" t="str">
        <f t="shared" si="31"/>
        <v>QLD</v>
      </c>
    </row>
    <row r="2010" spans="1:3">
      <c r="A2010" s="150">
        <v>4626</v>
      </c>
      <c r="B2010" s="150">
        <v>50</v>
      </c>
      <c r="C2010" s="149" t="str">
        <f t="shared" si="31"/>
        <v>QLD</v>
      </c>
    </row>
    <row r="2011" spans="1:3">
      <c r="A2011" s="150">
        <v>4627</v>
      </c>
      <c r="B2011" s="150">
        <v>50</v>
      </c>
      <c r="C2011" s="149" t="str">
        <f t="shared" si="31"/>
        <v>QLD</v>
      </c>
    </row>
    <row r="2012" spans="1:3">
      <c r="A2012" s="150">
        <v>4630</v>
      </c>
      <c r="B2012" s="150">
        <v>50</v>
      </c>
      <c r="C2012" s="149" t="str">
        <f t="shared" si="31"/>
        <v>QLD</v>
      </c>
    </row>
    <row r="2013" spans="1:3">
      <c r="A2013" s="150">
        <v>4650</v>
      </c>
      <c r="B2013" s="150">
        <v>50</v>
      </c>
      <c r="C2013" s="149" t="str">
        <f t="shared" si="31"/>
        <v>QLD</v>
      </c>
    </row>
    <row r="2014" spans="1:3">
      <c r="A2014" s="150">
        <v>4655</v>
      </c>
      <c r="B2014" s="150">
        <v>50</v>
      </c>
      <c r="C2014" s="149" t="str">
        <f t="shared" si="31"/>
        <v>QLD</v>
      </c>
    </row>
    <row r="2015" spans="1:3">
      <c r="A2015" s="150">
        <v>4659</v>
      </c>
      <c r="B2015" s="150">
        <v>50</v>
      </c>
      <c r="C2015" s="149" t="str">
        <f t="shared" si="31"/>
        <v>QLD</v>
      </c>
    </row>
    <row r="2016" spans="1:3">
      <c r="A2016" s="150">
        <v>4660</v>
      </c>
      <c r="B2016" s="150">
        <v>50</v>
      </c>
      <c r="C2016" s="149" t="str">
        <f t="shared" si="31"/>
        <v>QLD</v>
      </c>
    </row>
    <row r="2017" spans="1:3">
      <c r="A2017" s="150">
        <v>4662</v>
      </c>
      <c r="B2017" s="150">
        <v>50</v>
      </c>
      <c r="C2017" s="149" t="str">
        <f t="shared" si="31"/>
        <v>QLD</v>
      </c>
    </row>
    <row r="2018" spans="1:3">
      <c r="A2018" s="150">
        <v>4670</v>
      </c>
      <c r="B2018" s="150">
        <v>50</v>
      </c>
      <c r="C2018" s="149" t="str">
        <f t="shared" si="31"/>
        <v>QLD</v>
      </c>
    </row>
    <row r="2019" spans="1:3">
      <c r="A2019" s="150">
        <v>4671</v>
      </c>
      <c r="B2019" s="150">
        <v>50</v>
      </c>
      <c r="C2019" s="149" t="str">
        <f t="shared" si="31"/>
        <v>QLD</v>
      </c>
    </row>
    <row r="2020" spans="1:3">
      <c r="A2020" s="150">
        <v>4673</v>
      </c>
      <c r="B2020" s="150">
        <v>50</v>
      </c>
      <c r="C2020" s="149" t="str">
        <f t="shared" si="31"/>
        <v>QLD</v>
      </c>
    </row>
    <row r="2021" spans="1:3">
      <c r="A2021" s="150">
        <v>4674</v>
      </c>
      <c r="B2021" s="150">
        <v>50</v>
      </c>
      <c r="C2021" s="149" t="str">
        <f t="shared" si="31"/>
        <v>QLD</v>
      </c>
    </row>
    <row r="2022" spans="1:3">
      <c r="A2022" s="150">
        <v>4676</v>
      </c>
      <c r="B2022" s="150">
        <v>50</v>
      </c>
      <c r="C2022" s="149" t="str">
        <f t="shared" si="31"/>
        <v>QLD</v>
      </c>
    </row>
    <row r="2023" spans="1:3">
      <c r="A2023" s="150">
        <v>4000</v>
      </c>
      <c r="B2023" s="150">
        <v>51</v>
      </c>
      <c r="C2023" s="149" t="str">
        <f t="shared" si="31"/>
        <v>QLD</v>
      </c>
    </row>
    <row r="2024" spans="1:3">
      <c r="A2024" s="150">
        <v>4001</v>
      </c>
      <c r="B2024" s="150">
        <v>51</v>
      </c>
      <c r="C2024" s="149" t="str">
        <f t="shared" si="31"/>
        <v>QLD</v>
      </c>
    </row>
    <row r="2025" spans="1:3">
      <c r="A2025" s="150">
        <v>4002</v>
      </c>
      <c r="B2025" s="150">
        <v>51</v>
      </c>
      <c r="C2025" s="149" t="str">
        <f t="shared" si="31"/>
        <v>QLD</v>
      </c>
    </row>
    <row r="2026" spans="1:3">
      <c r="A2026" s="150">
        <v>4003</v>
      </c>
      <c r="B2026" s="150">
        <v>51</v>
      </c>
      <c r="C2026" s="149" t="str">
        <f t="shared" si="31"/>
        <v>QLD</v>
      </c>
    </row>
    <row r="2027" spans="1:3">
      <c r="A2027" s="150">
        <v>4004</v>
      </c>
      <c r="B2027" s="150">
        <v>51</v>
      </c>
      <c r="C2027" s="149" t="str">
        <f t="shared" si="31"/>
        <v>QLD</v>
      </c>
    </row>
    <row r="2028" spans="1:3">
      <c r="A2028" s="150">
        <v>4005</v>
      </c>
      <c r="B2028" s="150">
        <v>51</v>
      </c>
      <c r="C2028" s="149" t="str">
        <f t="shared" si="31"/>
        <v>QLD</v>
      </c>
    </row>
    <row r="2029" spans="1:3">
      <c r="A2029" s="150">
        <v>4006</v>
      </c>
      <c r="B2029" s="150">
        <v>51</v>
      </c>
      <c r="C2029" s="149" t="str">
        <f t="shared" si="31"/>
        <v>QLD</v>
      </c>
    </row>
    <row r="2030" spans="1:3">
      <c r="A2030" s="150">
        <v>4007</v>
      </c>
      <c r="B2030" s="150">
        <v>51</v>
      </c>
      <c r="C2030" s="149" t="str">
        <f t="shared" si="31"/>
        <v>QLD</v>
      </c>
    </row>
    <row r="2031" spans="1:3">
      <c r="A2031" s="150">
        <v>4008</v>
      </c>
      <c r="B2031" s="150">
        <v>51</v>
      </c>
      <c r="C2031" s="149" t="str">
        <f t="shared" si="31"/>
        <v>QLD</v>
      </c>
    </row>
    <row r="2032" spans="1:3">
      <c r="A2032" s="150">
        <v>4009</v>
      </c>
      <c r="B2032" s="150">
        <v>51</v>
      </c>
      <c r="C2032" s="149" t="str">
        <f t="shared" si="31"/>
        <v>QLD</v>
      </c>
    </row>
    <row r="2033" spans="1:3">
      <c r="A2033" s="150">
        <v>4010</v>
      </c>
      <c r="B2033" s="150">
        <v>51</v>
      </c>
      <c r="C2033" s="149" t="str">
        <f t="shared" si="31"/>
        <v>QLD</v>
      </c>
    </row>
    <row r="2034" spans="1:3">
      <c r="A2034" s="150">
        <v>4011</v>
      </c>
      <c r="B2034" s="150">
        <v>51</v>
      </c>
      <c r="C2034" s="149" t="str">
        <f t="shared" si="31"/>
        <v>QLD</v>
      </c>
    </row>
    <row r="2035" spans="1:3">
      <c r="A2035" s="150">
        <v>4012</v>
      </c>
      <c r="B2035" s="150">
        <v>51</v>
      </c>
      <c r="C2035" s="149" t="str">
        <f t="shared" si="31"/>
        <v>QLD</v>
      </c>
    </row>
    <row r="2036" spans="1:3">
      <c r="A2036" s="150">
        <v>4013</v>
      </c>
      <c r="B2036" s="150">
        <v>51</v>
      </c>
      <c r="C2036" s="149" t="str">
        <f t="shared" si="31"/>
        <v>QLD</v>
      </c>
    </row>
    <row r="2037" spans="1:3">
      <c r="A2037" s="150">
        <v>4014</v>
      </c>
      <c r="B2037" s="150">
        <v>51</v>
      </c>
      <c r="C2037" s="149" t="str">
        <f t="shared" si="31"/>
        <v>QLD</v>
      </c>
    </row>
    <row r="2038" spans="1:3">
      <c r="A2038" s="150">
        <v>4017</v>
      </c>
      <c r="B2038" s="150">
        <v>51</v>
      </c>
      <c r="C2038" s="149" t="str">
        <f t="shared" si="31"/>
        <v>QLD</v>
      </c>
    </row>
    <row r="2039" spans="1:3">
      <c r="A2039" s="150">
        <v>4018</v>
      </c>
      <c r="B2039" s="150">
        <v>51</v>
      </c>
      <c r="C2039" s="149" t="str">
        <f t="shared" si="31"/>
        <v>QLD</v>
      </c>
    </row>
    <row r="2040" spans="1:3">
      <c r="A2040" s="150">
        <v>4019</v>
      </c>
      <c r="B2040" s="150">
        <v>51</v>
      </c>
      <c r="C2040" s="149" t="str">
        <f t="shared" si="31"/>
        <v>QLD</v>
      </c>
    </row>
    <row r="2041" spans="1:3">
      <c r="A2041" s="150">
        <v>4020</v>
      </c>
      <c r="B2041" s="150">
        <v>51</v>
      </c>
      <c r="C2041" s="149" t="str">
        <f t="shared" si="31"/>
        <v>QLD</v>
      </c>
    </row>
    <row r="2042" spans="1:3">
      <c r="A2042" s="150">
        <v>4021</v>
      </c>
      <c r="B2042" s="150">
        <v>51</v>
      </c>
      <c r="C2042" s="149" t="str">
        <f t="shared" si="31"/>
        <v>QLD</v>
      </c>
    </row>
    <row r="2043" spans="1:3">
      <c r="A2043" s="150">
        <v>4022</v>
      </c>
      <c r="B2043" s="150">
        <v>51</v>
      </c>
      <c r="C2043" s="149" t="str">
        <f t="shared" si="31"/>
        <v>QLD</v>
      </c>
    </row>
    <row r="2044" spans="1:3">
      <c r="A2044" s="150">
        <v>4025</v>
      </c>
      <c r="B2044" s="150">
        <v>51</v>
      </c>
      <c r="C2044" s="149" t="str">
        <f t="shared" si="31"/>
        <v>QLD</v>
      </c>
    </row>
    <row r="2045" spans="1:3">
      <c r="A2045" s="150">
        <v>4029</v>
      </c>
      <c r="B2045" s="150">
        <v>51</v>
      </c>
      <c r="C2045" s="149" t="str">
        <f t="shared" si="31"/>
        <v>QLD</v>
      </c>
    </row>
    <row r="2046" spans="1:3">
      <c r="A2046" s="150">
        <v>4030</v>
      </c>
      <c r="B2046" s="150">
        <v>51</v>
      </c>
      <c r="C2046" s="149" t="str">
        <f t="shared" si="31"/>
        <v>QLD</v>
      </c>
    </row>
    <row r="2047" spans="1:3">
      <c r="A2047" s="150">
        <v>4031</v>
      </c>
      <c r="B2047" s="150">
        <v>51</v>
      </c>
      <c r="C2047" s="149" t="str">
        <f t="shared" si="31"/>
        <v>QLD</v>
      </c>
    </row>
    <row r="2048" spans="1:3">
      <c r="A2048" s="150">
        <v>4032</v>
      </c>
      <c r="B2048" s="150">
        <v>51</v>
      </c>
      <c r="C2048" s="149" t="str">
        <f t="shared" si="31"/>
        <v>QLD</v>
      </c>
    </row>
    <row r="2049" spans="1:3">
      <c r="A2049" s="150">
        <v>4034</v>
      </c>
      <c r="B2049" s="150">
        <v>51</v>
      </c>
      <c r="C2049" s="149" t="str">
        <f t="shared" si="31"/>
        <v>QLD</v>
      </c>
    </row>
    <row r="2050" spans="1:3">
      <c r="A2050" s="150">
        <v>4035</v>
      </c>
      <c r="B2050" s="150">
        <v>51</v>
      </c>
      <c r="C2050" s="149" t="str">
        <f t="shared" ref="C2050:C2113" si="32">IF(OR(A2050&lt;=299,AND(A2050&lt;3000,A2050&gt;=1000)),"NSW",IF(AND(A2050&lt;=999,A2050&gt;=800),"NT",IF(OR(AND(A2050&lt;=8999,A2050&gt;=8000),AND(A2050&lt;=3999,A2050&gt;=3000)),"VIC",IF(OR(AND(A2050&lt;=9999,A2050&gt;=9000),AND(A2050&lt;=4999,A2050&gt;=4000)),"QLD",IF(AND(A2050&lt;=5999,A2050&gt;=5000),"SA",IF(AND(A2050&lt;=6999,A2050&gt;=6000),"WA","TAS"))))))</f>
        <v>QLD</v>
      </c>
    </row>
    <row r="2051" spans="1:3">
      <c r="A2051" s="150">
        <v>4036</v>
      </c>
      <c r="B2051" s="150">
        <v>51</v>
      </c>
      <c r="C2051" s="149" t="str">
        <f t="shared" si="32"/>
        <v>QLD</v>
      </c>
    </row>
    <row r="2052" spans="1:3">
      <c r="A2052" s="150">
        <v>4037</v>
      </c>
      <c r="B2052" s="150">
        <v>51</v>
      </c>
      <c r="C2052" s="149" t="str">
        <f t="shared" si="32"/>
        <v>QLD</v>
      </c>
    </row>
    <row r="2053" spans="1:3">
      <c r="A2053" s="150">
        <v>4051</v>
      </c>
      <c r="B2053" s="150">
        <v>51</v>
      </c>
      <c r="C2053" s="149" t="str">
        <f t="shared" si="32"/>
        <v>QLD</v>
      </c>
    </row>
    <row r="2054" spans="1:3">
      <c r="A2054" s="150">
        <v>4052</v>
      </c>
      <c r="B2054" s="150">
        <v>51</v>
      </c>
      <c r="C2054" s="149" t="str">
        <f t="shared" si="32"/>
        <v>QLD</v>
      </c>
    </row>
    <row r="2055" spans="1:3">
      <c r="A2055" s="150">
        <v>4053</v>
      </c>
      <c r="B2055" s="150">
        <v>51</v>
      </c>
      <c r="C2055" s="149" t="str">
        <f t="shared" si="32"/>
        <v>QLD</v>
      </c>
    </row>
    <row r="2056" spans="1:3">
      <c r="A2056" s="150">
        <v>4054</v>
      </c>
      <c r="B2056" s="150">
        <v>51</v>
      </c>
      <c r="C2056" s="149" t="str">
        <f t="shared" si="32"/>
        <v>QLD</v>
      </c>
    </row>
    <row r="2057" spans="1:3">
      <c r="A2057" s="150">
        <v>4055</v>
      </c>
      <c r="B2057" s="150">
        <v>51</v>
      </c>
      <c r="C2057" s="149" t="str">
        <f t="shared" si="32"/>
        <v>QLD</v>
      </c>
    </row>
    <row r="2058" spans="1:3">
      <c r="A2058" s="150">
        <v>4059</v>
      </c>
      <c r="B2058" s="150">
        <v>51</v>
      </c>
      <c r="C2058" s="149" t="str">
        <f t="shared" si="32"/>
        <v>QLD</v>
      </c>
    </row>
    <row r="2059" spans="1:3">
      <c r="A2059" s="150">
        <v>4060</v>
      </c>
      <c r="B2059" s="150">
        <v>51</v>
      </c>
      <c r="C2059" s="149" t="str">
        <f t="shared" si="32"/>
        <v>QLD</v>
      </c>
    </row>
    <row r="2060" spans="1:3">
      <c r="A2060" s="150">
        <v>4061</v>
      </c>
      <c r="B2060" s="150">
        <v>51</v>
      </c>
      <c r="C2060" s="149" t="str">
        <f t="shared" si="32"/>
        <v>QLD</v>
      </c>
    </row>
    <row r="2061" spans="1:3">
      <c r="A2061" s="150">
        <v>4064</v>
      </c>
      <c r="B2061" s="150">
        <v>51</v>
      </c>
      <c r="C2061" s="149" t="str">
        <f t="shared" si="32"/>
        <v>QLD</v>
      </c>
    </row>
    <row r="2062" spans="1:3">
      <c r="A2062" s="150">
        <v>4065</v>
      </c>
      <c r="B2062" s="150">
        <v>51</v>
      </c>
      <c r="C2062" s="149" t="str">
        <f t="shared" si="32"/>
        <v>QLD</v>
      </c>
    </row>
    <row r="2063" spans="1:3">
      <c r="A2063" s="150">
        <v>4066</v>
      </c>
      <c r="B2063" s="150">
        <v>51</v>
      </c>
      <c r="C2063" s="149" t="str">
        <f t="shared" si="32"/>
        <v>QLD</v>
      </c>
    </row>
    <row r="2064" spans="1:3">
      <c r="A2064" s="150">
        <v>4067</v>
      </c>
      <c r="B2064" s="150">
        <v>51</v>
      </c>
      <c r="C2064" s="149" t="str">
        <f t="shared" si="32"/>
        <v>QLD</v>
      </c>
    </row>
    <row r="2065" spans="1:3">
      <c r="A2065" s="150">
        <v>4068</v>
      </c>
      <c r="B2065" s="150">
        <v>51</v>
      </c>
      <c r="C2065" s="149" t="str">
        <f t="shared" si="32"/>
        <v>QLD</v>
      </c>
    </row>
    <row r="2066" spans="1:3">
      <c r="A2066" s="150">
        <v>4069</v>
      </c>
      <c r="B2066" s="150">
        <v>51</v>
      </c>
      <c r="C2066" s="149" t="str">
        <f t="shared" si="32"/>
        <v>QLD</v>
      </c>
    </row>
    <row r="2067" spans="1:3">
      <c r="A2067" s="150">
        <v>4070</v>
      </c>
      <c r="B2067" s="150">
        <v>51</v>
      </c>
      <c r="C2067" s="149" t="str">
        <f t="shared" si="32"/>
        <v>QLD</v>
      </c>
    </row>
    <row r="2068" spans="1:3">
      <c r="A2068" s="150">
        <v>4072</v>
      </c>
      <c r="B2068" s="150">
        <v>51</v>
      </c>
      <c r="C2068" s="149" t="str">
        <f t="shared" si="32"/>
        <v>QLD</v>
      </c>
    </row>
    <row r="2069" spans="1:3">
      <c r="A2069" s="150">
        <v>4073</v>
      </c>
      <c r="B2069" s="150">
        <v>51</v>
      </c>
      <c r="C2069" s="149" t="str">
        <f t="shared" si="32"/>
        <v>QLD</v>
      </c>
    </row>
    <row r="2070" spans="1:3">
      <c r="A2070" s="150">
        <v>4074</v>
      </c>
      <c r="B2070" s="150">
        <v>51</v>
      </c>
      <c r="C2070" s="149" t="str">
        <f t="shared" si="32"/>
        <v>QLD</v>
      </c>
    </row>
    <row r="2071" spans="1:3">
      <c r="A2071" s="150">
        <v>4075</v>
      </c>
      <c r="B2071" s="150">
        <v>51</v>
      </c>
      <c r="C2071" s="149" t="str">
        <f t="shared" si="32"/>
        <v>QLD</v>
      </c>
    </row>
    <row r="2072" spans="1:3">
      <c r="A2072" s="150">
        <v>4076</v>
      </c>
      <c r="B2072" s="150">
        <v>51</v>
      </c>
      <c r="C2072" s="149" t="str">
        <f t="shared" si="32"/>
        <v>QLD</v>
      </c>
    </row>
    <row r="2073" spans="1:3">
      <c r="A2073" s="150">
        <v>4077</v>
      </c>
      <c r="B2073" s="150">
        <v>51</v>
      </c>
      <c r="C2073" s="149" t="str">
        <f t="shared" si="32"/>
        <v>QLD</v>
      </c>
    </row>
    <row r="2074" spans="1:3">
      <c r="A2074" s="150">
        <v>4078</v>
      </c>
      <c r="B2074" s="150">
        <v>51</v>
      </c>
      <c r="C2074" s="149" t="str">
        <f t="shared" si="32"/>
        <v>QLD</v>
      </c>
    </row>
    <row r="2075" spans="1:3">
      <c r="A2075" s="150">
        <v>4101</v>
      </c>
      <c r="B2075" s="150">
        <v>51</v>
      </c>
      <c r="C2075" s="149" t="str">
        <f t="shared" si="32"/>
        <v>QLD</v>
      </c>
    </row>
    <row r="2076" spans="1:3">
      <c r="A2076" s="150">
        <v>4102</v>
      </c>
      <c r="B2076" s="150">
        <v>51</v>
      </c>
      <c r="C2076" s="149" t="str">
        <f t="shared" si="32"/>
        <v>QLD</v>
      </c>
    </row>
    <row r="2077" spans="1:3">
      <c r="A2077" s="150">
        <v>4103</v>
      </c>
      <c r="B2077" s="150">
        <v>51</v>
      </c>
      <c r="C2077" s="149" t="str">
        <f t="shared" si="32"/>
        <v>QLD</v>
      </c>
    </row>
    <row r="2078" spans="1:3">
      <c r="A2078" s="150">
        <v>4104</v>
      </c>
      <c r="B2078" s="150">
        <v>51</v>
      </c>
      <c r="C2078" s="149" t="str">
        <f t="shared" si="32"/>
        <v>QLD</v>
      </c>
    </row>
    <row r="2079" spans="1:3">
      <c r="A2079" s="150">
        <v>4105</v>
      </c>
      <c r="B2079" s="150">
        <v>51</v>
      </c>
      <c r="C2079" s="149" t="str">
        <f t="shared" si="32"/>
        <v>QLD</v>
      </c>
    </row>
    <row r="2080" spans="1:3">
      <c r="A2080" s="150">
        <v>4106</v>
      </c>
      <c r="B2080" s="150">
        <v>51</v>
      </c>
      <c r="C2080" s="149" t="str">
        <f t="shared" si="32"/>
        <v>QLD</v>
      </c>
    </row>
    <row r="2081" spans="1:3">
      <c r="A2081" s="150">
        <v>4107</v>
      </c>
      <c r="B2081" s="150">
        <v>51</v>
      </c>
      <c r="C2081" s="149" t="str">
        <f t="shared" si="32"/>
        <v>QLD</v>
      </c>
    </row>
    <row r="2082" spans="1:3">
      <c r="A2082" s="150">
        <v>4108</v>
      </c>
      <c r="B2082" s="150">
        <v>51</v>
      </c>
      <c r="C2082" s="149" t="str">
        <f t="shared" si="32"/>
        <v>QLD</v>
      </c>
    </row>
    <row r="2083" spans="1:3">
      <c r="A2083" s="150">
        <v>4109</v>
      </c>
      <c r="B2083" s="150">
        <v>51</v>
      </c>
      <c r="C2083" s="149" t="str">
        <f t="shared" si="32"/>
        <v>QLD</v>
      </c>
    </row>
    <row r="2084" spans="1:3">
      <c r="A2084" s="150">
        <v>4110</v>
      </c>
      <c r="B2084" s="150">
        <v>51</v>
      </c>
      <c r="C2084" s="149" t="str">
        <f t="shared" si="32"/>
        <v>QLD</v>
      </c>
    </row>
    <row r="2085" spans="1:3">
      <c r="A2085" s="150">
        <v>4111</v>
      </c>
      <c r="B2085" s="150">
        <v>51</v>
      </c>
      <c r="C2085" s="149" t="str">
        <f t="shared" si="32"/>
        <v>QLD</v>
      </c>
    </row>
    <row r="2086" spans="1:3">
      <c r="A2086" s="150">
        <v>4112</v>
      </c>
      <c r="B2086" s="150">
        <v>51</v>
      </c>
      <c r="C2086" s="149" t="str">
        <f t="shared" si="32"/>
        <v>QLD</v>
      </c>
    </row>
    <row r="2087" spans="1:3">
      <c r="A2087" s="150">
        <v>4113</v>
      </c>
      <c r="B2087" s="150">
        <v>51</v>
      </c>
      <c r="C2087" s="149" t="str">
        <f t="shared" si="32"/>
        <v>QLD</v>
      </c>
    </row>
    <row r="2088" spans="1:3">
      <c r="A2088" s="150">
        <v>4114</v>
      </c>
      <c r="B2088" s="150">
        <v>51</v>
      </c>
      <c r="C2088" s="149" t="str">
        <f t="shared" si="32"/>
        <v>QLD</v>
      </c>
    </row>
    <row r="2089" spans="1:3">
      <c r="A2089" s="150">
        <v>4115</v>
      </c>
      <c r="B2089" s="150">
        <v>51</v>
      </c>
      <c r="C2089" s="149" t="str">
        <f t="shared" si="32"/>
        <v>QLD</v>
      </c>
    </row>
    <row r="2090" spans="1:3">
      <c r="A2090" s="150">
        <v>4116</v>
      </c>
      <c r="B2090" s="150">
        <v>51</v>
      </c>
      <c r="C2090" s="149" t="str">
        <f t="shared" si="32"/>
        <v>QLD</v>
      </c>
    </row>
    <row r="2091" spans="1:3">
      <c r="A2091" s="150">
        <v>4117</v>
      </c>
      <c r="B2091" s="150">
        <v>51</v>
      </c>
      <c r="C2091" s="149" t="str">
        <f t="shared" si="32"/>
        <v>QLD</v>
      </c>
    </row>
    <row r="2092" spans="1:3">
      <c r="A2092" s="150">
        <v>4118</v>
      </c>
      <c r="B2092" s="150">
        <v>51</v>
      </c>
      <c r="C2092" s="149" t="str">
        <f t="shared" si="32"/>
        <v>QLD</v>
      </c>
    </row>
    <row r="2093" spans="1:3">
      <c r="A2093" s="150">
        <v>4119</v>
      </c>
      <c r="B2093" s="150">
        <v>51</v>
      </c>
      <c r="C2093" s="149" t="str">
        <f t="shared" si="32"/>
        <v>QLD</v>
      </c>
    </row>
    <row r="2094" spans="1:3">
      <c r="A2094" s="150">
        <v>4120</v>
      </c>
      <c r="B2094" s="150">
        <v>51</v>
      </c>
      <c r="C2094" s="149" t="str">
        <f t="shared" si="32"/>
        <v>QLD</v>
      </c>
    </row>
    <row r="2095" spans="1:3">
      <c r="A2095" s="150">
        <v>4121</v>
      </c>
      <c r="B2095" s="150">
        <v>51</v>
      </c>
      <c r="C2095" s="149" t="str">
        <f t="shared" si="32"/>
        <v>QLD</v>
      </c>
    </row>
    <row r="2096" spans="1:3">
      <c r="A2096" s="150">
        <v>4122</v>
      </c>
      <c r="B2096" s="150">
        <v>51</v>
      </c>
      <c r="C2096" s="149" t="str">
        <f t="shared" si="32"/>
        <v>QLD</v>
      </c>
    </row>
    <row r="2097" spans="1:3">
      <c r="A2097" s="150">
        <v>4123</v>
      </c>
      <c r="B2097" s="150">
        <v>51</v>
      </c>
      <c r="C2097" s="149" t="str">
        <f t="shared" si="32"/>
        <v>QLD</v>
      </c>
    </row>
    <row r="2098" spans="1:3">
      <c r="A2098" s="150">
        <v>4124</v>
      </c>
      <c r="B2098" s="150">
        <v>51</v>
      </c>
      <c r="C2098" s="149" t="str">
        <f t="shared" si="32"/>
        <v>QLD</v>
      </c>
    </row>
    <row r="2099" spans="1:3">
      <c r="A2099" s="150">
        <v>4125</v>
      </c>
      <c r="B2099" s="150">
        <v>51</v>
      </c>
      <c r="C2099" s="149" t="str">
        <f t="shared" si="32"/>
        <v>QLD</v>
      </c>
    </row>
    <row r="2100" spans="1:3">
      <c r="A2100" s="150">
        <v>4127</v>
      </c>
      <c r="B2100" s="150">
        <v>51</v>
      </c>
      <c r="C2100" s="149" t="str">
        <f t="shared" si="32"/>
        <v>QLD</v>
      </c>
    </row>
    <row r="2101" spans="1:3">
      <c r="A2101" s="150">
        <v>4128</v>
      </c>
      <c r="B2101" s="150">
        <v>51</v>
      </c>
      <c r="C2101" s="149" t="str">
        <f t="shared" si="32"/>
        <v>QLD</v>
      </c>
    </row>
    <row r="2102" spans="1:3">
      <c r="A2102" s="150">
        <v>4129</v>
      </c>
      <c r="B2102" s="150">
        <v>51</v>
      </c>
      <c r="C2102" s="149" t="str">
        <f t="shared" si="32"/>
        <v>QLD</v>
      </c>
    </row>
    <row r="2103" spans="1:3">
      <c r="A2103" s="150">
        <v>4130</v>
      </c>
      <c r="B2103" s="150">
        <v>51</v>
      </c>
      <c r="C2103" s="149" t="str">
        <f t="shared" si="32"/>
        <v>QLD</v>
      </c>
    </row>
    <row r="2104" spans="1:3">
      <c r="A2104" s="150">
        <v>4131</v>
      </c>
      <c r="B2104" s="150">
        <v>51</v>
      </c>
      <c r="C2104" s="149" t="str">
        <f t="shared" si="32"/>
        <v>QLD</v>
      </c>
    </row>
    <row r="2105" spans="1:3">
      <c r="A2105" s="150">
        <v>4132</v>
      </c>
      <c r="B2105" s="150">
        <v>51</v>
      </c>
      <c r="C2105" s="149" t="str">
        <f t="shared" si="32"/>
        <v>QLD</v>
      </c>
    </row>
    <row r="2106" spans="1:3">
      <c r="A2106" s="150">
        <v>4133</v>
      </c>
      <c r="B2106" s="150">
        <v>51</v>
      </c>
      <c r="C2106" s="149" t="str">
        <f t="shared" si="32"/>
        <v>QLD</v>
      </c>
    </row>
    <row r="2107" spans="1:3">
      <c r="A2107" s="150">
        <v>4151</v>
      </c>
      <c r="B2107" s="150">
        <v>51</v>
      </c>
      <c r="C2107" s="149" t="str">
        <f t="shared" si="32"/>
        <v>QLD</v>
      </c>
    </row>
    <row r="2108" spans="1:3">
      <c r="A2108" s="150">
        <v>4152</v>
      </c>
      <c r="B2108" s="150">
        <v>51</v>
      </c>
      <c r="C2108" s="149" t="str">
        <f t="shared" si="32"/>
        <v>QLD</v>
      </c>
    </row>
    <row r="2109" spans="1:3">
      <c r="A2109" s="150">
        <v>4153</v>
      </c>
      <c r="B2109" s="150">
        <v>51</v>
      </c>
      <c r="C2109" s="149" t="str">
        <f t="shared" si="32"/>
        <v>QLD</v>
      </c>
    </row>
    <row r="2110" spans="1:3">
      <c r="A2110" s="150">
        <v>4154</v>
      </c>
      <c r="B2110" s="150">
        <v>51</v>
      </c>
      <c r="C2110" s="149" t="str">
        <f t="shared" si="32"/>
        <v>QLD</v>
      </c>
    </row>
    <row r="2111" spans="1:3">
      <c r="A2111" s="150">
        <v>4155</v>
      </c>
      <c r="B2111" s="150">
        <v>51</v>
      </c>
      <c r="C2111" s="149" t="str">
        <f t="shared" si="32"/>
        <v>QLD</v>
      </c>
    </row>
    <row r="2112" spans="1:3">
      <c r="A2112" s="150">
        <v>4156</v>
      </c>
      <c r="B2112" s="150">
        <v>51</v>
      </c>
      <c r="C2112" s="149" t="str">
        <f t="shared" si="32"/>
        <v>QLD</v>
      </c>
    </row>
    <row r="2113" spans="1:3">
      <c r="A2113" s="150">
        <v>4157</v>
      </c>
      <c r="B2113" s="150">
        <v>51</v>
      </c>
      <c r="C2113" s="149" t="str">
        <f t="shared" si="32"/>
        <v>QLD</v>
      </c>
    </row>
    <row r="2114" spans="1:3">
      <c r="A2114" s="150">
        <v>4158</v>
      </c>
      <c r="B2114" s="150">
        <v>51</v>
      </c>
      <c r="C2114" s="149" t="str">
        <f t="shared" ref="C2114:C2177" si="33">IF(OR(A2114&lt;=299,AND(A2114&lt;3000,A2114&gt;=1000)),"NSW",IF(AND(A2114&lt;=999,A2114&gt;=800),"NT",IF(OR(AND(A2114&lt;=8999,A2114&gt;=8000),AND(A2114&lt;=3999,A2114&gt;=3000)),"VIC",IF(OR(AND(A2114&lt;=9999,A2114&gt;=9000),AND(A2114&lt;=4999,A2114&gt;=4000)),"QLD",IF(AND(A2114&lt;=5999,A2114&gt;=5000),"SA",IF(AND(A2114&lt;=6999,A2114&gt;=6000),"WA","TAS"))))))</f>
        <v>QLD</v>
      </c>
    </row>
    <row r="2115" spans="1:3">
      <c r="A2115" s="150">
        <v>4159</v>
      </c>
      <c r="B2115" s="150">
        <v>51</v>
      </c>
      <c r="C2115" s="149" t="str">
        <f t="shared" si="33"/>
        <v>QLD</v>
      </c>
    </row>
    <row r="2116" spans="1:3">
      <c r="A2116" s="150">
        <v>4160</v>
      </c>
      <c r="B2116" s="150">
        <v>51</v>
      </c>
      <c r="C2116" s="149" t="str">
        <f t="shared" si="33"/>
        <v>QLD</v>
      </c>
    </row>
    <row r="2117" spans="1:3">
      <c r="A2117" s="150">
        <v>4161</v>
      </c>
      <c r="B2117" s="150">
        <v>51</v>
      </c>
      <c r="C2117" s="149" t="str">
        <f t="shared" si="33"/>
        <v>QLD</v>
      </c>
    </row>
    <row r="2118" spans="1:3">
      <c r="A2118" s="150">
        <v>4163</v>
      </c>
      <c r="B2118" s="150">
        <v>51</v>
      </c>
      <c r="C2118" s="149" t="str">
        <f t="shared" si="33"/>
        <v>QLD</v>
      </c>
    </row>
    <row r="2119" spans="1:3">
      <c r="A2119" s="150">
        <v>4164</v>
      </c>
      <c r="B2119" s="150">
        <v>51</v>
      </c>
      <c r="C2119" s="149" t="str">
        <f t="shared" si="33"/>
        <v>QLD</v>
      </c>
    </row>
    <row r="2120" spans="1:3">
      <c r="A2120" s="150">
        <v>4165</v>
      </c>
      <c r="B2120" s="150">
        <v>51</v>
      </c>
      <c r="C2120" s="149" t="str">
        <f t="shared" si="33"/>
        <v>QLD</v>
      </c>
    </row>
    <row r="2121" spans="1:3">
      <c r="A2121" s="150">
        <v>4169</v>
      </c>
      <c r="B2121" s="150">
        <v>51</v>
      </c>
      <c r="C2121" s="149" t="str">
        <f t="shared" si="33"/>
        <v>QLD</v>
      </c>
    </row>
    <row r="2122" spans="1:3">
      <c r="A2122" s="150">
        <v>4170</v>
      </c>
      <c r="B2122" s="150">
        <v>51</v>
      </c>
      <c r="C2122" s="149" t="str">
        <f t="shared" si="33"/>
        <v>QLD</v>
      </c>
    </row>
    <row r="2123" spans="1:3">
      <c r="A2123" s="150">
        <v>4171</v>
      </c>
      <c r="B2123" s="150">
        <v>51</v>
      </c>
      <c r="C2123" s="149" t="str">
        <f t="shared" si="33"/>
        <v>QLD</v>
      </c>
    </row>
    <row r="2124" spans="1:3">
      <c r="A2124" s="150">
        <v>4172</v>
      </c>
      <c r="B2124" s="150">
        <v>51</v>
      </c>
      <c r="C2124" s="149" t="str">
        <f t="shared" si="33"/>
        <v>QLD</v>
      </c>
    </row>
    <row r="2125" spans="1:3">
      <c r="A2125" s="150">
        <v>4173</v>
      </c>
      <c r="B2125" s="150">
        <v>51</v>
      </c>
      <c r="C2125" s="149" t="str">
        <f t="shared" si="33"/>
        <v>QLD</v>
      </c>
    </row>
    <row r="2126" spans="1:3">
      <c r="A2126" s="150">
        <v>4174</v>
      </c>
      <c r="B2126" s="150">
        <v>51</v>
      </c>
      <c r="C2126" s="149" t="str">
        <f t="shared" si="33"/>
        <v>QLD</v>
      </c>
    </row>
    <row r="2127" spans="1:3">
      <c r="A2127" s="150">
        <v>4178</v>
      </c>
      <c r="B2127" s="150">
        <v>51</v>
      </c>
      <c r="C2127" s="149" t="str">
        <f t="shared" si="33"/>
        <v>QLD</v>
      </c>
    </row>
    <row r="2128" spans="1:3">
      <c r="A2128" s="150">
        <v>4179</v>
      </c>
      <c r="B2128" s="150">
        <v>51</v>
      </c>
      <c r="C2128" s="149" t="str">
        <f t="shared" si="33"/>
        <v>QLD</v>
      </c>
    </row>
    <row r="2129" spans="1:3">
      <c r="A2129" s="150">
        <v>4183</v>
      </c>
      <c r="B2129" s="150">
        <v>51</v>
      </c>
      <c r="C2129" s="149" t="str">
        <f t="shared" si="33"/>
        <v>QLD</v>
      </c>
    </row>
    <row r="2130" spans="1:3">
      <c r="A2130" s="150">
        <v>4184</v>
      </c>
      <c r="B2130" s="150">
        <v>51</v>
      </c>
      <c r="C2130" s="149" t="str">
        <f t="shared" si="33"/>
        <v>QLD</v>
      </c>
    </row>
    <row r="2131" spans="1:3">
      <c r="A2131" s="150">
        <v>4205</v>
      </c>
      <c r="B2131" s="150">
        <v>51</v>
      </c>
      <c r="C2131" s="149" t="str">
        <f t="shared" si="33"/>
        <v>QLD</v>
      </c>
    </row>
    <row r="2132" spans="1:3">
      <c r="A2132" s="150">
        <v>4207</v>
      </c>
      <c r="B2132" s="150">
        <v>51</v>
      </c>
      <c r="C2132" s="149" t="str">
        <f t="shared" si="33"/>
        <v>QLD</v>
      </c>
    </row>
    <row r="2133" spans="1:3">
      <c r="A2133" s="150">
        <v>4208</v>
      </c>
      <c r="B2133" s="150">
        <v>51</v>
      </c>
      <c r="C2133" s="149" t="str">
        <f t="shared" si="33"/>
        <v>QLD</v>
      </c>
    </row>
    <row r="2134" spans="1:3">
      <c r="A2134" s="150">
        <v>4209</v>
      </c>
      <c r="B2134" s="150">
        <v>51</v>
      </c>
      <c r="C2134" s="149" t="str">
        <f t="shared" si="33"/>
        <v>QLD</v>
      </c>
    </row>
    <row r="2135" spans="1:3">
      <c r="A2135" s="150">
        <v>4210</v>
      </c>
      <c r="B2135" s="150">
        <v>51</v>
      </c>
      <c r="C2135" s="149" t="str">
        <f t="shared" si="33"/>
        <v>QLD</v>
      </c>
    </row>
    <row r="2136" spans="1:3">
      <c r="A2136" s="150">
        <v>4211</v>
      </c>
      <c r="B2136" s="150">
        <v>51</v>
      </c>
      <c r="C2136" s="149" t="str">
        <f t="shared" si="33"/>
        <v>QLD</v>
      </c>
    </row>
    <row r="2137" spans="1:3">
      <c r="A2137" s="150">
        <v>4212</v>
      </c>
      <c r="B2137" s="150">
        <v>51</v>
      </c>
      <c r="C2137" s="149" t="str">
        <f t="shared" si="33"/>
        <v>QLD</v>
      </c>
    </row>
    <row r="2138" spans="1:3">
      <c r="A2138" s="150">
        <v>4213</v>
      </c>
      <c r="B2138" s="150">
        <v>51</v>
      </c>
      <c r="C2138" s="149" t="str">
        <f t="shared" si="33"/>
        <v>QLD</v>
      </c>
    </row>
    <row r="2139" spans="1:3">
      <c r="A2139" s="150">
        <v>4214</v>
      </c>
      <c r="B2139" s="150">
        <v>51</v>
      </c>
      <c r="C2139" s="149" t="str">
        <f t="shared" si="33"/>
        <v>QLD</v>
      </c>
    </row>
    <row r="2140" spans="1:3">
      <c r="A2140" s="150">
        <v>4215</v>
      </c>
      <c r="B2140" s="150">
        <v>51</v>
      </c>
      <c r="C2140" s="149" t="str">
        <f t="shared" si="33"/>
        <v>QLD</v>
      </c>
    </row>
    <row r="2141" spans="1:3">
      <c r="A2141" s="150">
        <v>4216</v>
      </c>
      <c r="B2141" s="150">
        <v>51</v>
      </c>
      <c r="C2141" s="149" t="str">
        <f t="shared" si="33"/>
        <v>QLD</v>
      </c>
    </row>
    <row r="2142" spans="1:3">
      <c r="A2142" s="150">
        <v>4217</v>
      </c>
      <c r="B2142" s="150">
        <v>51</v>
      </c>
      <c r="C2142" s="149" t="str">
        <f t="shared" si="33"/>
        <v>QLD</v>
      </c>
    </row>
    <row r="2143" spans="1:3">
      <c r="A2143" s="150">
        <v>4218</v>
      </c>
      <c r="B2143" s="150">
        <v>51</v>
      </c>
      <c r="C2143" s="149" t="str">
        <f t="shared" si="33"/>
        <v>QLD</v>
      </c>
    </row>
    <row r="2144" spans="1:3">
      <c r="A2144" s="150">
        <v>4219</v>
      </c>
      <c r="B2144" s="150">
        <v>51</v>
      </c>
      <c r="C2144" s="149" t="str">
        <f t="shared" si="33"/>
        <v>QLD</v>
      </c>
    </row>
    <row r="2145" spans="1:3">
      <c r="A2145" s="150">
        <v>4220</v>
      </c>
      <c r="B2145" s="150">
        <v>51</v>
      </c>
      <c r="C2145" s="149" t="str">
        <f t="shared" si="33"/>
        <v>QLD</v>
      </c>
    </row>
    <row r="2146" spans="1:3">
      <c r="A2146" s="150">
        <v>4221</v>
      </c>
      <c r="B2146" s="150">
        <v>51</v>
      </c>
      <c r="C2146" s="149" t="str">
        <f t="shared" si="33"/>
        <v>QLD</v>
      </c>
    </row>
    <row r="2147" spans="1:3">
      <c r="A2147" s="150">
        <v>4223</v>
      </c>
      <c r="B2147" s="150">
        <v>51</v>
      </c>
      <c r="C2147" s="149" t="str">
        <f t="shared" si="33"/>
        <v>QLD</v>
      </c>
    </row>
    <row r="2148" spans="1:3">
      <c r="A2148" s="150">
        <v>4224</v>
      </c>
      <c r="B2148" s="150">
        <v>51</v>
      </c>
      <c r="C2148" s="149" t="str">
        <f t="shared" si="33"/>
        <v>QLD</v>
      </c>
    </row>
    <row r="2149" spans="1:3">
      <c r="A2149" s="150">
        <v>4225</v>
      </c>
      <c r="B2149" s="150">
        <v>51</v>
      </c>
      <c r="C2149" s="149" t="str">
        <f t="shared" si="33"/>
        <v>QLD</v>
      </c>
    </row>
    <row r="2150" spans="1:3">
      <c r="A2150" s="150">
        <v>4226</v>
      </c>
      <c r="B2150" s="150">
        <v>51</v>
      </c>
      <c r="C2150" s="149" t="str">
        <f t="shared" si="33"/>
        <v>QLD</v>
      </c>
    </row>
    <row r="2151" spans="1:3">
      <c r="A2151" s="150">
        <v>4227</v>
      </c>
      <c r="B2151" s="150">
        <v>51</v>
      </c>
      <c r="C2151" s="149" t="str">
        <f t="shared" si="33"/>
        <v>QLD</v>
      </c>
    </row>
    <row r="2152" spans="1:3">
      <c r="A2152" s="150">
        <v>4228</v>
      </c>
      <c r="B2152" s="150">
        <v>51</v>
      </c>
      <c r="C2152" s="149" t="str">
        <f t="shared" si="33"/>
        <v>QLD</v>
      </c>
    </row>
    <row r="2153" spans="1:3">
      <c r="A2153" s="150">
        <v>4229</v>
      </c>
      <c r="B2153" s="150">
        <v>51</v>
      </c>
      <c r="C2153" s="149" t="str">
        <f t="shared" si="33"/>
        <v>QLD</v>
      </c>
    </row>
    <row r="2154" spans="1:3">
      <c r="A2154" s="150">
        <v>4230</v>
      </c>
      <c r="B2154" s="150">
        <v>51</v>
      </c>
      <c r="C2154" s="149" t="str">
        <f t="shared" si="33"/>
        <v>QLD</v>
      </c>
    </row>
    <row r="2155" spans="1:3">
      <c r="A2155" s="150">
        <v>4270</v>
      </c>
      <c r="B2155" s="150">
        <v>51</v>
      </c>
      <c r="C2155" s="149" t="str">
        <f t="shared" si="33"/>
        <v>QLD</v>
      </c>
    </row>
    <row r="2156" spans="1:3">
      <c r="A2156" s="150">
        <v>4271</v>
      </c>
      <c r="B2156" s="150">
        <v>51</v>
      </c>
      <c r="C2156" s="149" t="str">
        <f t="shared" si="33"/>
        <v>QLD</v>
      </c>
    </row>
    <row r="2157" spans="1:3">
      <c r="A2157" s="150">
        <v>4272</v>
      </c>
      <c r="B2157" s="150">
        <v>51</v>
      </c>
      <c r="C2157" s="149" t="str">
        <f t="shared" si="33"/>
        <v>QLD</v>
      </c>
    </row>
    <row r="2158" spans="1:3">
      <c r="A2158" s="150">
        <v>4275</v>
      </c>
      <c r="B2158" s="150">
        <v>51</v>
      </c>
      <c r="C2158" s="149" t="str">
        <f t="shared" si="33"/>
        <v>QLD</v>
      </c>
    </row>
    <row r="2159" spans="1:3">
      <c r="A2159" s="150">
        <v>4280</v>
      </c>
      <c r="B2159" s="150">
        <v>51</v>
      </c>
      <c r="C2159" s="149" t="str">
        <f t="shared" si="33"/>
        <v>QLD</v>
      </c>
    </row>
    <row r="2160" spans="1:3">
      <c r="A2160" s="150">
        <v>4285</v>
      </c>
      <c r="B2160" s="150">
        <v>51</v>
      </c>
      <c r="C2160" s="149" t="str">
        <f t="shared" si="33"/>
        <v>QLD</v>
      </c>
    </row>
    <row r="2161" spans="1:3">
      <c r="A2161" s="150">
        <v>4287</v>
      </c>
      <c r="B2161" s="150">
        <v>51</v>
      </c>
      <c r="C2161" s="149" t="str">
        <f t="shared" si="33"/>
        <v>QLD</v>
      </c>
    </row>
    <row r="2162" spans="1:3">
      <c r="A2162" s="150">
        <v>4300</v>
      </c>
      <c r="B2162" s="150">
        <v>51</v>
      </c>
      <c r="C2162" s="149" t="str">
        <f t="shared" si="33"/>
        <v>QLD</v>
      </c>
    </row>
    <row r="2163" spans="1:3">
      <c r="A2163" s="150">
        <v>4301</v>
      </c>
      <c r="B2163" s="150">
        <v>51</v>
      </c>
      <c r="C2163" s="149" t="str">
        <f t="shared" si="33"/>
        <v>QLD</v>
      </c>
    </row>
    <row r="2164" spans="1:3">
      <c r="A2164" s="150">
        <v>4303</v>
      </c>
      <c r="B2164" s="150">
        <v>51</v>
      </c>
      <c r="C2164" s="149" t="str">
        <f t="shared" si="33"/>
        <v>QLD</v>
      </c>
    </row>
    <row r="2165" spans="1:3">
      <c r="A2165" s="150">
        <v>4304</v>
      </c>
      <c r="B2165" s="150">
        <v>51</v>
      </c>
      <c r="C2165" s="149" t="str">
        <f t="shared" si="33"/>
        <v>QLD</v>
      </c>
    </row>
    <row r="2166" spans="1:3">
      <c r="A2166" s="150">
        <v>4305</v>
      </c>
      <c r="B2166" s="150">
        <v>51</v>
      </c>
      <c r="C2166" s="149" t="str">
        <f t="shared" si="33"/>
        <v>QLD</v>
      </c>
    </row>
    <row r="2167" spans="1:3">
      <c r="A2167" s="150">
        <v>4306</v>
      </c>
      <c r="B2167" s="150">
        <v>51</v>
      </c>
      <c r="C2167" s="149" t="str">
        <f t="shared" si="33"/>
        <v>QLD</v>
      </c>
    </row>
    <row r="2168" spans="1:3">
      <c r="A2168" s="150">
        <v>4307</v>
      </c>
      <c r="B2168" s="150">
        <v>51</v>
      </c>
      <c r="C2168" s="149" t="str">
        <f t="shared" si="33"/>
        <v>QLD</v>
      </c>
    </row>
    <row r="2169" spans="1:3">
      <c r="A2169" s="150">
        <v>4309</v>
      </c>
      <c r="B2169" s="150">
        <v>51</v>
      </c>
      <c r="C2169" s="149" t="str">
        <f t="shared" si="33"/>
        <v>QLD</v>
      </c>
    </row>
    <row r="2170" spans="1:3">
      <c r="A2170" s="150">
        <v>4310</v>
      </c>
      <c r="B2170" s="150">
        <v>51</v>
      </c>
      <c r="C2170" s="149" t="str">
        <f t="shared" si="33"/>
        <v>QLD</v>
      </c>
    </row>
    <row r="2171" spans="1:3">
      <c r="A2171" s="150">
        <v>4311</v>
      </c>
      <c r="B2171" s="150">
        <v>51</v>
      </c>
      <c r="C2171" s="149" t="str">
        <f t="shared" si="33"/>
        <v>QLD</v>
      </c>
    </row>
    <row r="2172" spans="1:3">
      <c r="A2172" s="150">
        <v>4312</v>
      </c>
      <c r="B2172" s="150">
        <v>51</v>
      </c>
      <c r="C2172" s="149" t="str">
        <f t="shared" si="33"/>
        <v>QLD</v>
      </c>
    </row>
    <row r="2173" spans="1:3">
      <c r="A2173" s="150">
        <v>4313</v>
      </c>
      <c r="B2173" s="150">
        <v>51</v>
      </c>
      <c r="C2173" s="149" t="str">
        <f t="shared" si="33"/>
        <v>QLD</v>
      </c>
    </row>
    <row r="2174" spans="1:3">
      <c r="A2174" s="150">
        <v>4340</v>
      </c>
      <c r="B2174" s="150">
        <v>51</v>
      </c>
      <c r="C2174" s="149" t="str">
        <f t="shared" si="33"/>
        <v>QLD</v>
      </c>
    </row>
    <row r="2175" spans="1:3">
      <c r="A2175" s="150">
        <v>4341</v>
      </c>
      <c r="B2175" s="150">
        <v>51</v>
      </c>
      <c r="C2175" s="149" t="str">
        <f t="shared" si="33"/>
        <v>QLD</v>
      </c>
    </row>
    <row r="2176" spans="1:3">
      <c r="A2176" s="150">
        <v>4342</v>
      </c>
      <c r="B2176" s="150">
        <v>51</v>
      </c>
      <c r="C2176" s="149" t="str">
        <f t="shared" si="33"/>
        <v>QLD</v>
      </c>
    </row>
    <row r="2177" spans="1:3">
      <c r="A2177" s="150">
        <v>4343</v>
      </c>
      <c r="B2177" s="150">
        <v>51</v>
      </c>
      <c r="C2177" s="149" t="str">
        <f t="shared" si="33"/>
        <v>QLD</v>
      </c>
    </row>
    <row r="2178" spans="1:3">
      <c r="A2178" s="150">
        <v>4344</v>
      </c>
      <c r="B2178" s="150">
        <v>51</v>
      </c>
      <c r="C2178" s="149" t="str">
        <f t="shared" ref="C2178:C2241" si="34">IF(OR(A2178&lt;=299,AND(A2178&lt;3000,A2178&gt;=1000)),"NSW",IF(AND(A2178&lt;=999,A2178&gt;=800),"NT",IF(OR(AND(A2178&lt;=8999,A2178&gt;=8000),AND(A2178&lt;=3999,A2178&gt;=3000)),"VIC",IF(OR(AND(A2178&lt;=9999,A2178&gt;=9000),AND(A2178&lt;=4999,A2178&gt;=4000)),"QLD",IF(AND(A2178&lt;=5999,A2178&gt;=5000),"SA",IF(AND(A2178&lt;=6999,A2178&gt;=6000),"WA","TAS"))))))</f>
        <v>QLD</v>
      </c>
    </row>
    <row r="2179" spans="1:3">
      <c r="A2179" s="150">
        <v>4345</v>
      </c>
      <c r="B2179" s="150">
        <v>51</v>
      </c>
      <c r="C2179" s="149" t="str">
        <f t="shared" si="34"/>
        <v>QLD</v>
      </c>
    </row>
    <row r="2180" spans="1:3">
      <c r="A2180" s="150">
        <v>4346</v>
      </c>
      <c r="B2180" s="150">
        <v>51</v>
      </c>
      <c r="C2180" s="149" t="str">
        <f t="shared" si="34"/>
        <v>QLD</v>
      </c>
    </row>
    <row r="2181" spans="1:3">
      <c r="A2181" s="150">
        <v>4347</v>
      </c>
      <c r="B2181" s="150">
        <v>51</v>
      </c>
      <c r="C2181" s="149" t="str">
        <f t="shared" si="34"/>
        <v>QLD</v>
      </c>
    </row>
    <row r="2182" spans="1:3">
      <c r="A2182" s="150">
        <v>4500</v>
      </c>
      <c r="B2182" s="150">
        <v>51</v>
      </c>
      <c r="C2182" s="149" t="str">
        <f t="shared" si="34"/>
        <v>QLD</v>
      </c>
    </row>
    <row r="2183" spans="1:3">
      <c r="A2183" s="150">
        <v>4501</v>
      </c>
      <c r="B2183" s="150">
        <v>51</v>
      </c>
      <c r="C2183" s="149" t="str">
        <f t="shared" si="34"/>
        <v>QLD</v>
      </c>
    </row>
    <row r="2184" spans="1:3">
      <c r="A2184" s="150">
        <v>4502</v>
      </c>
      <c r="B2184" s="150">
        <v>51</v>
      </c>
      <c r="C2184" s="149" t="str">
        <f t="shared" si="34"/>
        <v>QLD</v>
      </c>
    </row>
    <row r="2185" spans="1:3">
      <c r="A2185" s="150">
        <v>4503</v>
      </c>
      <c r="B2185" s="150">
        <v>51</v>
      </c>
      <c r="C2185" s="149" t="str">
        <f t="shared" si="34"/>
        <v>QLD</v>
      </c>
    </row>
    <row r="2186" spans="1:3">
      <c r="A2186" s="150">
        <v>4504</v>
      </c>
      <c r="B2186" s="150">
        <v>51</v>
      </c>
      <c r="C2186" s="149" t="str">
        <f t="shared" si="34"/>
        <v>QLD</v>
      </c>
    </row>
    <row r="2187" spans="1:3">
      <c r="A2187" s="150">
        <v>4505</v>
      </c>
      <c r="B2187" s="150">
        <v>51</v>
      </c>
      <c r="C2187" s="149" t="str">
        <f t="shared" si="34"/>
        <v>QLD</v>
      </c>
    </row>
    <row r="2188" spans="1:3">
      <c r="A2188" s="150">
        <v>4506</v>
      </c>
      <c r="B2188" s="150">
        <v>51</v>
      </c>
      <c r="C2188" s="149" t="str">
        <f t="shared" si="34"/>
        <v>QLD</v>
      </c>
    </row>
    <row r="2189" spans="1:3">
      <c r="A2189" s="150">
        <v>4507</v>
      </c>
      <c r="B2189" s="150">
        <v>51</v>
      </c>
      <c r="C2189" s="149" t="str">
        <f t="shared" si="34"/>
        <v>QLD</v>
      </c>
    </row>
    <row r="2190" spans="1:3">
      <c r="A2190" s="150">
        <v>4508</v>
      </c>
      <c r="B2190" s="150">
        <v>51</v>
      </c>
      <c r="C2190" s="149" t="str">
        <f t="shared" si="34"/>
        <v>QLD</v>
      </c>
    </row>
    <row r="2191" spans="1:3">
      <c r="A2191" s="150">
        <v>4509</v>
      </c>
      <c r="B2191" s="150">
        <v>51</v>
      </c>
      <c r="C2191" s="149" t="str">
        <f t="shared" si="34"/>
        <v>QLD</v>
      </c>
    </row>
    <row r="2192" spans="1:3">
      <c r="A2192" s="150">
        <v>4510</v>
      </c>
      <c r="B2192" s="150">
        <v>51</v>
      </c>
      <c r="C2192" s="149" t="str">
        <f t="shared" si="34"/>
        <v>QLD</v>
      </c>
    </row>
    <row r="2193" spans="1:3">
      <c r="A2193" s="150">
        <v>4511</v>
      </c>
      <c r="B2193" s="150">
        <v>51</v>
      </c>
      <c r="C2193" s="149" t="str">
        <f t="shared" si="34"/>
        <v>QLD</v>
      </c>
    </row>
    <row r="2194" spans="1:3">
      <c r="A2194" s="150">
        <v>4512</v>
      </c>
      <c r="B2194" s="150">
        <v>51</v>
      </c>
      <c r="C2194" s="149" t="str">
        <f t="shared" si="34"/>
        <v>QLD</v>
      </c>
    </row>
    <row r="2195" spans="1:3">
      <c r="A2195" s="150">
        <v>4514</v>
      </c>
      <c r="B2195" s="150">
        <v>51</v>
      </c>
      <c r="C2195" s="149" t="str">
        <f t="shared" si="34"/>
        <v>QLD</v>
      </c>
    </row>
    <row r="2196" spans="1:3">
      <c r="A2196" s="150">
        <v>4515</v>
      </c>
      <c r="B2196" s="150">
        <v>51</v>
      </c>
      <c r="C2196" s="149" t="str">
        <f t="shared" si="34"/>
        <v>QLD</v>
      </c>
    </row>
    <row r="2197" spans="1:3">
      <c r="A2197" s="150">
        <v>4516</v>
      </c>
      <c r="B2197" s="150">
        <v>51</v>
      </c>
      <c r="C2197" s="149" t="str">
        <f t="shared" si="34"/>
        <v>QLD</v>
      </c>
    </row>
    <row r="2198" spans="1:3">
      <c r="A2198" s="150">
        <v>4517</v>
      </c>
      <c r="B2198" s="150">
        <v>51</v>
      </c>
      <c r="C2198" s="149" t="str">
        <f t="shared" si="34"/>
        <v>QLD</v>
      </c>
    </row>
    <row r="2199" spans="1:3">
      <c r="A2199" s="150">
        <v>4518</v>
      </c>
      <c r="B2199" s="150">
        <v>51</v>
      </c>
      <c r="C2199" s="149" t="str">
        <f t="shared" si="34"/>
        <v>QLD</v>
      </c>
    </row>
    <row r="2200" spans="1:3">
      <c r="A2200" s="150">
        <v>4519</v>
      </c>
      <c r="B2200" s="150">
        <v>51</v>
      </c>
      <c r="C2200" s="149" t="str">
        <f t="shared" si="34"/>
        <v>QLD</v>
      </c>
    </row>
    <row r="2201" spans="1:3">
      <c r="A2201" s="150">
        <v>4520</v>
      </c>
      <c r="B2201" s="150">
        <v>51</v>
      </c>
      <c r="C2201" s="149" t="str">
        <f t="shared" si="34"/>
        <v>QLD</v>
      </c>
    </row>
    <row r="2202" spans="1:3">
      <c r="A2202" s="150">
        <v>4521</v>
      </c>
      <c r="B2202" s="150">
        <v>51</v>
      </c>
      <c r="C2202" s="149" t="str">
        <f t="shared" si="34"/>
        <v>QLD</v>
      </c>
    </row>
    <row r="2203" spans="1:3">
      <c r="A2203" s="150">
        <v>4550</v>
      </c>
      <c r="B2203" s="150">
        <v>51</v>
      </c>
      <c r="C2203" s="149" t="str">
        <f t="shared" si="34"/>
        <v>QLD</v>
      </c>
    </row>
    <row r="2204" spans="1:3">
      <c r="A2204" s="150">
        <v>4551</v>
      </c>
      <c r="B2204" s="150">
        <v>51</v>
      </c>
      <c r="C2204" s="149" t="str">
        <f t="shared" si="34"/>
        <v>QLD</v>
      </c>
    </row>
    <row r="2205" spans="1:3">
      <c r="A2205" s="150">
        <v>4552</v>
      </c>
      <c r="B2205" s="150">
        <v>51</v>
      </c>
      <c r="C2205" s="149" t="str">
        <f t="shared" si="34"/>
        <v>QLD</v>
      </c>
    </row>
    <row r="2206" spans="1:3">
      <c r="A2206" s="150">
        <v>4553</v>
      </c>
      <c r="B2206" s="150">
        <v>51</v>
      </c>
      <c r="C2206" s="149" t="str">
        <f t="shared" si="34"/>
        <v>QLD</v>
      </c>
    </row>
    <row r="2207" spans="1:3">
      <c r="A2207" s="150">
        <v>4554</v>
      </c>
      <c r="B2207" s="150">
        <v>51</v>
      </c>
      <c r="C2207" s="149" t="str">
        <f t="shared" si="34"/>
        <v>QLD</v>
      </c>
    </row>
    <row r="2208" spans="1:3">
      <c r="A2208" s="150">
        <v>4555</v>
      </c>
      <c r="B2208" s="150">
        <v>51</v>
      </c>
      <c r="C2208" s="149" t="str">
        <f t="shared" si="34"/>
        <v>QLD</v>
      </c>
    </row>
    <row r="2209" spans="1:3">
      <c r="A2209" s="150">
        <v>4556</v>
      </c>
      <c r="B2209" s="150">
        <v>51</v>
      </c>
      <c r="C2209" s="149" t="str">
        <f t="shared" si="34"/>
        <v>QLD</v>
      </c>
    </row>
    <row r="2210" spans="1:3">
      <c r="A2210" s="150">
        <v>4557</v>
      </c>
      <c r="B2210" s="150">
        <v>51</v>
      </c>
      <c r="C2210" s="149" t="str">
        <f t="shared" si="34"/>
        <v>QLD</v>
      </c>
    </row>
    <row r="2211" spans="1:3">
      <c r="A2211" s="150">
        <v>4558</v>
      </c>
      <c r="B2211" s="150">
        <v>51</v>
      </c>
      <c r="C2211" s="149" t="str">
        <f t="shared" si="34"/>
        <v>QLD</v>
      </c>
    </row>
    <row r="2212" spans="1:3">
      <c r="A2212" s="150">
        <v>4559</v>
      </c>
      <c r="B2212" s="150">
        <v>51</v>
      </c>
      <c r="C2212" s="149" t="str">
        <f t="shared" si="34"/>
        <v>QLD</v>
      </c>
    </row>
    <row r="2213" spans="1:3">
      <c r="A2213" s="150">
        <v>4560</v>
      </c>
      <c r="B2213" s="150">
        <v>51</v>
      </c>
      <c r="C2213" s="149" t="str">
        <f t="shared" si="34"/>
        <v>QLD</v>
      </c>
    </row>
    <row r="2214" spans="1:3">
      <c r="A2214" s="150">
        <v>4561</v>
      </c>
      <c r="B2214" s="150">
        <v>51</v>
      </c>
      <c r="C2214" s="149" t="str">
        <f t="shared" si="34"/>
        <v>QLD</v>
      </c>
    </row>
    <row r="2215" spans="1:3">
      <c r="A2215" s="150">
        <v>4562</v>
      </c>
      <c r="B2215" s="150">
        <v>51</v>
      </c>
      <c r="C2215" s="149" t="str">
        <f t="shared" si="34"/>
        <v>QLD</v>
      </c>
    </row>
    <row r="2216" spans="1:3">
      <c r="A2216" s="150">
        <v>4563</v>
      </c>
      <c r="B2216" s="150">
        <v>51</v>
      </c>
      <c r="C2216" s="149" t="str">
        <f t="shared" si="34"/>
        <v>QLD</v>
      </c>
    </row>
    <row r="2217" spans="1:3">
      <c r="A2217" s="150">
        <v>4564</v>
      </c>
      <c r="B2217" s="150">
        <v>51</v>
      </c>
      <c r="C2217" s="149" t="str">
        <f t="shared" si="34"/>
        <v>QLD</v>
      </c>
    </row>
    <row r="2218" spans="1:3">
      <c r="A2218" s="150">
        <v>4565</v>
      </c>
      <c r="B2218" s="150">
        <v>51</v>
      </c>
      <c r="C2218" s="149" t="str">
        <f t="shared" si="34"/>
        <v>QLD</v>
      </c>
    </row>
    <row r="2219" spans="1:3">
      <c r="A2219" s="150">
        <v>4566</v>
      </c>
      <c r="B2219" s="150">
        <v>51</v>
      </c>
      <c r="C2219" s="149" t="str">
        <f t="shared" si="34"/>
        <v>QLD</v>
      </c>
    </row>
    <row r="2220" spans="1:3">
      <c r="A2220" s="150">
        <v>4567</v>
      </c>
      <c r="B2220" s="150">
        <v>51</v>
      </c>
      <c r="C2220" s="149" t="str">
        <f t="shared" si="34"/>
        <v>QLD</v>
      </c>
    </row>
    <row r="2221" spans="1:3">
      <c r="A2221" s="150">
        <v>4568</v>
      </c>
      <c r="B2221" s="150">
        <v>51</v>
      </c>
      <c r="C2221" s="149" t="str">
        <f t="shared" si="34"/>
        <v>QLD</v>
      </c>
    </row>
    <row r="2222" spans="1:3">
      <c r="A2222" s="150">
        <v>4569</v>
      </c>
      <c r="B2222" s="150">
        <v>51</v>
      </c>
      <c r="C2222" s="149" t="str">
        <f t="shared" si="34"/>
        <v>QLD</v>
      </c>
    </row>
    <row r="2223" spans="1:3">
      <c r="A2223" s="150">
        <v>4571</v>
      </c>
      <c r="B2223" s="150">
        <v>51</v>
      </c>
      <c r="C2223" s="149" t="str">
        <f t="shared" si="34"/>
        <v>QLD</v>
      </c>
    </row>
    <row r="2224" spans="1:3">
      <c r="A2224" s="150">
        <v>4572</v>
      </c>
      <c r="B2224" s="150">
        <v>51</v>
      </c>
      <c r="C2224" s="149" t="str">
        <f t="shared" si="34"/>
        <v>QLD</v>
      </c>
    </row>
    <row r="2225" spans="1:3">
      <c r="A2225" s="150">
        <v>4573</v>
      </c>
      <c r="B2225" s="150">
        <v>51</v>
      </c>
      <c r="C2225" s="149" t="str">
        <f t="shared" si="34"/>
        <v>QLD</v>
      </c>
    </row>
    <row r="2226" spans="1:3">
      <c r="A2226" s="150">
        <v>4574</v>
      </c>
      <c r="B2226" s="150">
        <v>51</v>
      </c>
      <c r="C2226" s="149" t="str">
        <f t="shared" si="34"/>
        <v>QLD</v>
      </c>
    </row>
    <row r="2227" spans="1:3">
      <c r="A2227" s="150">
        <v>4575</v>
      </c>
      <c r="B2227" s="150">
        <v>51</v>
      </c>
      <c r="C2227" s="149" t="str">
        <f t="shared" si="34"/>
        <v>QLD</v>
      </c>
    </row>
    <row r="2228" spans="1:3">
      <c r="A2228" s="150">
        <v>9000</v>
      </c>
      <c r="B2228" s="150">
        <v>51</v>
      </c>
      <c r="C2228" s="149" t="str">
        <f t="shared" si="34"/>
        <v>QLD</v>
      </c>
    </row>
    <row r="2229" spans="1:3">
      <c r="A2229" s="150">
        <v>9001</v>
      </c>
      <c r="B2229" s="150">
        <v>51</v>
      </c>
      <c r="C2229" s="149" t="str">
        <f t="shared" si="34"/>
        <v>QLD</v>
      </c>
    </row>
    <row r="2230" spans="1:3">
      <c r="A2230" s="150">
        <v>9002</v>
      </c>
      <c r="B2230" s="150">
        <v>51</v>
      </c>
      <c r="C2230" s="149" t="str">
        <f t="shared" si="34"/>
        <v>QLD</v>
      </c>
    </row>
    <row r="2231" spans="1:3">
      <c r="A2231" s="150">
        <v>9003</v>
      </c>
      <c r="B2231" s="150">
        <v>51</v>
      </c>
      <c r="C2231" s="149" t="str">
        <f t="shared" si="34"/>
        <v>QLD</v>
      </c>
    </row>
    <row r="2232" spans="1:3">
      <c r="A2232" s="150">
        <v>9005</v>
      </c>
      <c r="B2232" s="150">
        <v>51</v>
      </c>
      <c r="C2232" s="149" t="str">
        <f t="shared" si="34"/>
        <v>QLD</v>
      </c>
    </row>
    <row r="2233" spans="1:3">
      <c r="A2233" s="150">
        <v>9007</v>
      </c>
      <c r="B2233" s="150">
        <v>51</v>
      </c>
      <c r="C2233" s="149" t="str">
        <f t="shared" si="34"/>
        <v>QLD</v>
      </c>
    </row>
    <row r="2234" spans="1:3">
      <c r="A2234" s="150">
        <v>9008</v>
      </c>
      <c r="B2234" s="150">
        <v>51</v>
      </c>
      <c r="C2234" s="149" t="str">
        <f t="shared" si="34"/>
        <v>QLD</v>
      </c>
    </row>
    <row r="2235" spans="1:3">
      <c r="A2235" s="150">
        <v>9009</v>
      </c>
      <c r="B2235" s="150">
        <v>51</v>
      </c>
      <c r="C2235" s="149" t="str">
        <f t="shared" si="34"/>
        <v>QLD</v>
      </c>
    </row>
    <row r="2236" spans="1:3">
      <c r="A2236" s="150">
        <v>9010</v>
      </c>
      <c r="B2236" s="150">
        <v>51</v>
      </c>
      <c r="C2236" s="149" t="str">
        <f t="shared" si="34"/>
        <v>QLD</v>
      </c>
    </row>
    <row r="2237" spans="1:3">
      <c r="A2237" s="150">
        <v>9013</v>
      </c>
      <c r="B2237" s="150">
        <v>51</v>
      </c>
      <c r="C2237" s="149" t="str">
        <f t="shared" si="34"/>
        <v>QLD</v>
      </c>
    </row>
    <row r="2238" spans="1:3">
      <c r="A2238" s="150">
        <v>9015</v>
      </c>
      <c r="B2238" s="150">
        <v>51</v>
      </c>
      <c r="C2238" s="149" t="str">
        <f t="shared" si="34"/>
        <v>QLD</v>
      </c>
    </row>
    <row r="2239" spans="1:3">
      <c r="A2239" s="150">
        <v>9016</v>
      </c>
      <c r="B2239" s="150">
        <v>51</v>
      </c>
      <c r="C2239" s="149" t="str">
        <f t="shared" si="34"/>
        <v>QLD</v>
      </c>
    </row>
    <row r="2240" spans="1:3">
      <c r="A2240" s="150">
        <v>9017</v>
      </c>
      <c r="B2240" s="150">
        <v>51</v>
      </c>
      <c r="C2240" s="149" t="str">
        <f t="shared" si="34"/>
        <v>QLD</v>
      </c>
    </row>
    <row r="2241" spans="1:3">
      <c r="A2241" s="150">
        <v>9018</v>
      </c>
      <c r="B2241" s="150">
        <v>51</v>
      </c>
      <c r="C2241" s="149" t="str">
        <f t="shared" si="34"/>
        <v>QLD</v>
      </c>
    </row>
    <row r="2242" spans="1:3">
      <c r="A2242" s="150">
        <v>9019</v>
      </c>
      <c r="B2242" s="150">
        <v>51</v>
      </c>
      <c r="C2242" s="149" t="str">
        <f t="shared" ref="C2242:C2305" si="35">IF(OR(A2242&lt;=299,AND(A2242&lt;3000,A2242&gt;=1000)),"NSW",IF(AND(A2242&lt;=999,A2242&gt;=800),"NT",IF(OR(AND(A2242&lt;=8999,A2242&gt;=8000),AND(A2242&lt;=3999,A2242&gt;=3000)),"VIC",IF(OR(AND(A2242&lt;=9999,A2242&gt;=9000),AND(A2242&lt;=4999,A2242&gt;=4000)),"QLD",IF(AND(A2242&lt;=5999,A2242&gt;=5000),"SA",IF(AND(A2242&lt;=6999,A2242&gt;=6000),"WA","TAS"))))))</f>
        <v>QLD</v>
      </c>
    </row>
    <row r="2243" spans="1:3">
      <c r="A2243" s="150">
        <v>9020</v>
      </c>
      <c r="B2243" s="150">
        <v>51</v>
      </c>
      <c r="C2243" s="149" t="str">
        <f t="shared" si="35"/>
        <v>QLD</v>
      </c>
    </row>
    <row r="2244" spans="1:3">
      <c r="A2244" s="150">
        <v>9021</v>
      </c>
      <c r="B2244" s="150">
        <v>51</v>
      </c>
      <c r="C2244" s="149" t="str">
        <f t="shared" si="35"/>
        <v>QLD</v>
      </c>
    </row>
    <row r="2245" spans="1:3">
      <c r="A2245" s="150">
        <v>9022</v>
      </c>
      <c r="B2245" s="150">
        <v>51</v>
      </c>
      <c r="C2245" s="149" t="str">
        <f t="shared" si="35"/>
        <v>QLD</v>
      </c>
    </row>
    <row r="2246" spans="1:3">
      <c r="A2246" s="150">
        <v>9023</v>
      </c>
      <c r="B2246" s="150">
        <v>51</v>
      </c>
      <c r="C2246" s="149" t="str">
        <f t="shared" si="35"/>
        <v>QLD</v>
      </c>
    </row>
    <row r="2247" spans="1:3">
      <c r="A2247" s="150">
        <v>9464</v>
      </c>
      <c r="B2247" s="150">
        <v>51</v>
      </c>
      <c r="C2247" s="149" t="str">
        <f t="shared" si="35"/>
        <v>QLD</v>
      </c>
    </row>
    <row r="2248" spans="1:3">
      <c r="A2248" s="150">
        <v>9466</v>
      </c>
      <c r="B2248" s="150">
        <v>51</v>
      </c>
      <c r="C2248" s="149" t="str">
        <f t="shared" si="35"/>
        <v>QLD</v>
      </c>
    </row>
    <row r="2249" spans="1:3">
      <c r="A2249" s="150">
        <v>9726</v>
      </c>
      <c r="B2249" s="150">
        <v>51</v>
      </c>
      <c r="C2249" s="149" t="str">
        <f t="shared" si="35"/>
        <v>QLD</v>
      </c>
    </row>
    <row r="2250" spans="1:3">
      <c r="A2250" s="150">
        <v>9727</v>
      </c>
      <c r="B2250" s="150">
        <v>51</v>
      </c>
      <c r="C2250" s="149" t="str">
        <f t="shared" si="35"/>
        <v>QLD</v>
      </c>
    </row>
    <row r="2251" spans="1:3">
      <c r="A2251" s="150">
        <v>9728</v>
      </c>
      <c r="B2251" s="150">
        <v>51</v>
      </c>
      <c r="C2251" s="149" t="str">
        <f t="shared" si="35"/>
        <v>QLD</v>
      </c>
    </row>
    <row r="2252" spans="1:3">
      <c r="A2252" s="150">
        <v>9729</v>
      </c>
      <c r="B2252" s="150">
        <v>51</v>
      </c>
      <c r="C2252" s="149" t="str">
        <f t="shared" si="35"/>
        <v>QLD</v>
      </c>
    </row>
    <row r="2253" spans="1:3">
      <c r="A2253" s="150">
        <v>2834</v>
      </c>
      <c r="B2253" s="150">
        <v>52</v>
      </c>
      <c r="C2253" s="149" t="str">
        <f t="shared" si="35"/>
        <v>NSW</v>
      </c>
    </row>
    <row r="2254" spans="1:3">
      <c r="A2254" s="150">
        <v>2835</v>
      </c>
      <c r="B2254" s="150">
        <v>52</v>
      </c>
      <c r="C2254" s="149" t="str">
        <f t="shared" si="35"/>
        <v>NSW</v>
      </c>
    </row>
    <row r="2255" spans="1:3">
      <c r="A2255" s="150">
        <v>2836</v>
      </c>
      <c r="B2255" s="150">
        <v>52</v>
      </c>
      <c r="C2255" s="149" t="str">
        <f t="shared" si="35"/>
        <v>NSW</v>
      </c>
    </row>
    <row r="2256" spans="1:3">
      <c r="A2256" s="150">
        <v>2839</v>
      </c>
      <c r="B2256" s="150">
        <v>52</v>
      </c>
      <c r="C2256" s="149" t="str">
        <f t="shared" si="35"/>
        <v>NSW</v>
      </c>
    </row>
    <row r="2257" spans="1:3">
      <c r="A2257" s="150">
        <v>2840</v>
      </c>
      <c r="B2257" s="150">
        <v>52</v>
      </c>
      <c r="C2257" s="149" t="str">
        <f t="shared" si="35"/>
        <v>NSW</v>
      </c>
    </row>
    <row r="2258" spans="1:3">
      <c r="A2258" s="150">
        <v>2878</v>
      </c>
      <c r="B2258" s="150">
        <v>52</v>
      </c>
      <c r="C2258" s="149" t="str">
        <f t="shared" si="35"/>
        <v>NSW</v>
      </c>
    </row>
    <row r="2259" spans="1:3">
      <c r="A2259" s="150">
        <v>2648</v>
      </c>
      <c r="B2259" s="150">
        <v>53</v>
      </c>
      <c r="C2259" s="149" t="str">
        <f t="shared" si="35"/>
        <v>NSW</v>
      </c>
    </row>
    <row r="2260" spans="1:3">
      <c r="A2260" s="150">
        <v>2717</v>
      </c>
      <c r="B2260" s="150">
        <v>53</v>
      </c>
      <c r="C2260" s="149" t="str">
        <f t="shared" si="35"/>
        <v>NSW</v>
      </c>
    </row>
    <row r="2261" spans="1:3">
      <c r="A2261" s="150">
        <v>2737</v>
      </c>
      <c r="B2261" s="150">
        <v>53</v>
      </c>
      <c r="C2261" s="149" t="str">
        <f t="shared" si="35"/>
        <v>NSW</v>
      </c>
    </row>
    <row r="2262" spans="1:3">
      <c r="A2262" s="150">
        <v>2738</v>
      </c>
      <c r="B2262" s="150">
        <v>53</v>
      </c>
      <c r="C2262" s="149" t="str">
        <f t="shared" si="35"/>
        <v>NSW</v>
      </c>
    </row>
    <row r="2263" spans="1:3">
      <c r="A2263" s="150">
        <v>2739</v>
      </c>
      <c r="B2263" s="150">
        <v>53</v>
      </c>
      <c r="C2263" s="149" t="str">
        <f t="shared" si="35"/>
        <v>NSW</v>
      </c>
    </row>
    <row r="2264" spans="1:3">
      <c r="A2264" s="150">
        <v>2879</v>
      </c>
      <c r="B2264" s="150">
        <v>53</v>
      </c>
      <c r="C2264" s="149" t="str">
        <f t="shared" si="35"/>
        <v>NSW</v>
      </c>
    </row>
    <row r="2265" spans="1:3">
      <c r="A2265" s="150">
        <v>2880</v>
      </c>
      <c r="B2265" s="150">
        <v>53</v>
      </c>
      <c r="C2265" s="149" t="str">
        <f t="shared" si="35"/>
        <v>NSW</v>
      </c>
    </row>
    <row r="2266" spans="1:3">
      <c r="A2266" s="150">
        <v>2645</v>
      </c>
      <c r="B2266" s="150">
        <v>54</v>
      </c>
      <c r="C2266" s="149" t="str">
        <f t="shared" si="35"/>
        <v>NSW</v>
      </c>
    </row>
    <row r="2267" spans="1:3">
      <c r="A2267" s="150">
        <v>2646</v>
      </c>
      <c r="B2267" s="150">
        <v>54</v>
      </c>
      <c r="C2267" s="149" t="str">
        <f t="shared" si="35"/>
        <v>NSW</v>
      </c>
    </row>
    <row r="2268" spans="1:3">
      <c r="A2268" s="150">
        <v>2647</v>
      </c>
      <c r="B2268" s="150">
        <v>54</v>
      </c>
      <c r="C2268" s="149" t="str">
        <f t="shared" si="35"/>
        <v>NSW</v>
      </c>
    </row>
    <row r="2269" spans="1:3">
      <c r="A2269" s="150">
        <v>2652</v>
      </c>
      <c r="B2269" s="150">
        <v>54</v>
      </c>
      <c r="C2269" s="149" t="str">
        <f t="shared" si="35"/>
        <v>NSW</v>
      </c>
    </row>
    <row r="2270" spans="1:3">
      <c r="A2270" s="150">
        <v>2655</v>
      </c>
      <c r="B2270" s="150">
        <v>54</v>
      </c>
      <c r="C2270" s="149" t="str">
        <f t="shared" si="35"/>
        <v>NSW</v>
      </c>
    </row>
    <row r="2271" spans="1:3">
      <c r="A2271" s="150">
        <v>2656</v>
      </c>
      <c r="B2271" s="150">
        <v>54</v>
      </c>
      <c r="C2271" s="149" t="str">
        <f t="shared" si="35"/>
        <v>NSW</v>
      </c>
    </row>
    <row r="2272" spans="1:3">
      <c r="A2272" s="150">
        <v>2658</v>
      </c>
      <c r="B2272" s="150">
        <v>54</v>
      </c>
      <c r="C2272" s="149" t="str">
        <f t="shared" si="35"/>
        <v>NSW</v>
      </c>
    </row>
    <row r="2273" spans="1:3">
      <c r="A2273" s="150">
        <v>2659</v>
      </c>
      <c r="B2273" s="150">
        <v>54</v>
      </c>
      <c r="C2273" s="149" t="str">
        <f t="shared" si="35"/>
        <v>NSW</v>
      </c>
    </row>
    <row r="2274" spans="1:3">
      <c r="A2274" s="150">
        <v>2660</v>
      </c>
      <c r="B2274" s="150">
        <v>54</v>
      </c>
      <c r="C2274" s="149" t="str">
        <f t="shared" si="35"/>
        <v>NSW</v>
      </c>
    </row>
    <row r="2275" spans="1:3">
      <c r="A2275" s="150">
        <v>2661</v>
      </c>
      <c r="B2275" s="150">
        <v>54</v>
      </c>
      <c r="C2275" s="149" t="str">
        <f t="shared" si="35"/>
        <v>NSW</v>
      </c>
    </row>
    <row r="2276" spans="1:3">
      <c r="A2276" s="150">
        <v>2663</v>
      </c>
      <c r="B2276" s="150">
        <v>54</v>
      </c>
      <c r="C2276" s="149" t="str">
        <f t="shared" si="35"/>
        <v>NSW</v>
      </c>
    </row>
    <row r="2277" spans="1:3">
      <c r="A2277" s="150">
        <v>2665</v>
      </c>
      <c r="B2277" s="150">
        <v>54</v>
      </c>
      <c r="C2277" s="149" t="str">
        <f t="shared" si="35"/>
        <v>NSW</v>
      </c>
    </row>
    <row r="2278" spans="1:3">
      <c r="A2278" s="150">
        <v>2672</v>
      </c>
      <c r="B2278" s="150">
        <v>54</v>
      </c>
      <c r="C2278" s="149" t="str">
        <f t="shared" si="35"/>
        <v>NSW</v>
      </c>
    </row>
    <row r="2279" spans="1:3">
      <c r="A2279" s="150">
        <v>2675</v>
      </c>
      <c r="B2279" s="150">
        <v>54</v>
      </c>
      <c r="C2279" s="149" t="str">
        <f t="shared" si="35"/>
        <v>NSW</v>
      </c>
    </row>
    <row r="2280" spans="1:3">
      <c r="A2280" s="150">
        <v>2678</v>
      </c>
      <c r="B2280" s="150">
        <v>54</v>
      </c>
      <c r="C2280" s="149" t="str">
        <f t="shared" si="35"/>
        <v>NSW</v>
      </c>
    </row>
    <row r="2281" spans="1:3">
      <c r="A2281" s="150">
        <v>2680</v>
      </c>
      <c r="B2281" s="150">
        <v>54</v>
      </c>
      <c r="C2281" s="149" t="str">
        <f t="shared" si="35"/>
        <v>NSW</v>
      </c>
    </row>
    <row r="2282" spans="1:3">
      <c r="A2282" s="150">
        <v>2681</v>
      </c>
      <c r="B2282" s="150">
        <v>54</v>
      </c>
      <c r="C2282" s="149" t="str">
        <f t="shared" si="35"/>
        <v>NSW</v>
      </c>
    </row>
    <row r="2283" spans="1:3">
      <c r="A2283" s="150">
        <v>2700</v>
      </c>
      <c r="B2283" s="150">
        <v>54</v>
      </c>
      <c r="C2283" s="149" t="str">
        <f t="shared" si="35"/>
        <v>NSW</v>
      </c>
    </row>
    <row r="2284" spans="1:3">
      <c r="A2284" s="150">
        <v>2701</v>
      </c>
      <c r="B2284" s="150">
        <v>54</v>
      </c>
      <c r="C2284" s="149" t="str">
        <f t="shared" si="35"/>
        <v>NSW</v>
      </c>
    </row>
    <row r="2285" spans="1:3">
      <c r="A2285" s="150">
        <v>2702</v>
      </c>
      <c r="B2285" s="150">
        <v>54</v>
      </c>
      <c r="C2285" s="149" t="str">
        <f t="shared" si="35"/>
        <v>NSW</v>
      </c>
    </row>
    <row r="2286" spans="1:3">
      <c r="A2286" s="150">
        <v>2703</v>
      </c>
      <c r="B2286" s="150">
        <v>54</v>
      </c>
      <c r="C2286" s="149" t="str">
        <f t="shared" si="35"/>
        <v>NSW</v>
      </c>
    </row>
    <row r="2287" spans="1:3">
      <c r="A2287" s="150">
        <v>2705</v>
      </c>
      <c r="B2287" s="150">
        <v>54</v>
      </c>
      <c r="C2287" s="149" t="str">
        <f t="shared" si="35"/>
        <v>NSW</v>
      </c>
    </row>
    <row r="2288" spans="1:3">
      <c r="A2288" s="150">
        <v>2706</v>
      </c>
      <c r="B2288" s="150">
        <v>54</v>
      </c>
      <c r="C2288" s="149" t="str">
        <f t="shared" si="35"/>
        <v>NSW</v>
      </c>
    </row>
    <row r="2289" spans="1:3">
      <c r="A2289" s="150">
        <v>2707</v>
      </c>
      <c r="B2289" s="150">
        <v>54</v>
      </c>
      <c r="C2289" s="149" t="str">
        <f t="shared" si="35"/>
        <v>NSW</v>
      </c>
    </row>
    <row r="2290" spans="1:3">
      <c r="A2290" s="150">
        <v>2708</v>
      </c>
      <c r="B2290" s="150">
        <v>54</v>
      </c>
      <c r="C2290" s="149" t="str">
        <f t="shared" si="35"/>
        <v>NSW</v>
      </c>
    </row>
    <row r="2291" spans="1:3">
      <c r="A2291" s="150">
        <v>2710</v>
      </c>
      <c r="B2291" s="150">
        <v>54</v>
      </c>
      <c r="C2291" s="149" t="str">
        <f t="shared" si="35"/>
        <v>NSW</v>
      </c>
    </row>
    <row r="2292" spans="1:3">
      <c r="A2292" s="150">
        <v>2711</v>
      </c>
      <c r="B2292" s="150">
        <v>54</v>
      </c>
      <c r="C2292" s="149" t="str">
        <f t="shared" si="35"/>
        <v>NSW</v>
      </c>
    </row>
    <row r="2293" spans="1:3">
      <c r="A2293" s="150">
        <v>2712</v>
      </c>
      <c r="B2293" s="150">
        <v>54</v>
      </c>
      <c r="C2293" s="149" t="str">
        <f t="shared" si="35"/>
        <v>NSW</v>
      </c>
    </row>
    <row r="2294" spans="1:3">
      <c r="A2294" s="150">
        <v>2713</v>
      </c>
      <c r="B2294" s="150">
        <v>54</v>
      </c>
      <c r="C2294" s="149" t="str">
        <f t="shared" si="35"/>
        <v>NSW</v>
      </c>
    </row>
    <row r="2295" spans="1:3">
      <c r="A2295" s="150">
        <v>2714</v>
      </c>
      <c r="B2295" s="150">
        <v>54</v>
      </c>
      <c r="C2295" s="149" t="str">
        <f t="shared" si="35"/>
        <v>NSW</v>
      </c>
    </row>
    <row r="2296" spans="1:3">
      <c r="A2296" s="150">
        <v>2715</v>
      </c>
      <c r="B2296" s="150">
        <v>54</v>
      </c>
      <c r="C2296" s="149" t="str">
        <f t="shared" si="35"/>
        <v>NSW</v>
      </c>
    </row>
    <row r="2297" spans="1:3">
      <c r="A2297" s="150">
        <v>2716</v>
      </c>
      <c r="B2297" s="150">
        <v>54</v>
      </c>
      <c r="C2297" s="149" t="str">
        <f t="shared" si="35"/>
        <v>NSW</v>
      </c>
    </row>
    <row r="2298" spans="1:3">
      <c r="A2298" s="150">
        <v>2731</v>
      </c>
      <c r="B2298" s="150">
        <v>54</v>
      </c>
      <c r="C2298" s="149" t="str">
        <f t="shared" si="35"/>
        <v>NSW</v>
      </c>
    </row>
    <row r="2299" spans="1:3">
      <c r="A2299" s="150">
        <v>2732</v>
      </c>
      <c r="B2299" s="150">
        <v>54</v>
      </c>
      <c r="C2299" s="149" t="str">
        <f t="shared" si="35"/>
        <v>NSW</v>
      </c>
    </row>
    <row r="2300" spans="1:3">
      <c r="A2300" s="150">
        <v>2733</v>
      </c>
      <c r="B2300" s="150">
        <v>54</v>
      </c>
      <c r="C2300" s="149" t="str">
        <f t="shared" si="35"/>
        <v>NSW</v>
      </c>
    </row>
    <row r="2301" spans="1:3">
      <c r="A2301" s="150">
        <v>2734</v>
      </c>
      <c r="B2301" s="150">
        <v>54</v>
      </c>
      <c r="C2301" s="149" t="str">
        <f t="shared" si="35"/>
        <v>NSW</v>
      </c>
    </row>
    <row r="2302" spans="1:3">
      <c r="A2302" s="150">
        <v>2735</v>
      </c>
      <c r="B2302" s="150">
        <v>54</v>
      </c>
      <c r="C2302" s="149" t="str">
        <f t="shared" si="35"/>
        <v>NSW</v>
      </c>
    </row>
    <row r="2303" spans="1:3">
      <c r="A2303" s="150">
        <v>2736</v>
      </c>
      <c r="B2303" s="150">
        <v>54</v>
      </c>
      <c r="C2303" s="149" t="str">
        <f t="shared" si="35"/>
        <v>NSW</v>
      </c>
    </row>
    <row r="2304" spans="1:3">
      <c r="A2304" s="150">
        <v>2340</v>
      </c>
      <c r="B2304" s="150">
        <v>55</v>
      </c>
      <c r="C2304" s="149" t="str">
        <f t="shared" si="35"/>
        <v>NSW</v>
      </c>
    </row>
    <row r="2305" spans="1:3">
      <c r="A2305" s="150">
        <v>2341</v>
      </c>
      <c r="B2305" s="150">
        <v>55</v>
      </c>
      <c r="C2305" s="149" t="str">
        <f t="shared" si="35"/>
        <v>NSW</v>
      </c>
    </row>
    <row r="2306" spans="1:3">
      <c r="A2306" s="150">
        <v>2342</v>
      </c>
      <c r="B2306" s="150">
        <v>55</v>
      </c>
      <c r="C2306" s="149" t="str">
        <f t="shared" ref="C2306:C2369" si="36">IF(OR(A2306&lt;=299,AND(A2306&lt;3000,A2306&gt;=1000)),"NSW",IF(AND(A2306&lt;=999,A2306&gt;=800),"NT",IF(OR(AND(A2306&lt;=8999,A2306&gt;=8000),AND(A2306&lt;=3999,A2306&gt;=3000)),"VIC",IF(OR(AND(A2306&lt;=9999,A2306&gt;=9000),AND(A2306&lt;=4999,A2306&gt;=4000)),"QLD",IF(AND(A2306&lt;=5999,A2306&gt;=5000),"SA",IF(AND(A2306&lt;=6999,A2306&gt;=6000),"WA","TAS"))))))</f>
        <v>NSW</v>
      </c>
    </row>
    <row r="2307" spans="1:3">
      <c r="A2307" s="150">
        <v>2343</v>
      </c>
      <c r="B2307" s="150">
        <v>55</v>
      </c>
      <c r="C2307" s="149" t="str">
        <f t="shared" si="36"/>
        <v>NSW</v>
      </c>
    </row>
    <row r="2308" spans="1:3">
      <c r="A2308" s="150">
        <v>2344</v>
      </c>
      <c r="B2308" s="150">
        <v>55</v>
      </c>
      <c r="C2308" s="149" t="str">
        <f t="shared" si="36"/>
        <v>NSW</v>
      </c>
    </row>
    <row r="2309" spans="1:3">
      <c r="A2309" s="150">
        <v>2345</v>
      </c>
      <c r="B2309" s="150">
        <v>55</v>
      </c>
      <c r="C2309" s="149" t="str">
        <f t="shared" si="36"/>
        <v>NSW</v>
      </c>
    </row>
    <row r="2310" spans="1:3">
      <c r="A2310" s="150">
        <v>2346</v>
      </c>
      <c r="B2310" s="150">
        <v>55</v>
      </c>
      <c r="C2310" s="149" t="str">
        <f t="shared" si="36"/>
        <v>NSW</v>
      </c>
    </row>
    <row r="2311" spans="1:3">
      <c r="A2311" s="150">
        <v>2347</v>
      </c>
      <c r="B2311" s="150">
        <v>55</v>
      </c>
      <c r="C2311" s="149" t="str">
        <f t="shared" si="36"/>
        <v>NSW</v>
      </c>
    </row>
    <row r="2312" spans="1:3">
      <c r="A2312" s="150">
        <v>2348</v>
      </c>
      <c r="B2312" s="150">
        <v>55</v>
      </c>
      <c r="C2312" s="149" t="str">
        <f t="shared" si="36"/>
        <v>NSW</v>
      </c>
    </row>
    <row r="2313" spans="1:3">
      <c r="A2313" s="150">
        <v>2352</v>
      </c>
      <c r="B2313" s="150">
        <v>55</v>
      </c>
      <c r="C2313" s="149" t="str">
        <f t="shared" si="36"/>
        <v>NSW</v>
      </c>
    </row>
    <row r="2314" spans="1:3">
      <c r="A2314" s="150">
        <v>2353</v>
      </c>
      <c r="B2314" s="150">
        <v>55</v>
      </c>
      <c r="C2314" s="149" t="str">
        <f t="shared" si="36"/>
        <v>NSW</v>
      </c>
    </row>
    <row r="2315" spans="1:3">
      <c r="A2315" s="150">
        <v>2355</v>
      </c>
      <c r="B2315" s="150">
        <v>55</v>
      </c>
      <c r="C2315" s="149" t="str">
        <f t="shared" si="36"/>
        <v>NSW</v>
      </c>
    </row>
    <row r="2316" spans="1:3">
      <c r="A2316" s="150">
        <v>2361</v>
      </c>
      <c r="B2316" s="150">
        <v>55</v>
      </c>
      <c r="C2316" s="149" t="str">
        <f t="shared" si="36"/>
        <v>NSW</v>
      </c>
    </row>
    <row r="2317" spans="1:3">
      <c r="A2317" s="150">
        <v>2379</v>
      </c>
      <c r="B2317" s="150">
        <v>55</v>
      </c>
      <c r="C2317" s="149" t="str">
        <f t="shared" si="36"/>
        <v>NSW</v>
      </c>
    </row>
    <row r="2318" spans="1:3">
      <c r="A2318" s="150">
        <v>2380</v>
      </c>
      <c r="B2318" s="150">
        <v>55</v>
      </c>
      <c r="C2318" s="149" t="str">
        <f t="shared" si="36"/>
        <v>NSW</v>
      </c>
    </row>
    <row r="2319" spans="1:3">
      <c r="A2319" s="150">
        <v>2381</v>
      </c>
      <c r="B2319" s="150">
        <v>55</v>
      </c>
      <c r="C2319" s="149" t="str">
        <f t="shared" si="36"/>
        <v>NSW</v>
      </c>
    </row>
    <row r="2320" spans="1:3">
      <c r="A2320" s="150">
        <v>2382</v>
      </c>
      <c r="B2320" s="150">
        <v>55</v>
      </c>
      <c r="C2320" s="149" t="str">
        <f t="shared" si="36"/>
        <v>NSW</v>
      </c>
    </row>
    <row r="2321" spans="1:3">
      <c r="A2321" s="150">
        <v>2386</v>
      </c>
      <c r="B2321" s="150">
        <v>55</v>
      </c>
      <c r="C2321" s="149" t="str">
        <f t="shared" si="36"/>
        <v>NSW</v>
      </c>
    </row>
    <row r="2322" spans="1:3">
      <c r="A2322" s="150">
        <v>2387</v>
      </c>
      <c r="B2322" s="150">
        <v>55</v>
      </c>
      <c r="C2322" s="149" t="str">
        <f t="shared" si="36"/>
        <v>NSW</v>
      </c>
    </row>
    <row r="2323" spans="1:3">
      <c r="A2323" s="150">
        <v>2388</v>
      </c>
      <c r="B2323" s="150">
        <v>55</v>
      </c>
      <c r="C2323" s="149" t="str">
        <f t="shared" si="36"/>
        <v>NSW</v>
      </c>
    </row>
    <row r="2324" spans="1:3">
      <c r="A2324" s="150">
        <v>2390</v>
      </c>
      <c r="B2324" s="150">
        <v>55</v>
      </c>
      <c r="C2324" s="149" t="str">
        <f t="shared" si="36"/>
        <v>NSW</v>
      </c>
    </row>
    <row r="2325" spans="1:3">
      <c r="A2325" s="150">
        <v>2396</v>
      </c>
      <c r="B2325" s="150">
        <v>55</v>
      </c>
      <c r="C2325" s="149" t="str">
        <f t="shared" si="36"/>
        <v>NSW</v>
      </c>
    </row>
    <row r="2326" spans="1:3">
      <c r="A2326" s="150">
        <v>2397</v>
      </c>
      <c r="B2326" s="150">
        <v>55</v>
      </c>
      <c r="C2326" s="149" t="str">
        <f t="shared" si="36"/>
        <v>NSW</v>
      </c>
    </row>
    <row r="2327" spans="1:3">
      <c r="A2327" s="150">
        <v>2398</v>
      </c>
      <c r="B2327" s="150">
        <v>55</v>
      </c>
      <c r="C2327" s="149" t="str">
        <f t="shared" si="36"/>
        <v>NSW</v>
      </c>
    </row>
    <row r="2328" spans="1:3">
      <c r="A2328" s="150">
        <v>2399</v>
      </c>
      <c r="B2328" s="150">
        <v>55</v>
      </c>
      <c r="C2328" s="149" t="str">
        <f t="shared" si="36"/>
        <v>NSW</v>
      </c>
    </row>
    <row r="2329" spans="1:3">
      <c r="A2329" s="150">
        <v>2400</v>
      </c>
      <c r="B2329" s="150">
        <v>55</v>
      </c>
      <c r="C2329" s="149" t="str">
        <f t="shared" si="36"/>
        <v>NSW</v>
      </c>
    </row>
    <row r="2330" spans="1:3">
      <c r="A2330" s="150">
        <v>2401</v>
      </c>
      <c r="B2330" s="150">
        <v>55</v>
      </c>
      <c r="C2330" s="149" t="str">
        <f t="shared" si="36"/>
        <v>NSW</v>
      </c>
    </row>
    <row r="2331" spans="1:3">
      <c r="A2331" s="150">
        <v>2402</v>
      </c>
      <c r="B2331" s="150">
        <v>55</v>
      </c>
      <c r="C2331" s="149" t="str">
        <f t="shared" si="36"/>
        <v>NSW</v>
      </c>
    </row>
    <row r="2332" spans="1:3">
      <c r="A2332" s="150">
        <v>2403</v>
      </c>
      <c r="B2332" s="150">
        <v>55</v>
      </c>
      <c r="C2332" s="149" t="str">
        <f t="shared" si="36"/>
        <v>NSW</v>
      </c>
    </row>
    <row r="2333" spans="1:3">
      <c r="A2333" s="150">
        <v>2404</v>
      </c>
      <c r="B2333" s="150">
        <v>55</v>
      </c>
      <c r="C2333" s="149" t="str">
        <f t="shared" si="36"/>
        <v>NSW</v>
      </c>
    </row>
    <row r="2334" spans="1:3">
      <c r="A2334" s="150">
        <v>2405</v>
      </c>
      <c r="B2334" s="150">
        <v>55</v>
      </c>
      <c r="C2334" s="149" t="str">
        <f t="shared" si="36"/>
        <v>NSW</v>
      </c>
    </row>
    <row r="2335" spans="1:3">
      <c r="A2335" s="150">
        <v>2406</v>
      </c>
      <c r="B2335" s="150">
        <v>55</v>
      </c>
      <c r="C2335" s="149" t="str">
        <f t="shared" si="36"/>
        <v>NSW</v>
      </c>
    </row>
    <row r="2336" spans="1:3">
      <c r="A2336" s="150">
        <v>2408</v>
      </c>
      <c r="B2336" s="150">
        <v>55</v>
      </c>
      <c r="C2336" s="149" t="str">
        <f t="shared" si="36"/>
        <v>NSW</v>
      </c>
    </row>
    <row r="2337" spans="1:3">
      <c r="A2337" s="150">
        <v>2409</v>
      </c>
      <c r="B2337" s="150">
        <v>55</v>
      </c>
      <c r="C2337" s="149" t="str">
        <f t="shared" si="36"/>
        <v>NSW</v>
      </c>
    </row>
    <row r="2338" spans="1:3">
      <c r="A2338" s="150">
        <v>2410</v>
      </c>
      <c r="B2338" s="150">
        <v>55</v>
      </c>
      <c r="C2338" s="149" t="str">
        <f t="shared" si="36"/>
        <v>NSW</v>
      </c>
    </row>
    <row r="2339" spans="1:3">
      <c r="A2339" s="150">
        <v>2411</v>
      </c>
      <c r="B2339" s="150">
        <v>55</v>
      </c>
      <c r="C2339" s="149" t="str">
        <f t="shared" si="36"/>
        <v>NSW</v>
      </c>
    </row>
    <row r="2340" spans="1:3">
      <c r="A2340" s="150">
        <v>2832</v>
      </c>
      <c r="B2340" s="150">
        <v>55</v>
      </c>
      <c r="C2340" s="149" t="str">
        <f t="shared" si="36"/>
        <v>NSW</v>
      </c>
    </row>
    <row r="2341" spans="1:3">
      <c r="A2341" s="150">
        <v>2833</v>
      </c>
      <c r="B2341" s="150">
        <v>55</v>
      </c>
      <c r="C2341" s="149" t="str">
        <f t="shared" si="36"/>
        <v>NSW</v>
      </c>
    </row>
    <row r="2342" spans="1:3">
      <c r="A2342" s="150">
        <v>2356</v>
      </c>
      <c r="B2342" s="150">
        <v>56</v>
      </c>
      <c r="C2342" s="149" t="str">
        <f t="shared" si="36"/>
        <v>NSW</v>
      </c>
    </row>
    <row r="2343" spans="1:3">
      <c r="A2343" s="150">
        <v>2357</v>
      </c>
      <c r="B2343" s="150">
        <v>56</v>
      </c>
      <c r="C2343" s="149" t="str">
        <f t="shared" si="36"/>
        <v>NSW</v>
      </c>
    </row>
    <row r="2344" spans="1:3">
      <c r="A2344" s="150">
        <v>2395</v>
      </c>
      <c r="B2344" s="150">
        <v>56</v>
      </c>
      <c r="C2344" s="149" t="str">
        <f t="shared" si="36"/>
        <v>NSW</v>
      </c>
    </row>
    <row r="2345" spans="1:3">
      <c r="A2345" s="150">
        <v>2669</v>
      </c>
      <c r="B2345" s="150">
        <v>56</v>
      </c>
      <c r="C2345" s="149" t="str">
        <f t="shared" si="36"/>
        <v>NSW</v>
      </c>
    </row>
    <row r="2346" spans="1:3">
      <c r="A2346" s="150">
        <v>2671</v>
      </c>
      <c r="B2346" s="150">
        <v>56</v>
      </c>
      <c r="C2346" s="149" t="str">
        <f t="shared" si="36"/>
        <v>NSW</v>
      </c>
    </row>
    <row r="2347" spans="1:3">
      <c r="A2347" s="150">
        <v>2803</v>
      </c>
      <c r="B2347" s="150">
        <v>56</v>
      </c>
      <c r="C2347" s="149" t="str">
        <f t="shared" si="36"/>
        <v>NSW</v>
      </c>
    </row>
    <row r="2348" spans="1:3">
      <c r="A2348" s="150">
        <v>2806</v>
      </c>
      <c r="B2348" s="150">
        <v>56</v>
      </c>
      <c r="C2348" s="149" t="str">
        <f t="shared" si="36"/>
        <v>NSW</v>
      </c>
    </row>
    <row r="2349" spans="1:3">
      <c r="A2349" s="150">
        <v>2807</v>
      </c>
      <c r="B2349" s="150">
        <v>56</v>
      </c>
      <c r="C2349" s="149" t="str">
        <f t="shared" si="36"/>
        <v>NSW</v>
      </c>
    </row>
    <row r="2350" spans="1:3">
      <c r="A2350" s="150">
        <v>2809</v>
      </c>
      <c r="B2350" s="150">
        <v>56</v>
      </c>
      <c r="C2350" s="149" t="str">
        <f t="shared" si="36"/>
        <v>NSW</v>
      </c>
    </row>
    <row r="2351" spans="1:3">
      <c r="A2351" s="150">
        <v>2810</v>
      </c>
      <c r="B2351" s="150">
        <v>56</v>
      </c>
      <c r="C2351" s="149" t="str">
        <f t="shared" si="36"/>
        <v>NSW</v>
      </c>
    </row>
    <row r="2352" spans="1:3">
      <c r="A2352" s="150">
        <v>2820</v>
      </c>
      <c r="B2352" s="150">
        <v>56</v>
      </c>
      <c r="C2352" s="149" t="str">
        <f t="shared" si="36"/>
        <v>NSW</v>
      </c>
    </row>
    <row r="2353" spans="1:3">
      <c r="A2353" s="150">
        <v>2821</v>
      </c>
      <c r="B2353" s="150">
        <v>56</v>
      </c>
      <c r="C2353" s="149" t="str">
        <f t="shared" si="36"/>
        <v>NSW</v>
      </c>
    </row>
    <row r="2354" spans="1:3">
      <c r="A2354" s="150">
        <v>2823</v>
      </c>
      <c r="B2354" s="150">
        <v>56</v>
      </c>
      <c r="C2354" s="149" t="str">
        <f t="shared" si="36"/>
        <v>NSW</v>
      </c>
    </row>
    <row r="2355" spans="1:3">
      <c r="A2355" s="150">
        <v>2824</v>
      </c>
      <c r="B2355" s="150">
        <v>56</v>
      </c>
      <c r="C2355" s="149" t="str">
        <f t="shared" si="36"/>
        <v>NSW</v>
      </c>
    </row>
    <row r="2356" spans="1:3">
      <c r="A2356" s="150">
        <v>2825</v>
      </c>
      <c r="B2356" s="150">
        <v>56</v>
      </c>
      <c r="C2356" s="149" t="str">
        <f t="shared" si="36"/>
        <v>NSW</v>
      </c>
    </row>
    <row r="2357" spans="1:3">
      <c r="A2357" s="150">
        <v>2826</v>
      </c>
      <c r="B2357" s="150">
        <v>56</v>
      </c>
      <c r="C2357" s="149" t="str">
        <f t="shared" si="36"/>
        <v>NSW</v>
      </c>
    </row>
    <row r="2358" spans="1:3">
      <c r="A2358" s="150">
        <v>2827</v>
      </c>
      <c r="B2358" s="150">
        <v>56</v>
      </c>
      <c r="C2358" s="149" t="str">
        <f t="shared" si="36"/>
        <v>NSW</v>
      </c>
    </row>
    <row r="2359" spans="1:3">
      <c r="A2359" s="150">
        <v>2828</v>
      </c>
      <c r="B2359" s="150">
        <v>56</v>
      </c>
      <c r="C2359" s="149" t="str">
        <f t="shared" si="36"/>
        <v>NSW</v>
      </c>
    </row>
    <row r="2360" spans="1:3">
      <c r="A2360" s="150">
        <v>2829</v>
      </c>
      <c r="B2360" s="150">
        <v>56</v>
      </c>
      <c r="C2360" s="149" t="str">
        <f t="shared" si="36"/>
        <v>NSW</v>
      </c>
    </row>
    <row r="2361" spans="1:3">
      <c r="A2361" s="150">
        <v>2830</v>
      </c>
      <c r="B2361" s="150">
        <v>56</v>
      </c>
      <c r="C2361" s="149" t="str">
        <f t="shared" si="36"/>
        <v>NSW</v>
      </c>
    </row>
    <row r="2362" spans="1:3">
      <c r="A2362" s="150">
        <v>2831</v>
      </c>
      <c r="B2362" s="150">
        <v>56</v>
      </c>
      <c r="C2362" s="149" t="str">
        <f t="shared" si="36"/>
        <v>NSW</v>
      </c>
    </row>
    <row r="2363" spans="1:3">
      <c r="A2363" s="150">
        <v>2842</v>
      </c>
      <c r="B2363" s="150">
        <v>56</v>
      </c>
      <c r="C2363" s="149" t="str">
        <f t="shared" si="36"/>
        <v>NSW</v>
      </c>
    </row>
    <row r="2364" spans="1:3">
      <c r="A2364" s="150">
        <v>2843</v>
      </c>
      <c r="B2364" s="150">
        <v>56</v>
      </c>
      <c r="C2364" s="149" t="str">
        <f t="shared" si="36"/>
        <v>NSW</v>
      </c>
    </row>
    <row r="2365" spans="1:3">
      <c r="A2365" s="150">
        <v>2844</v>
      </c>
      <c r="B2365" s="150">
        <v>56</v>
      </c>
      <c r="C2365" s="149" t="str">
        <f t="shared" si="36"/>
        <v>NSW</v>
      </c>
    </row>
    <row r="2366" spans="1:3">
      <c r="A2366" s="150">
        <v>2864</v>
      </c>
      <c r="B2366" s="150">
        <v>56</v>
      </c>
      <c r="C2366" s="149" t="str">
        <f t="shared" si="36"/>
        <v>NSW</v>
      </c>
    </row>
    <row r="2367" spans="1:3">
      <c r="A2367" s="150">
        <v>2865</v>
      </c>
      <c r="B2367" s="150">
        <v>56</v>
      </c>
      <c r="C2367" s="149" t="str">
        <f t="shared" si="36"/>
        <v>NSW</v>
      </c>
    </row>
    <row r="2368" spans="1:3">
      <c r="A2368" s="150">
        <v>2868</v>
      </c>
      <c r="B2368" s="150">
        <v>56</v>
      </c>
      <c r="C2368" s="149" t="str">
        <f t="shared" si="36"/>
        <v>NSW</v>
      </c>
    </row>
    <row r="2369" spans="1:3">
      <c r="A2369" s="150">
        <v>2869</v>
      </c>
      <c r="B2369" s="150">
        <v>56</v>
      </c>
      <c r="C2369" s="149" t="str">
        <f t="shared" si="36"/>
        <v>NSW</v>
      </c>
    </row>
    <row r="2370" spans="1:3">
      <c r="A2370" s="150">
        <v>2870</v>
      </c>
      <c r="B2370" s="150">
        <v>56</v>
      </c>
      <c r="C2370" s="149" t="str">
        <f t="shared" ref="C2370:C2433" si="37">IF(OR(A2370&lt;=299,AND(A2370&lt;3000,A2370&gt;=1000)),"NSW",IF(AND(A2370&lt;=999,A2370&gt;=800),"NT",IF(OR(AND(A2370&lt;=8999,A2370&gt;=8000),AND(A2370&lt;=3999,A2370&gt;=3000)),"VIC",IF(OR(AND(A2370&lt;=9999,A2370&gt;=9000),AND(A2370&lt;=4999,A2370&gt;=4000)),"QLD",IF(AND(A2370&lt;=5999,A2370&gt;=5000),"SA",IF(AND(A2370&lt;=6999,A2370&gt;=6000),"WA","TAS"))))))</f>
        <v>NSW</v>
      </c>
    </row>
    <row r="2371" spans="1:3">
      <c r="A2371" s="150">
        <v>2871</v>
      </c>
      <c r="B2371" s="150">
        <v>56</v>
      </c>
      <c r="C2371" s="149" t="str">
        <f t="shared" si="37"/>
        <v>NSW</v>
      </c>
    </row>
    <row r="2372" spans="1:3">
      <c r="A2372" s="150">
        <v>2873</v>
      </c>
      <c r="B2372" s="150">
        <v>56</v>
      </c>
      <c r="C2372" s="149" t="str">
        <f t="shared" si="37"/>
        <v>NSW</v>
      </c>
    </row>
    <row r="2373" spans="1:3">
      <c r="A2373" s="150">
        <v>2874</v>
      </c>
      <c r="B2373" s="150">
        <v>56</v>
      </c>
      <c r="C2373" s="149" t="str">
        <f t="shared" si="37"/>
        <v>NSW</v>
      </c>
    </row>
    <row r="2374" spans="1:3">
      <c r="A2374" s="150">
        <v>2875</v>
      </c>
      <c r="B2374" s="150">
        <v>56</v>
      </c>
      <c r="C2374" s="149" t="str">
        <f t="shared" si="37"/>
        <v>NSW</v>
      </c>
    </row>
    <row r="2375" spans="1:3">
      <c r="A2375" s="150">
        <v>2876</v>
      </c>
      <c r="B2375" s="150">
        <v>56</v>
      </c>
      <c r="C2375" s="149" t="str">
        <f t="shared" si="37"/>
        <v>NSW</v>
      </c>
    </row>
    <row r="2376" spans="1:3">
      <c r="A2376" s="150">
        <v>2877</v>
      </c>
      <c r="B2376" s="150">
        <v>56</v>
      </c>
      <c r="C2376" s="149" t="str">
        <f t="shared" si="37"/>
        <v>NSW</v>
      </c>
    </row>
    <row r="2377" spans="1:3">
      <c r="A2377" s="150">
        <v>2584</v>
      </c>
      <c r="B2377" s="150">
        <v>57</v>
      </c>
      <c r="C2377" s="149" t="str">
        <f t="shared" si="37"/>
        <v>NSW</v>
      </c>
    </row>
    <row r="2378" spans="1:3">
      <c r="A2378" s="150">
        <v>2585</v>
      </c>
      <c r="B2378" s="150">
        <v>57</v>
      </c>
      <c r="C2378" s="149" t="str">
        <f t="shared" si="37"/>
        <v>NSW</v>
      </c>
    </row>
    <row r="2379" spans="1:3">
      <c r="A2379" s="150">
        <v>2586</v>
      </c>
      <c r="B2379" s="150">
        <v>57</v>
      </c>
      <c r="C2379" s="149" t="str">
        <f t="shared" si="37"/>
        <v>NSW</v>
      </c>
    </row>
    <row r="2380" spans="1:3">
      <c r="A2380" s="150">
        <v>2587</v>
      </c>
      <c r="B2380" s="150">
        <v>57</v>
      </c>
      <c r="C2380" s="149" t="str">
        <f t="shared" si="37"/>
        <v>NSW</v>
      </c>
    </row>
    <row r="2381" spans="1:3">
      <c r="A2381" s="150">
        <v>2588</v>
      </c>
      <c r="B2381" s="150">
        <v>57</v>
      </c>
      <c r="C2381" s="149" t="str">
        <f t="shared" si="37"/>
        <v>NSW</v>
      </c>
    </row>
    <row r="2382" spans="1:3">
      <c r="A2382" s="150">
        <v>2590</v>
      </c>
      <c r="B2382" s="150">
        <v>57</v>
      </c>
      <c r="C2382" s="149" t="str">
        <f t="shared" si="37"/>
        <v>NSW</v>
      </c>
    </row>
    <row r="2383" spans="1:3">
      <c r="A2383" s="150">
        <v>2594</v>
      </c>
      <c r="B2383" s="150">
        <v>57</v>
      </c>
      <c r="C2383" s="149" t="str">
        <f t="shared" si="37"/>
        <v>NSW</v>
      </c>
    </row>
    <row r="2384" spans="1:3">
      <c r="A2384" s="150">
        <v>2624</v>
      </c>
      <c r="B2384" s="150">
        <v>57</v>
      </c>
      <c r="C2384" s="149" t="str">
        <f t="shared" si="37"/>
        <v>NSW</v>
      </c>
    </row>
    <row r="2385" spans="1:3">
      <c r="A2385" s="150">
        <v>2625</v>
      </c>
      <c r="B2385" s="150">
        <v>57</v>
      </c>
      <c r="C2385" s="149" t="str">
        <f t="shared" si="37"/>
        <v>NSW</v>
      </c>
    </row>
    <row r="2386" spans="1:3">
      <c r="A2386" s="150">
        <v>2640</v>
      </c>
      <c r="B2386" s="150">
        <v>57</v>
      </c>
      <c r="C2386" s="149" t="str">
        <f t="shared" si="37"/>
        <v>NSW</v>
      </c>
    </row>
    <row r="2387" spans="1:3">
      <c r="A2387" s="150">
        <v>2641</v>
      </c>
      <c r="B2387" s="150">
        <v>57</v>
      </c>
      <c r="C2387" s="149" t="str">
        <f t="shared" si="37"/>
        <v>NSW</v>
      </c>
    </row>
    <row r="2388" spans="1:3">
      <c r="A2388" s="150">
        <v>2642</v>
      </c>
      <c r="B2388" s="150">
        <v>57</v>
      </c>
      <c r="C2388" s="149" t="str">
        <f t="shared" si="37"/>
        <v>NSW</v>
      </c>
    </row>
    <row r="2389" spans="1:3">
      <c r="A2389" s="150">
        <v>2643</v>
      </c>
      <c r="B2389" s="150">
        <v>57</v>
      </c>
      <c r="C2389" s="149" t="str">
        <f t="shared" si="37"/>
        <v>NSW</v>
      </c>
    </row>
    <row r="2390" spans="1:3">
      <c r="A2390" s="150">
        <v>2644</v>
      </c>
      <c r="B2390" s="150">
        <v>57</v>
      </c>
      <c r="C2390" s="149" t="str">
        <f t="shared" si="37"/>
        <v>NSW</v>
      </c>
    </row>
    <row r="2391" spans="1:3">
      <c r="A2391" s="150">
        <v>2649</v>
      </c>
      <c r="B2391" s="150">
        <v>57</v>
      </c>
      <c r="C2391" s="149" t="str">
        <f t="shared" si="37"/>
        <v>NSW</v>
      </c>
    </row>
    <row r="2392" spans="1:3">
      <c r="A2392" s="150">
        <v>2650</v>
      </c>
      <c r="B2392" s="150">
        <v>57</v>
      </c>
      <c r="C2392" s="149" t="str">
        <f t="shared" si="37"/>
        <v>NSW</v>
      </c>
    </row>
    <row r="2393" spans="1:3">
      <c r="A2393" s="150">
        <v>2651</v>
      </c>
      <c r="B2393" s="150">
        <v>57</v>
      </c>
      <c r="C2393" s="149" t="str">
        <f t="shared" si="37"/>
        <v>NSW</v>
      </c>
    </row>
    <row r="2394" spans="1:3">
      <c r="A2394" s="150">
        <v>2653</v>
      </c>
      <c r="B2394" s="150">
        <v>57</v>
      </c>
      <c r="C2394" s="149" t="str">
        <f t="shared" si="37"/>
        <v>NSW</v>
      </c>
    </row>
    <row r="2395" spans="1:3">
      <c r="A2395" s="150">
        <v>2666</v>
      </c>
      <c r="B2395" s="150">
        <v>57</v>
      </c>
      <c r="C2395" s="149" t="str">
        <f t="shared" si="37"/>
        <v>NSW</v>
      </c>
    </row>
    <row r="2396" spans="1:3">
      <c r="A2396" s="150">
        <v>2668</v>
      </c>
      <c r="B2396" s="150">
        <v>57</v>
      </c>
      <c r="C2396" s="149" t="str">
        <f t="shared" si="37"/>
        <v>NSW</v>
      </c>
    </row>
    <row r="2397" spans="1:3">
      <c r="A2397" s="150">
        <v>2720</v>
      </c>
      <c r="B2397" s="150">
        <v>57</v>
      </c>
      <c r="C2397" s="149" t="str">
        <f t="shared" si="37"/>
        <v>NSW</v>
      </c>
    </row>
    <row r="2398" spans="1:3">
      <c r="A2398" s="150">
        <v>2721</v>
      </c>
      <c r="B2398" s="150">
        <v>57</v>
      </c>
      <c r="C2398" s="149" t="str">
        <f t="shared" si="37"/>
        <v>NSW</v>
      </c>
    </row>
    <row r="2399" spans="1:3">
      <c r="A2399" s="150">
        <v>2722</v>
      </c>
      <c r="B2399" s="150">
        <v>57</v>
      </c>
      <c r="C2399" s="149" t="str">
        <f t="shared" si="37"/>
        <v>NSW</v>
      </c>
    </row>
    <row r="2400" spans="1:3">
      <c r="A2400" s="150">
        <v>2725</v>
      </c>
      <c r="B2400" s="150">
        <v>57</v>
      </c>
      <c r="C2400" s="149" t="str">
        <f t="shared" si="37"/>
        <v>NSW</v>
      </c>
    </row>
    <row r="2401" spans="1:3">
      <c r="A2401" s="150">
        <v>2726</v>
      </c>
      <c r="B2401" s="150">
        <v>57</v>
      </c>
      <c r="C2401" s="149" t="str">
        <f t="shared" si="37"/>
        <v>NSW</v>
      </c>
    </row>
    <row r="2402" spans="1:3">
      <c r="A2402" s="150">
        <v>2727</v>
      </c>
      <c r="B2402" s="150">
        <v>57</v>
      </c>
      <c r="C2402" s="149" t="str">
        <f t="shared" si="37"/>
        <v>NSW</v>
      </c>
    </row>
    <row r="2403" spans="1:3">
      <c r="A2403" s="150">
        <v>2729</v>
      </c>
      <c r="B2403" s="150">
        <v>57</v>
      </c>
      <c r="C2403" s="149" t="str">
        <f t="shared" si="37"/>
        <v>NSW</v>
      </c>
    </row>
    <row r="2404" spans="1:3">
      <c r="A2404" s="150">
        <v>2730</v>
      </c>
      <c r="B2404" s="150">
        <v>57</v>
      </c>
      <c r="C2404" s="149" t="str">
        <f t="shared" si="37"/>
        <v>NSW</v>
      </c>
    </row>
    <row r="2405" spans="1:3">
      <c r="A2405" s="150">
        <v>2460</v>
      </c>
      <c r="B2405" s="150">
        <v>58</v>
      </c>
      <c r="C2405" s="149" t="str">
        <f t="shared" si="37"/>
        <v>NSW</v>
      </c>
    </row>
    <row r="2406" spans="1:3">
      <c r="A2406" s="150">
        <v>2462</v>
      </c>
      <c r="B2406" s="150">
        <v>58</v>
      </c>
      <c r="C2406" s="149" t="str">
        <f t="shared" si="37"/>
        <v>NSW</v>
      </c>
    </row>
    <row r="2407" spans="1:3">
      <c r="A2407" s="150">
        <v>2463</v>
      </c>
      <c r="B2407" s="150">
        <v>58</v>
      </c>
      <c r="C2407" s="149" t="str">
        <f t="shared" si="37"/>
        <v>NSW</v>
      </c>
    </row>
    <row r="2408" spans="1:3">
      <c r="A2408" s="150">
        <v>2464</v>
      </c>
      <c r="B2408" s="150">
        <v>58</v>
      </c>
      <c r="C2408" s="149" t="str">
        <f t="shared" si="37"/>
        <v>NSW</v>
      </c>
    </row>
    <row r="2409" spans="1:3">
      <c r="A2409" s="150">
        <v>2465</v>
      </c>
      <c r="B2409" s="150">
        <v>58</v>
      </c>
      <c r="C2409" s="149" t="str">
        <f t="shared" si="37"/>
        <v>NSW</v>
      </c>
    </row>
    <row r="2410" spans="1:3">
      <c r="A2410" s="150">
        <v>2466</v>
      </c>
      <c r="B2410" s="150">
        <v>58</v>
      </c>
      <c r="C2410" s="149" t="str">
        <f t="shared" si="37"/>
        <v>NSW</v>
      </c>
    </row>
    <row r="2411" spans="1:3">
      <c r="A2411" s="150">
        <v>2468</v>
      </c>
      <c r="B2411" s="150">
        <v>58</v>
      </c>
      <c r="C2411" s="149" t="str">
        <f t="shared" si="37"/>
        <v>NSW</v>
      </c>
    </row>
    <row r="2412" spans="1:3">
      <c r="A2412" s="150">
        <v>2469</v>
      </c>
      <c r="B2412" s="150">
        <v>58</v>
      </c>
      <c r="C2412" s="149" t="str">
        <f t="shared" si="37"/>
        <v>NSW</v>
      </c>
    </row>
    <row r="2413" spans="1:3">
      <c r="A2413" s="150">
        <v>2470</v>
      </c>
      <c r="B2413" s="150">
        <v>58</v>
      </c>
      <c r="C2413" s="149" t="str">
        <f t="shared" si="37"/>
        <v>NSW</v>
      </c>
    </row>
    <row r="2414" spans="1:3">
      <c r="A2414" s="150">
        <v>2471</v>
      </c>
      <c r="B2414" s="150">
        <v>58</v>
      </c>
      <c r="C2414" s="149" t="str">
        <f t="shared" si="37"/>
        <v>NSW</v>
      </c>
    </row>
    <row r="2415" spans="1:3">
      <c r="A2415" s="150">
        <v>2472</v>
      </c>
      <c r="B2415" s="150">
        <v>58</v>
      </c>
      <c r="C2415" s="149" t="str">
        <f t="shared" si="37"/>
        <v>NSW</v>
      </c>
    </row>
    <row r="2416" spans="1:3">
      <c r="A2416" s="150">
        <v>2473</v>
      </c>
      <c r="B2416" s="150">
        <v>58</v>
      </c>
      <c r="C2416" s="149" t="str">
        <f t="shared" si="37"/>
        <v>NSW</v>
      </c>
    </row>
    <row r="2417" spans="1:3">
      <c r="A2417" s="150">
        <v>2474</v>
      </c>
      <c r="B2417" s="150">
        <v>58</v>
      </c>
      <c r="C2417" s="149" t="str">
        <f t="shared" si="37"/>
        <v>NSW</v>
      </c>
    </row>
    <row r="2418" spans="1:3">
      <c r="A2418" s="150">
        <v>2477</v>
      </c>
      <c r="B2418" s="150">
        <v>58</v>
      </c>
      <c r="C2418" s="149" t="str">
        <f t="shared" si="37"/>
        <v>NSW</v>
      </c>
    </row>
    <row r="2419" spans="1:3">
      <c r="A2419" s="150">
        <v>2478</v>
      </c>
      <c r="B2419" s="150">
        <v>58</v>
      </c>
      <c r="C2419" s="149" t="str">
        <f t="shared" si="37"/>
        <v>NSW</v>
      </c>
    </row>
    <row r="2420" spans="1:3">
      <c r="A2420" s="150">
        <v>2479</v>
      </c>
      <c r="B2420" s="150">
        <v>58</v>
      </c>
      <c r="C2420" s="149" t="str">
        <f t="shared" si="37"/>
        <v>NSW</v>
      </c>
    </row>
    <row r="2421" spans="1:3">
      <c r="A2421" s="150">
        <v>2480</v>
      </c>
      <c r="B2421" s="150">
        <v>58</v>
      </c>
      <c r="C2421" s="149" t="str">
        <f t="shared" si="37"/>
        <v>NSW</v>
      </c>
    </row>
    <row r="2422" spans="1:3">
      <c r="A2422" s="150">
        <v>2481</v>
      </c>
      <c r="B2422" s="150">
        <v>58</v>
      </c>
      <c r="C2422" s="149" t="str">
        <f t="shared" si="37"/>
        <v>NSW</v>
      </c>
    </row>
    <row r="2423" spans="1:3">
      <c r="A2423" s="150">
        <v>2482</v>
      </c>
      <c r="B2423" s="150">
        <v>58</v>
      </c>
      <c r="C2423" s="149" t="str">
        <f t="shared" si="37"/>
        <v>NSW</v>
      </c>
    </row>
    <row r="2424" spans="1:3">
      <c r="A2424" s="150">
        <v>2483</v>
      </c>
      <c r="B2424" s="150">
        <v>58</v>
      </c>
      <c r="C2424" s="149" t="str">
        <f t="shared" si="37"/>
        <v>NSW</v>
      </c>
    </row>
    <row r="2425" spans="1:3">
      <c r="A2425" s="150">
        <v>2484</v>
      </c>
      <c r="B2425" s="150">
        <v>58</v>
      </c>
      <c r="C2425" s="149" t="str">
        <f t="shared" si="37"/>
        <v>NSW</v>
      </c>
    </row>
    <row r="2426" spans="1:3">
      <c r="A2426" s="150">
        <v>2485</v>
      </c>
      <c r="B2426" s="150">
        <v>58</v>
      </c>
      <c r="C2426" s="149" t="str">
        <f t="shared" si="37"/>
        <v>NSW</v>
      </c>
    </row>
    <row r="2427" spans="1:3">
      <c r="A2427" s="150">
        <v>2486</v>
      </c>
      <c r="B2427" s="150">
        <v>58</v>
      </c>
      <c r="C2427" s="149" t="str">
        <f t="shared" si="37"/>
        <v>NSW</v>
      </c>
    </row>
    <row r="2428" spans="1:3">
      <c r="A2428" s="150">
        <v>2487</v>
      </c>
      <c r="B2428" s="150">
        <v>58</v>
      </c>
      <c r="C2428" s="149" t="str">
        <f t="shared" si="37"/>
        <v>NSW</v>
      </c>
    </row>
    <row r="2429" spans="1:3">
      <c r="A2429" s="150">
        <v>2488</v>
      </c>
      <c r="B2429" s="150">
        <v>58</v>
      </c>
      <c r="C2429" s="149" t="str">
        <f t="shared" si="37"/>
        <v>NSW</v>
      </c>
    </row>
    <row r="2430" spans="1:3">
      <c r="A2430" s="150">
        <v>2489</v>
      </c>
      <c r="B2430" s="150">
        <v>58</v>
      </c>
      <c r="C2430" s="149" t="str">
        <f t="shared" si="37"/>
        <v>NSW</v>
      </c>
    </row>
    <row r="2431" spans="1:3">
      <c r="A2431" s="150">
        <v>2490</v>
      </c>
      <c r="B2431" s="150">
        <v>58</v>
      </c>
      <c r="C2431" s="149" t="str">
        <f t="shared" si="37"/>
        <v>NSW</v>
      </c>
    </row>
    <row r="2432" spans="1:3">
      <c r="A2432" s="150">
        <v>2350</v>
      </c>
      <c r="B2432" s="150">
        <v>59</v>
      </c>
      <c r="C2432" s="149" t="str">
        <f t="shared" si="37"/>
        <v>NSW</v>
      </c>
    </row>
    <row r="2433" spans="1:3">
      <c r="A2433" s="150">
        <v>2351</v>
      </c>
      <c r="B2433" s="150">
        <v>59</v>
      </c>
      <c r="C2433" s="149" t="str">
        <f t="shared" si="37"/>
        <v>NSW</v>
      </c>
    </row>
    <row r="2434" spans="1:3">
      <c r="A2434" s="150">
        <v>2354</v>
      </c>
      <c r="B2434" s="150">
        <v>59</v>
      </c>
      <c r="C2434" s="149" t="str">
        <f t="shared" ref="C2434:C2497" si="38">IF(OR(A2434&lt;=299,AND(A2434&lt;3000,A2434&gt;=1000)),"NSW",IF(AND(A2434&lt;=999,A2434&gt;=800),"NT",IF(OR(AND(A2434&lt;=8999,A2434&gt;=8000),AND(A2434&lt;=3999,A2434&gt;=3000)),"VIC",IF(OR(AND(A2434&lt;=9999,A2434&gt;=9000),AND(A2434&lt;=4999,A2434&gt;=4000)),"QLD",IF(AND(A2434&lt;=5999,A2434&gt;=5000),"SA",IF(AND(A2434&lt;=6999,A2434&gt;=6000),"WA","TAS"))))))</f>
        <v>NSW</v>
      </c>
    </row>
    <row r="2435" spans="1:3">
      <c r="A2435" s="150">
        <v>2358</v>
      </c>
      <c r="B2435" s="150">
        <v>59</v>
      </c>
      <c r="C2435" s="149" t="str">
        <f t="shared" si="38"/>
        <v>NSW</v>
      </c>
    </row>
    <row r="2436" spans="1:3">
      <c r="A2436" s="150">
        <v>2359</v>
      </c>
      <c r="B2436" s="150">
        <v>59</v>
      </c>
      <c r="C2436" s="149" t="str">
        <f t="shared" si="38"/>
        <v>NSW</v>
      </c>
    </row>
    <row r="2437" spans="1:3">
      <c r="A2437" s="150">
        <v>2360</v>
      </c>
      <c r="B2437" s="150">
        <v>59</v>
      </c>
      <c r="C2437" s="149" t="str">
        <f t="shared" si="38"/>
        <v>NSW</v>
      </c>
    </row>
    <row r="2438" spans="1:3">
      <c r="A2438" s="150">
        <v>2365</v>
      </c>
      <c r="B2438" s="150">
        <v>59</v>
      </c>
      <c r="C2438" s="149" t="str">
        <f t="shared" si="38"/>
        <v>NSW</v>
      </c>
    </row>
    <row r="2439" spans="1:3">
      <c r="A2439" s="150">
        <v>2369</v>
      </c>
      <c r="B2439" s="150">
        <v>59</v>
      </c>
      <c r="C2439" s="149" t="str">
        <f t="shared" si="38"/>
        <v>NSW</v>
      </c>
    </row>
    <row r="2440" spans="1:3">
      <c r="A2440" s="150">
        <v>2370</v>
      </c>
      <c r="B2440" s="150">
        <v>59</v>
      </c>
      <c r="C2440" s="149" t="str">
        <f t="shared" si="38"/>
        <v>NSW</v>
      </c>
    </row>
    <row r="2441" spans="1:3">
      <c r="A2441" s="150">
        <v>2371</v>
      </c>
      <c r="B2441" s="150">
        <v>59</v>
      </c>
      <c r="C2441" s="149" t="str">
        <f t="shared" si="38"/>
        <v>NSW</v>
      </c>
    </row>
    <row r="2442" spans="1:3">
      <c r="A2442" s="150">
        <v>2372</v>
      </c>
      <c r="B2442" s="150">
        <v>59</v>
      </c>
      <c r="C2442" s="149" t="str">
        <f t="shared" si="38"/>
        <v>NSW</v>
      </c>
    </row>
    <row r="2443" spans="1:3">
      <c r="A2443" s="150">
        <v>2475</v>
      </c>
      <c r="B2443" s="150">
        <v>59</v>
      </c>
      <c r="C2443" s="149" t="str">
        <f t="shared" si="38"/>
        <v>NSW</v>
      </c>
    </row>
    <row r="2444" spans="1:3">
      <c r="A2444" s="150">
        <v>2476</v>
      </c>
      <c r="B2444" s="150">
        <v>59</v>
      </c>
      <c r="C2444" s="149" t="str">
        <f t="shared" si="38"/>
        <v>NSW</v>
      </c>
    </row>
    <row r="2445" spans="1:3">
      <c r="A2445" s="150">
        <v>2422</v>
      </c>
      <c r="B2445" s="150">
        <v>60</v>
      </c>
      <c r="C2445" s="149" t="str">
        <f t="shared" si="38"/>
        <v>NSW</v>
      </c>
    </row>
    <row r="2446" spans="1:3">
      <c r="A2446" s="150">
        <v>2423</v>
      </c>
      <c r="B2446" s="150">
        <v>60</v>
      </c>
      <c r="C2446" s="149" t="str">
        <f t="shared" si="38"/>
        <v>NSW</v>
      </c>
    </row>
    <row r="2447" spans="1:3">
      <c r="A2447" s="150">
        <v>2424</v>
      </c>
      <c r="B2447" s="150">
        <v>60</v>
      </c>
      <c r="C2447" s="149" t="str">
        <f t="shared" si="38"/>
        <v>NSW</v>
      </c>
    </row>
    <row r="2448" spans="1:3">
      <c r="A2448" s="150">
        <v>2426</v>
      </c>
      <c r="B2448" s="150">
        <v>60</v>
      </c>
      <c r="C2448" s="149" t="str">
        <f t="shared" si="38"/>
        <v>NSW</v>
      </c>
    </row>
    <row r="2449" spans="1:3">
      <c r="A2449" s="150">
        <v>2427</v>
      </c>
      <c r="B2449" s="150">
        <v>60</v>
      </c>
      <c r="C2449" s="149" t="str">
        <f t="shared" si="38"/>
        <v>NSW</v>
      </c>
    </row>
    <row r="2450" spans="1:3">
      <c r="A2450" s="150">
        <v>2428</v>
      </c>
      <c r="B2450" s="150">
        <v>60</v>
      </c>
      <c r="C2450" s="149" t="str">
        <f t="shared" si="38"/>
        <v>NSW</v>
      </c>
    </row>
    <row r="2451" spans="1:3">
      <c r="A2451" s="150">
        <v>2429</v>
      </c>
      <c r="B2451" s="150">
        <v>60</v>
      </c>
      <c r="C2451" s="149" t="str">
        <f t="shared" si="38"/>
        <v>NSW</v>
      </c>
    </row>
    <row r="2452" spans="1:3">
      <c r="A2452" s="150">
        <v>2430</v>
      </c>
      <c r="B2452" s="150">
        <v>60</v>
      </c>
      <c r="C2452" s="149" t="str">
        <f t="shared" si="38"/>
        <v>NSW</v>
      </c>
    </row>
    <row r="2453" spans="1:3">
      <c r="A2453" s="150">
        <v>2431</v>
      </c>
      <c r="B2453" s="150">
        <v>60</v>
      </c>
      <c r="C2453" s="149" t="str">
        <f t="shared" si="38"/>
        <v>NSW</v>
      </c>
    </row>
    <row r="2454" spans="1:3">
      <c r="A2454" s="150">
        <v>2439</v>
      </c>
      <c r="B2454" s="150">
        <v>60</v>
      </c>
      <c r="C2454" s="149" t="str">
        <f t="shared" si="38"/>
        <v>NSW</v>
      </c>
    </row>
    <row r="2455" spans="1:3">
      <c r="A2455" s="150">
        <v>2440</v>
      </c>
      <c r="B2455" s="150">
        <v>60</v>
      </c>
      <c r="C2455" s="149" t="str">
        <f t="shared" si="38"/>
        <v>NSW</v>
      </c>
    </row>
    <row r="2456" spans="1:3">
      <c r="A2456" s="150">
        <v>2441</v>
      </c>
      <c r="B2456" s="150">
        <v>60</v>
      </c>
      <c r="C2456" s="149" t="str">
        <f t="shared" si="38"/>
        <v>NSW</v>
      </c>
    </row>
    <row r="2457" spans="1:3">
      <c r="A2457" s="150">
        <v>2442</v>
      </c>
      <c r="B2457" s="150">
        <v>60</v>
      </c>
      <c r="C2457" s="149" t="str">
        <f t="shared" si="38"/>
        <v>NSW</v>
      </c>
    </row>
    <row r="2458" spans="1:3">
      <c r="A2458" s="150">
        <v>2443</v>
      </c>
      <c r="B2458" s="150">
        <v>60</v>
      </c>
      <c r="C2458" s="149" t="str">
        <f t="shared" si="38"/>
        <v>NSW</v>
      </c>
    </row>
    <row r="2459" spans="1:3">
      <c r="A2459" s="150">
        <v>2444</v>
      </c>
      <c r="B2459" s="150">
        <v>60</v>
      </c>
      <c r="C2459" s="149" t="str">
        <f t="shared" si="38"/>
        <v>NSW</v>
      </c>
    </row>
    <row r="2460" spans="1:3">
      <c r="A2460" s="150">
        <v>2445</v>
      </c>
      <c r="B2460" s="150">
        <v>60</v>
      </c>
      <c r="C2460" s="149" t="str">
        <f t="shared" si="38"/>
        <v>NSW</v>
      </c>
    </row>
    <row r="2461" spans="1:3">
      <c r="A2461" s="150">
        <v>2446</v>
      </c>
      <c r="B2461" s="150">
        <v>60</v>
      </c>
      <c r="C2461" s="149" t="str">
        <f t="shared" si="38"/>
        <v>NSW</v>
      </c>
    </row>
    <row r="2462" spans="1:3">
      <c r="A2462" s="150">
        <v>2447</v>
      </c>
      <c r="B2462" s="150">
        <v>60</v>
      </c>
      <c r="C2462" s="149" t="str">
        <f t="shared" si="38"/>
        <v>NSW</v>
      </c>
    </row>
    <row r="2463" spans="1:3">
      <c r="A2463" s="150">
        <v>2448</v>
      </c>
      <c r="B2463" s="150">
        <v>60</v>
      </c>
      <c r="C2463" s="149" t="str">
        <f t="shared" si="38"/>
        <v>NSW</v>
      </c>
    </row>
    <row r="2464" spans="1:3">
      <c r="A2464" s="150">
        <v>2449</v>
      </c>
      <c r="B2464" s="150">
        <v>60</v>
      </c>
      <c r="C2464" s="149" t="str">
        <f t="shared" si="38"/>
        <v>NSW</v>
      </c>
    </row>
    <row r="2465" spans="1:3">
      <c r="A2465" s="150">
        <v>2450</v>
      </c>
      <c r="B2465" s="150">
        <v>60</v>
      </c>
      <c r="C2465" s="149" t="str">
        <f t="shared" si="38"/>
        <v>NSW</v>
      </c>
    </row>
    <row r="2466" spans="1:3">
      <c r="A2466" s="150">
        <v>2452</v>
      </c>
      <c r="B2466" s="150">
        <v>60</v>
      </c>
      <c r="C2466" s="149" t="str">
        <f t="shared" si="38"/>
        <v>NSW</v>
      </c>
    </row>
    <row r="2467" spans="1:3">
      <c r="A2467" s="150">
        <v>2453</v>
      </c>
      <c r="B2467" s="150">
        <v>60</v>
      </c>
      <c r="C2467" s="149" t="str">
        <f t="shared" si="38"/>
        <v>NSW</v>
      </c>
    </row>
    <row r="2468" spans="1:3">
      <c r="A2468" s="150">
        <v>2454</v>
      </c>
      <c r="B2468" s="150">
        <v>60</v>
      </c>
      <c r="C2468" s="149" t="str">
        <f t="shared" si="38"/>
        <v>NSW</v>
      </c>
    </row>
    <row r="2469" spans="1:3">
      <c r="A2469" s="150">
        <v>2455</v>
      </c>
      <c r="B2469" s="150">
        <v>60</v>
      </c>
      <c r="C2469" s="149" t="str">
        <f t="shared" si="38"/>
        <v>NSW</v>
      </c>
    </row>
    <row r="2470" spans="1:3">
      <c r="A2470" s="150">
        <v>2456</v>
      </c>
      <c r="B2470" s="150">
        <v>60</v>
      </c>
      <c r="C2470" s="149" t="str">
        <f t="shared" si="38"/>
        <v>NSW</v>
      </c>
    </row>
    <row r="2471" spans="1:3">
      <c r="A2471" s="150">
        <v>2250</v>
      </c>
      <c r="B2471" s="150">
        <v>61</v>
      </c>
      <c r="C2471" s="149" t="str">
        <f t="shared" si="38"/>
        <v>NSW</v>
      </c>
    </row>
    <row r="2472" spans="1:3">
      <c r="A2472" s="150">
        <v>2251</v>
      </c>
      <c r="B2472" s="150">
        <v>61</v>
      </c>
      <c r="C2472" s="149" t="str">
        <f t="shared" si="38"/>
        <v>NSW</v>
      </c>
    </row>
    <row r="2473" spans="1:3">
      <c r="A2473" s="150">
        <v>2252</v>
      </c>
      <c r="B2473" s="150">
        <v>61</v>
      </c>
      <c r="C2473" s="149" t="str">
        <f t="shared" si="38"/>
        <v>NSW</v>
      </c>
    </row>
    <row r="2474" spans="1:3">
      <c r="A2474" s="150">
        <v>2256</v>
      </c>
      <c r="B2474" s="150">
        <v>61</v>
      </c>
      <c r="C2474" s="149" t="str">
        <f t="shared" si="38"/>
        <v>NSW</v>
      </c>
    </row>
    <row r="2475" spans="1:3">
      <c r="A2475" s="150">
        <v>2257</v>
      </c>
      <c r="B2475" s="150">
        <v>61</v>
      </c>
      <c r="C2475" s="149" t="str">
        <f t="shared" si="38"/>
        <v>NSW</v>
      </c>
    </row>
    <row r="2476" spans="1:3">
      <c r="A2476" s="150">
        <v>2258</v>
      </c>
      <c r="B2476" s="150">
        <v>61</v>
      </c>
      <c r="C2476" s="149" t="str">
        <f t="shared" si="38"/>
        <v>NSW</v>
      </c>
    </row>
    <row r="2477" spans="1:3">
      <c r="A2477" s="150">
        <v>2259</v>
      </c>
      <c r="B2477" s="150">
        <v>61</v>
      </c>
      <c r="C2477" s="149" t="str">
        <f t="shared" si="38"/>
        <v>NSW</v>
      </c>
    </row>
    <row r="2478" spans="1:3">
      <c r="A2478" s="150">
        <v>2260</v>
      </c>
      <c r="B2478" s="150">
        <v>61</v>
      </c>
      <c r="C2478" s="149" t="str">
        <f t="shared" si="38"/>
        <v>NSW</v>
      </c>
    </row>
    <row r="2479" spans="1:3">
      <c r="A2479" s="150">
        <v>2261</v>
      </c>
      <c r="B2479" s="150">
        <v>61</v>
      </c>
      <c r="C2479" s="149" t="str">
        <f t="shared" si="38"/>
        <v>NSW</v>
      </c>
    </row>
    <row r="2480" spans="1:3">
      <c r="A2480" s="150">
        <v>2262</v>
      </c>
      <c r="B2480" s="150">
        <v>61</v>
      </c>
      <c r="C2480" s="149" t="str">
        <f t="shared" si="38"/>
        <v>NSW</v>
      </c>
    </row>
    <row r="2481" spans="1:3">
      <c r="A2481" s="150">
        <v>2263</v>
      </c>
      <c r="B2481" s="150">
        <v>61</v>
      </c>
      <c r="C2481" s="149" t="str">
        <f t="shared" si="38"/>
        <v>NSW</v>
      </c>
    </row>
    <row r="2482" spans="1:3">
      <c r="A2482" s="150">
        <v>2264</v>
      </c>
      <c r="B2482" s="150">
        <v>61</v>
      </c>
      <c r="C2482" s="149" t="str">
        <f t="shared" si="38"/>
        <v>NSW</v>
      </c>
    </row>
    <row r="2483" spans="1:3">
      <c r="A2483" s="150">
        <v>2265</v>
      </c>
      <c r="B2483" s="150">
        <v>61</v>
      </c>
      <c r="C2483" s="149" t="str">
        <f t="shared" si="38"/>
        <v>NSW</v>
      </c>
    </row>
    <row r="2484" spans="1:3">
      <c r="A2484" s="150">
        <v>2267</v>
      </c>
      <c r="B2484" s="150">
        <v>61</v>
      </c>
      <c r="C2484" s="149" t="str">
        <f t="shared" si="38"/>
        <v>NSW</v>
      </c>
    </row>
    <row r="2485" spans="1:3">
      <c r="A2485" s="150">
        <v>2278</v>
      </c>
      <c r="B2485" s="150">
        <v>61</v>
      </c>
      <c r="C2485" s="149" t="str">
        <f t="shared" si="38"/>
        <v>NSW</v>
      </c>
    </row>
    <row r="2486" spans="1:3">
      <c r="A2486" s="150">
        <v>2280</v>
      </c>
      <c r="B2486" s="150">
        <v>61</v>
      </c>
      <c r="C2486" s="149" t="str">
        <f t="shared" si="38"/>
        <v>NSW</v>
      </c>
    </row>
    <row r="2487" spans="1:3">
      <c r="A2487" s="150">
        <v>2281</v>
      </c>
      <c r="B2487" s="150">
        <v>61</v>
      </c>
      <c r="C2487" s="149" t="str">
        <f t="shared" si="38"/>
        <v>NSW</v>
      </c>
    </row>
    <row r="2488" spans="1:3">
      <c r="A2488" s="150">
        <v>2282</v>
      </c>
      <c r="B2488" s="150">
        <v>61</v>
      </c>
      <c r="C2488" s="149" t="str">
        <f t="shared" si="38"/>
        <v>NSW</v>
      </c>
    </row>
    <row r="2489" spans="1:3">
      <c r="A2489" s="150">
        <v>2283</v>
      </c>
      <c r="B2489" s="150">
        <v>61</v>
      </c>
      <c r="C2489" s="149" t="str">
        <f t="shared" si="38"/>
        <v>NSW</v>
      </c>
    </row>
    <row r="2490" spans="1:3">
      <c r="A2490" s="150">
        <v>2284</v>
      </c>
      <c r="B2490" s="150">
        <v>61</v>
      </c>
      <c r="C2490" s="149" t="str">
        <f t="shared" si="38"/>
        <v>NSW</v>
      </c>
    </row>
    <row r="2491" spans="1:3">
      <c r="A2491" s="150">
        <v>2285</v>
      </c>
      <c r="B2491" s="150">
        <v>61</v>
      </c>
      <c r="C2491" s="149" t="str">
        <f t="shared" si="38"/>
        <v>NSW</v>
      </c>
    </row>
    <row r="2492" spans="1:3">
      <c r="A2492" s="150">
        <v>2286</v>
      </c>
      <c r="B2492" s="150">
        <v>61</v>
      </c>
      <c r="C2492" s="149" t="str">
        <f t="shared" si="38"/>
        <v>NSW</v>
      </c>
    </row>
    <row r="2493" spans="1:3">
      <c r="A2493" s="150">
        <v>2287</v>
      </c>
      <c r="B2493" s="150">
        <v>61</v>
      </c>
      <c r="C2493" s="149" t="str">
        <f t="shared" si="38"/>
        <v>NSW</v>
      </c>
    </row>
    <row r="2494" spans="1:3">
      <c r="A2494" s="150">
        <v>2289</v>
      </c>
      <c r="B2494" s="150">
        <v>61</v>
      </c>
      <c r="C2494" s="149" t="str">
        <f t="shared" si="38"/>
        <v>NSW</v>
      </c>
    </row>
    <row r="2495" spans="1:3">
      <c r="A2495" s="150">
        <v>2290</v>
      </c>
      <c r="B2495" s="150">
        <v>61</v>
      </c>
      <c r="C2495" s="149" t="str">
        <f t="shared" si="38"/>
        <v>NSW</v>
      </c>
    </row>
    <row r="2496" spans="1:3">
      <c r="A2496" s="150">
        <v>2291</v>
      </c>
      <c r="B2496" s="150">
        <v>61</v>
      </c>
      <c r="C2496" s="149" t="str">
        <f t="shared" si="38"/>
        <v>NSW</v>
      </c>
    </row>
    <row r="2497" spans="1:3">
      <c r="A2497" s="150">
        <v>2292</v>
      </c>
      <c r="B2497" s="150">
        <v>61</v>
      </c>
      <c r="C2497" s="149" t="str">
        <f t="shared" si="38"/>
        <v>NSW</v>
      </c>
    </row>
    <row r="2498" spans="1:3">
      <c r="A2498" s="150">
        <v>2293</v>
      </c>
      <c r="B2498" s="150">
        <v>61</v>
      </c>
      <c r="C2498" s="149" t="str">
        <f t="shared" ref="C2498:C2561" si="39">IF(OR(A2498&lt;=299,AND(A2498&lt;3000,A2498&gt;=1000)),"NSW",IF(AND(A2498&lt;=999,A2498&gt;=800),"NT",IF(OR(AND(A2498&lt;=8999,A2498&gt;=8000),AND(A2498&lt;=3999,A2498&gt;=3000)),"VIC",IF(OR(AND(A2498&lt;=9999,A2498&gt;=9000),AND(A2498&lt;=4999,A2498&gt;=4000)),"QLD",IF(AND(A2498&lt;=5999,A2498&gt;=5000),"SA",IF(AND(A2498&lt;=6999,A2498&gt;=6000),"WA","TAS"))))))</f>
        <v>NSW</v>
      </c>
    </row>
    <row r="2499" spans="1:3">
      <c r="A2499" s="150">
        <v>2294</v>
      </c>
      <c r="B2499" s="150">
        <v>61</v>
      </c>
      <c r="C2499" s="149" t="str">
        <f t="shared" si="39"/>
        <v>NSW</v>
      </c>
    </row>
    <row r="2500" spans="1:3">
      <c r="A2500" s="150">
        <v>2295</v>
      </c>
      <c r="B2500" s="150">
        <v>61</v>
      </c>
      <c r="C2500" s="149" t="str">
        <f t="shared" si="39"/>
        <v>NSW</v>
      </c>
    </row>
    <row r="2501" spans="1:3">
      <c r="A2501" s="150">
        <v>2296</v>
      </c>
      <c r="B2501" s="150">
        <v>61</v>
      </c>
      <c r="C2501" s="149" t="str">
        <f t="shared" si="39"/>
        <v>NSW</v>
      </c>
    </row>
    <row r="2502" spans="1:3">
      <c r="A2502" s="150">
        <v>2297</v>
      </c>
      <c r="B2502" s="150">
        <v>61</v>
      </c>
      <c r="C2502" s="149" t="str">
        <f t="shared" si="39"/>
        <v>NSW</v>
      </c>
    </row>
    <row r="2503" spans="1:3">
      <c r="A2503" s="150">
        <v>2298</v>
      </c>
      <c r="B2503" s="150">
        <v>61</v>
      </c>
      <c r="C2503" s="149" t="str">
        <f t="shared" si="39"/>
        <v>NSW</v>
      </c>
    </row>
    <row r="2504" spans="1:3">
      <c r="A2504" s="150">
        <v>2299</v>
      </c>
      <c r="B2504" s="150">
        <v>61</v>
      </c>
      <c r="C2504" s="149" t="str">
        <f t="shared" si="39"/>
        <v>NSW</v>
      </c>
    </row>
    <row r="2505" spans="1:3">
      <c r="A2505" s="150">
        <v>2300</v>
      </c>
      <c r="B2505" s="150">
        <v>61</v>
      </c>
      <c r="C2505" s="149" t="str">
        <f t="shared" si="39"/>
        <v>NSW</v>
      </c>
    </row>
    <row r="2506" spans="1:3">
      <c r="A2506" s="150">
        <v>2302</v>
      </c>
      <c r="B2506" s="150">
        <v>61</v>
      </c>
      <c r="C2506" s="149" t="str">
        <f t="shared" si="39"/>
        <v>NSW</v>
      </c>
    </row>
    <row r="2507" spans="1:3">
      <c r="A2507" s="150">
        <v>2303</v>
      </c>
      <c r="B2507" s="150">
        <v>61</v>
      </c>
      <c r="C2507" s="149" t="str">
        <f t="shared" si="39"/>
        <v>NSW</v>
      </c>
    </row>
    <row r="2508" spans="1:3">
      <c r="A2508" s="150">
        <v>2304</v>
      </c>
      <c r="B2508" s="150">
        <v>61</v>
      </c>
      <c r="C2508" s="149" t="str">
        <f t="shared" si="39"/>
        <v>NSW</v>
      </c>
    </row>
    <row r="2509" spans="1:3">
      <c r="A2509" s="150">
        <v>2305</v>
      </c>
      <c r="B2509" s="150">
        <v>61</v>
      </c>
      <c r="C2509" s="149" t="str">
        <f t="shared" si="39"/>
        <v>NSW</v>
      </c>
    </row>
    <row r="2510" spans="1:3">
      <c r="A2510" s="150">
        <v>2306</v>
      </c>
      <c r="B2510" s="150">
        <v>61</v>
      </c>
      <c r="C2510" s="149" t="str">
        <f t="shared" si="39"/>
        <v>NSW</v>
      </c>
    </row>
    <row r="2511" spans="1:3">
      <c r="A2511" s="150">
        <v>2307</v>
      </c>
      <c r="B2511" s="150">
        <v>61</v>
      </c>
      <c r="C2511" s="149" t="str">
        <f t="shared" si="39"/>
        <v>NSW</v>
      </c>
    </row>
    <row r="2512" spans="1:3">
      <c r="A2512" s="150">
        <v>2308</v>
      </c>
      <c r="B2512" s="150">
        <v>61</v>
      </c>
      <c r="C2512" s="149" t="str">
        <f t="shared" si="39"/>
        <v>NSW</v>
      </c>
    </row>
    <row r="2513" spans="1:3">
      <c r="A2513" s="150">
        <v>2309</v>
      </c>
      <c r="B2513" s="150">
        <v>61</v>
      </c>
      <c r="C2513" s="149" t="str">
        <f t="shared" si="39"/>
        <v>NSW</v>
      </c>
    </row>
    <row r="2514" spans="1:3">
      <c r="A2514" s="150">
        <v>2310</v>
      </c>
      <c r="B2514" s="150">
        <v>61</v>
      </c>
      <c r="C2514" s="149" t="str">
        <f t="shared" si="39"/>
        <v>NSW</v>
      </c>
    </row>
    <row r="2515" spans="1:3">
      <c r="A2515" s="150">
        <v>2311</v>
      </c>
      <c r="B2515" s="150">
        <v>61</v>
      </c>
      <c r="C2515" s="149" t="str">
        <f t="shared" si="39"/>
        <v>NSW</v>
      </c>
    </row>
    <row r="2516" spans="1:3">
      <c r="A2516" s="150">
        <v>2312</v>
      </c>
      <c r="B2516" s="150">
        <v>61</v>
      </c>
      <c r="C2516" s="149" t="str">
        <f t="shared" si="39"/>
        <v>NSW</v>
      </c>
    </row>
    <row r="2517" spans="1:3">
      <c r="A2517" s="150">
        <v>2314</v>
      </c>
      <c r="B2517" s="150">
        <v>61</v>
      </c>
      <c r="C2517" s="149" t="str">
        <f t="shared" si="39"/>
        <v>NSW</v>
      </c>
    </row>
    <row r="2518" spans="1:3">
      <c r="A2518" s="150">
        <v>2315</v>
      </c>
      <c r="B2518" s="150">
        <v>61</v>
      </c>
      <c r="C2518" s="149" t="str">
        <f t="shared" si="39"/>
        <v>NSW</v>
      </c>
    </row>
    <row r="2519" spans="1:3">
      <c r="A2519" s="150">
        <v>2316</v>
      </c>
      <c r="B2519" s="150">
        <v>61</v>
      </c>
      <c r="C2519" s="149" t="str">
        <f t="shared" si="39"/>
        <v>NSW</v>
      </c>
    </row>
    <row r="2520" spans="1:3">
      <c r="A2520" s="150">
        <v>2317</v>
      </c>
      <c r="B2520" s="150">
        <v>61</v>
      </c>
      <c r="C2520" s="149" t="str">
        <f t="shared" si="39"/>
        <v>NSW</v>
      </c>
    </row>
    <row r="2521" spans="1:3">
      <c r="A2521" s="150">
        <v>2318</v>
      </c>
      <c r="B2521" s="150">
        <v>61</v>
      </c>
      <c r="C2521" s="149" t="str">
        <f t="shared" si="39"/>
        <v>NSW</v>
      </c>
    </row>
    <row r="2522" spans="1:3">
      <c r="A2522" s="150">
        <v>2319</v>
      </c>
      <c r="B2522" s="150">
        <v>61</v>
      </c>
      <c r="C2522" s="149" t="str">
        <f t="shared" si="39"/>
        <v>NSW</v>
      </c>
    </row>
    <row r="2523" spans="1:3">
      <c r="A2523" s="150">
        <v>2320</v>
      </c>
      <c r="B2523" s="150">
        <v>61</v>
      </c>
      <c r="C2523" s="149" t="str">
        <f t="shared" si="39"/>
        <v>NSW</v>
      </c>
    </row>
    <row r="2524" spans="1:3">
      <c r="A2524" s="150">
        <v>2321</v>
      </c>
      <c r="B2524" s="150">
        <v>61</v>
      </c>
      <c r="C2524" s="149" t="str">
        <f t="shared" si="39"/>
        <v>NSW</v>
      </c>
    </row>
    <row r="2525" spans="1:3">
      <c r="A2525" s="150">
        <v>2322</v>
      </c>
      <c r="B2525" s="150">
        <v>61</v>
      </c>
      <c r="C2525" s="149" t="str">
        <f t="shared" si="39"/>
        <v>NSW</v>
      </c>
    </row>
    <row r="2526" spans="1:3">
      <c r="A2526" s="150">
        <v>2323</v>
      </c>
      <c r="B2526" s="150">
        <v>61</v>
      </c>
      <c r="C2526" s="149" t="str">
        <f t="shared" si="39"/>
        <v>NSW</v>
      </c>
    </row>
    <row r="2527" spans="1:3">
      <c r="A2527" s="150">
        <v>2324</v>
      </c>
      <c r="B2527" s="150">
        <v>61</v>
      </c>
      <c r="C2527" s="149" t="str">
        <f t="shared" si="39"/>
        <v>NSW</v>
      </c>
    </row>
    <row r="2528" spans="1:3">
      <c r="A2528" s="150">
        <v>2325</v>
      </c>
      <c r="B2528" s="150">
        <v>61</v>
      </c>
      <c r="C2528" s="149" t="str">
        <f t="shared" si="39"/>
        <v>NSW</v>
      </c>
    </row>
    <row r="2529" spans="1:3">
      <c r="A2529" s="150">
        <v>2326</v>
      </c>
      <c r="B2529" s="150">
        <v>61</v>
      </c>
      <c r="C2529" s="149" t="str">
        <f t="shared" si="39"/>
        <v>NSW</v>
      </c>
    </row>
    <row r="2530" spans="1:3">
      <c r="A2530" s="150">
        <v>2327</v>
      </c>
      <c r="B2530" s="150">
        <v>61</v>
      </c>
      <c r="C2530" s="149" t="str">
        <f t="shared" si="39"/>
        <v>NSW</v>
      </c>
    </row>
    <row r="2531" spans="1:3">
      <c r="A2531" s="150">
        <v>2328</v>
      </c>
      <c r="B2531" s="150">
        <v>61</v>
      </c>
      <c r="C2531" s="149" t="str">
        <f t="shared" si="39"/>
        <v>NSW</v>
      </c>
    </row>
    <row r="2532" spans="1:3">
      <c r="A2532" s="150">
        <v>2329</v>
      </c>
      <c r="B2532" s="150">
        <v>61</v>
      </c>
      <c r="C2532" s="149" t="str">
        <f t="shared" si="39"/>
        <v>NSW</v>
      </c>
    </row>
    <row r="2533" spans="1:3">
      <c r="A2533" s="150">
        <v>2330</v>
      </c>
      <c r="B2533" s="150">
        <v>61</v>
      </c>
      <c r="C2533" s="149" t="str">
        <f t="shared" si="39"/>
        <v>NSW</v>
      </c>
    </row>
    <row r="2534" spans="1:3">
      <c r="A2534" s="150">
        <v>2331</v>
      </c>
      <c r="B2534" s="150">
        <v>61</v>
      </c>
      <c r="C2534" s="149" t="str">
        <f t="shared" si="39"/>
        <v>NSW</v>
      </c>
    </row>
    <row r="2535" spans="1:3">
      <c r="A2535" s="150">
        <v>2333</v>
      </c>
      <c r="B2535" s="150">
        <v>61</v>
      </c>
      <c r="C2535" s="149" t="str">
        <f t="shared" si="39"/>
        <v>NSW</v>
      </c>
    </row>
    <row r="2536" spans="1:3">
      <c r="A2536" s="150">
        <v>2334</v>
      </c>
      <c r="B2536" s="150">
        <v>61</v>
      </c>
      <c r="C2536" s="149" t="str">
        <f t="shared" si="39"/>
        <v>NSW</v>
      </c>
    </row>
    <row r="2537" spans="1:3">
      <c r="A2537" s="150">
        <v>2335</v>
      </c>
      <c r="B2537" s="150">
        <v>61</v>
      </c>
      <c r="C2537" s="149" t="str">
        <f t="shared" si="39"/>
        <v>NSW</v>
      </c>
    </row>
    <row r="2538" spans="1:3">
      <c r="A2538" s="150">
        <v>2336</v>
      </c>
      <c r="B2538" s="150">
        <v>61</v>
      </c>
      <c r="C2538" s="149" t="str">
        <f t="shared" si="39"/>
        <v>NSW</v>
      </c>
    </row>
    <row r="2539" spans="1:3">
      <c r="A2539" s="150">
        <v>2337</v>
      </c>
      <c r="B2539" s="150">
        <v>61</v>
      </c>
      <c r="C2539" s="149" t="str">
        <f t="shared" si="39"/>
        <v>NSW</v>
      </c>
    </row>
    <row r="2540" spans="1:3">
      <c r="A2540" s="150">
        <v>2338</v>
      </c>
      <c r="B2540" s="150">
        <v>61</v>
      </c>
      <c r="C2540" s="149" t="str">
        <f t="shared" si="39"/>
        <v>NSW</v>
      </c>
    </row>
    <row r="2541" spans="1:3">
      <c r="A2541" s="150">
        <v>2339</v>
      </c>
      <c r="B2541" s="150">
        <v>61</v>
      </c>
      <c r="C2541" s="149" t="str">
        <f t="shared" si="39"/>
        <v>NSW</v>
      </c>
    </row>
    <row r="2542" spans="1:3">
      <c r="A2542" s="150">
        <v>2415</v>
      </c>
      <c r="B2542" s="150">
        <v>61</v>
      </c>
      <c r="C2542" s="149" t="str">
        <f t="shared" si="39"/>
        <v>NSW</v>
      </c>
    </row>
    <row r="2543" spans="1:3">
      <c r="A2543" s="150">
        <v>2420</v>
      </c>
      <c r="B2543" s="150">
        <v>61</v>
      </c>
      <c r="C2543" s="149" t="str">
        <f t="shared" si="39"/>
        <v>NSW</v>
      </c>
    </row>
    <row r="2544" spans="1:3">
      <c r="A2544" s="150">
        <v>2421</v>
      </c>
      <c r="B2544" s="150">
        <v>61</v>
      </c>
      <c r="C2544" s="149" t="str">
        <f t="shared" si="39"/>
        <v>NSW</v>
      </c>
    </row>
    <row r="2545" spans="1:3">
      <c r="A2545" s="150">
        <v>2425</v>
      </c>
      <c r="B2545" s="150">
        <v>61</v>
      </c>
      <c r="C2545" s="149" t="str">
        <f t="shared" si="39"/>
        <v>NSW</v>
      </c>
    </row>
    <row r="2546" spans="1:3">
      <c r="A2546" s="150">
        <v>2787</v>
      </c>
      <c r="B2546" s="150">
        <v>62</v>
      </c>
      <c r="C2546" s="149" t="str">
        <f t="shared" si="39"/>
        <v>NSW</v>
      </c>
    </row>
    <row r="2547" spans="1:3">
      <c r="A2547" s="150">
        <v>2790</v>
      </c>
      <c r="B2547" s="150">
        <v>62</v>
      </c>
      <c r="C2547" s="149" t="str">
        <f t="shared" si="39"/>
        <v>NSW</v>
      </c>
    </row>
    <row r="2548" spans="1:3">
      <c r="A2548" s="150">
        <v>2791</v>
      </c>
      <c r="B2548" s="150">
        <v>62</v>
      </c>
      <c r="C2548" s="149" t="str">
        <f t="shared" si="39"/>
        <v>NSW</v>
      </c>
    </row>
    <row r="2549" spans="1:3">
      <c r="A2549" s="150">
        <v>2792</v>
      </c>
      <c r="B2549" s="150">
        <v>62</v>
      </c>
      <c r="C2549" s="149" t="str">
        <f t="shared" si="39"/>
        <v>NSW</v>
      </c>
    </row>
    <row r="2550" spans="1:3">
      <c r="A2550" s="150">
        <v>2793</v>
      </c>
      <c r="B2550" s="150">
        <v>62</v>
      </c>
      <c r="C2550" s="149" t="str">
        <f t="shared" si="39"/>
        <v>NSW</v>
      </c>
    </row>
    <row r="2551" spans="1:3">
      <c r="A2551" s="150">
        <v>2794</v>
      </c>
      <c r="B2551" s="150">
        <v>62</v>
      </c>
      <c r="C2551" s="149" t="str">
        <f t="shared" si="39"/>
        <v>NSW</v>
      </c>
    </row>
    <row r="2552" spans="1:3">
      <c r="A2552" s="150">
        <v>2795</v>
      </c>
      <c r="B2552" s="150">
        <v>62</v>
      </c>
      <c r="C2552" s="149" t="str">
        <f t="shared" si="39"/>
        <v>NSW</v>
      </c>
    </row>
    <row r="2553" spans="1:3">
      <c r="A2553" s="150">
        <v>2796</v>
      </c>
      <c r="B2553" s="150">
        <v>62</v>
      </c>
      <c r="C2553" s="149" t="str">
        <f t="shared" si="39"/>
        <v>NSW</v>
      </c>
    </row>
    <row r="2554" spans="1:3">
      <c r="A2554" s="150">
        <v>2797</v>
      </c>
      <c r="B2554" s="150">
        <v>62</v>
      </c>
      <c r="C2554" s="149" t="str">
        <f t="shared" si="39"/>
        <v>NSW</v>
      </c>
    </row>
    <row r="2555" spans="1:3">
      <c r="A2555" s="150">
        <v>2798</v>
      </c>
      <c r="B2555" s="150">
        <v>62</v>
      </c>
      <c r="C2555" s="149" t="str">
        <f t="shared" si="39"/>
        <v>NSW</v>
      </c>
    </row>
    <row r="2556" spans="1:3">
      <c r="A2556" s="150">
        <v>2799</v>
      </c>
      <c r="B2556" s="150">
        <v>62</v>
      </c>
      <c r="C2556" s="149" t="str">
        <f t="shared" si="39"/>
        <v>NSW</v>
      </c>
    </row>
    <row r="2557" spans="1:3">
      <c r="A2557" s="150">
        <v>2800</v>
      </c>
      <c r="B2557" s="150">
        <v>62</v>
      </c>
      <c r="C2557" s="149" t="str">
        <f t="shared" si="39"/>
        <v>NSW</v>
      </c>
    </row>
    <row r="2558" spans="1:3">
      <c r="A2558" s="150">
        <v>2804</v>
      </c>
      <c r="B2558" s="150">
        <v>62</v>
      </c>
      <c r="C2558" s="149" t="str">
        <f t="shared" si="39"/>
        <v>NSW</v>
      </c>
    </row>
    <row r="2559" spans="1:3">
      <c r="A2559" s="150">
        <v>2805</v>
      </c>
      <c r="B2559" s="150">
        <v>62</v>
      </c>
      <c r="C2559" s="149" t="str">
        <f t="shared" si="39"/>
        <v>NSW</v>
      </c>
    </row>
    <row r="2560" spans="1:3">
      <c r="A2560" s="150">
        <v>2808</v>
      </c>
      <c r="B2560" s="150">
        <v>62</v>
      </c>
      <c r="C2560" s="149" t="str">
        <f t="shared" si="39"/>
        <v>NSW</v>
      </c>
    </row>
    <row r="2561" spans="1:3">
      <c r="A2561" s="150">
        <v>2845</v>
      </c>
      <c r="B2561" s="150">
        <v>62</v>
      </c>
      <c r="C2561" s="149" t="str">
        <f t="shared" si="39"/>
        <v>NSW</v>
      </c>
    </row>
    <row r="2562" spans="1:3">
      <c r="A2562" s="150">
        <v>2846</v>
      </c>
      <c r="B2562" s="150">
        <v>62</v>
      </c>
      <c r="C2562" s="149" t="str">
        <f t="shared" ref="C2562:C2625" si="40">IF(OR(A2562&lt;=299,AND(A2562&lt;3000,A2562&gt;=1000)),"NSW",IF(AND(A2562&lt;=999,A2562&gt;=800),"NT",IF(OR(AND(A2562&lt;=8999,A2562&gt;=8000),AND(A2562&lt;=3999,A2562&gt;=3000)),"VIC",IF(OR(AND(A2562&lt;=9999,A2562&gt;=9000),AND(A2562&lt;=4999,A2562&gt;=4000)),"QLD",IF(AND(A2562&lt;=5999,A2562&gt;=5000),"SA",IF(AND(A2562&lt;=6999,A2562&gt;=6000),"WA","TAS"))))))</f>
        <v>NSW</v>
      </c>
    </row>
    <row r="2563" spans="1:3">
      <c r="A2563" s="150">
        <v>2847</v>
      </c>
      <c r="B2563" s="150">
        <v>62</v>
      </c>
      <c r="C2563" s="149" t="str">
        <f t="shared" si="40"/>
        <v>NSW</v>
      </c>
    </row>
    <row r="2564" spans="1:3">
      <c r="A2564" s="150">
        <v>2848</v>
      </c>
      <c r="B2564" s="150">
        <v>62</v>
      </c>
      <c r="C2564" s="149" t="str">
        <f t="shared" si="40"/>
        <v>NSW</v>
      </c>
    </row>
    <row r="2565" spans="1:3">
      <c r="A2565" s="150">
        <v>2849</v>
      </c>
      <c r="B2565" s="150">
        <v>62</v>
      </c>
      <c r="C2565" s="149" t="str">
        <f t="shared" si="40"/>
        <v>NSW</v>
      </c>
    </row>
    <row r="2566" spans="1:3">
      <c r="A2566" s="150">
        <v>2850</v>
      </c>
      <c r="B2566" s="150">
        <v>62</v>
      </c>
      <c r="C2566" s="149" t="str">
        <f t="shared" si="40"/>
        <v>NSW</v>
      </c>
    </row>
    <row r="2567" spans="1:3">
      <c r="A2567" s="150">
        <v>2852</v>
      </c>
      <c r="B2567" s="150">
        <v>62</v>
      </c>
      <c r="C2567" s="149" t="str">
        <f t="shared" si="40"/>
        <v>NSW</v>
      </c>
    </row>
    <row r="2568" spans="1:3">
      <c r="A2568" s="150">
        <v>2866</v>
      </c>
      <c r="B2568" s="150">
        <v>62</v>
      </c>
      <c r="C2568" s="149" t="str">
        <f t="shared" si="40"/>
        <v>NSW</v>
      </c>
    </row>
    <row r="2569" spans="1:3">
      <c r="A2569" s="150">
        <v>2867</v>
      </c>
      <c r="B2569" s="150">
        <v>62</v>
      </c>
      <c r="C2569" s="149" t="str">
        <f t="shared" si="40"/>
        <v>NSW</v>
      </c>
    </row>
    <row r="2570" spans="1:3">
      <c r="A2570" s="150">
        <v>1001</v>
      </c>
      <c r="B2570" s="150">
        <v>63</v>
      </c>
      <c r="C2570" s="149" t="str">
        <f t="shared" si="40"/>
        <v>NSW</v>
      </c>
    </row>
    <row r="2571" spans="1:3">
      <c r="A2571" s="150">
        <v>1002</v>
      </c>
      <c r="B2571" s="150">
        <v>63</v>
      </c>
      <c r="C2571" s="149" t="str">
        <f t="shared" si="40"/>
        <v>NSW</v>
      </c>
    </row>
    <row r="2572" spans="1:3">
      <c r="A2572" s="150">
        <v>1003</v>
      </c>
      <c r="B2572" s="150">
        <v>63</v>
      </c>
      <c r="C2572" s="149" t="str">
        <f t="shared" si="40"/>
        <v>NSW</v>
      </c>
    </row>
    <row r="2573" spans="1:3">
      <c r="A2573" s="150">
        <v>1004</v>
      </c>
      <c r="B2573" s="150">
        <v>63</v>
      </c>
      <c r="C2573" s="149" t="str">
        <f t="shared" si="40"/>
        <v>NSW</v>
      </c>
    </row>
    <row r="2574" spans="1:3">
      <c r="A2574" s="150">
        <v>1005</v>
      </c>
      <c r="B2574" s="150">
        <v>63</v>
      </c>
      <c r="C2574" s="149" t="str">
        <f t="shared" si="40"/>
        <v>NSW</v>
      </c>
    </row>
    <row r="2575" spans="1:3">
      <c r="A2575" s="150">
        <v>1006</v>
      </c>
      <c r="B2575" s="150">
        <v>63</v>
      </c>
      <c r="C2575" s="149" t="str">
        <f t="shared" si="40"/>
        <v>NSW</v>
      </c>
    </row>
    <row r="2576" spans="1:3">
      <c r="A2576" s="150">
        <v>1007</v>
      </c>
      <c r="B2576" s="150">
        <v>63</v>
      </c>
      <c r="C2576" s="149" t="str">
        <f t="shared" si="40"/>
        <v>NSW</v>
      </c>
    </row>
    <row r="2577" spans="1:3">
      <c r="A2577" s="150">
        <v>1008</v>
      </c>
      <c r="B2577" s="150">
        <v>63</v>
      </c>
      <c r="C2577" s="149" t="str">
        <f t="shared" si="40"/>
        <v>NSW</v>
      </c>
    </row>
    <row r="2578" spans="1:3">
      <c r="A2578" s="150">
        <v>1009</v>
      </c>
      <c r="B2578" s="150">
        <v>63</v>
      </c>
      <c r="C2578" s="149" t="str">
        <f t="shared" si="40"/>
        <v>NSW</v>
      </c>
    </row>
    <row r="2579" spans="1:3">
      <c r="A2579" s="150">
        <v>1010</v>
      </c>
      <c r="B2579" s="150">
        <v>63</v>
      </c>
      <c r="C2579" s="149" t="str">
        <f t="shared" si="40"/>
        <v>NSW</v>
      </c>
    </row>
    <row r="2580" spans="1:3">
      <c r="A2580" s="150">
        <v>1011</v>
      </c>
      <c r="B2580" s="150">
        <v>63</v>
      </c>
      <c r="C2580" s="149" t="str">
        <f t="shared" si="40"/>
        <v>NSW</v>
      </c>
    </row>
    <row r="2581" spans="1:3">
      <c r="A2581" s="150">
        <v>1012</v>
      </c>
      <c r="B2581" s="150">
        <v>63</v>
      </c>
      <c r="C2581" s="149" t="str">
        <f t="shared" si="40"/>
        <v>NSW</v>
      </c>
    </row>
    <row r="2582" spans="1:3">
      <c r="A2582" s="150">
        <v>1013</v>
      </c>
      <c r="B2582" s="150">
        <v>63</v>
      </c>
      <c r="C2582" s="149" t="str">
        <f t="shared" si="40"/>
        <v>NSW</v>
      </c>
    </row>
    <row r="2583" spans="1:3">
      <c r="A2583" s="150">
        <v>1015</v>
      </c>
      <c r="B2583" s="150">
        <v>63</v>
      </c>
      <c r="C2583" s="149" t="str">
        <f t="shared" si="40"/>
        <v>NSW</v>
      </c>
    </row>
    <row r="2584" spans="1:3">
      <c r="A2584" s="150">
        <v>1016</v>
      </c>
      <c r="B2584" s="150">
        <v>63</v>
      </c>
      <c r="C2584" s="149" t="str">
        <f t="shared" si="40"/>
        <v>NSW</v>
      </c>
    </row>
    <row r="2585" spans="1:3">
      <c r="A2585" s="150">
        <v>1017</v>
      </c>
      <c r="B2585" s="150">
        <v>63</v>
      </c>
      <c r="C2585" s="149" t="str">
        <f t="shared" si="40"/>
        <v>NSW</v>
      </c>
    </row>
    <row r="2586" spans="1:3">
      <c r="A2586" s="150">
        <v>1018</v>
      </c>
      <c r="B2586" s="150">
        <v>63</v>
      </c>
      <c r="C2586" s="149" t="str">
        <f t="shared" si="40"/>
        <v>NSW</v>
      </c>
    </row>
    <row r="2587" spans="1:3">
      <c r="A2587" s="150">
        <v>1019</v>
      </c>
      <c r="B2587" s="150">
        <v>63</v>
      </c>
      <c r="C2587" s="149" t="str">
        <f t="shared" si="40"/>
        <v>NSW</v>
      </c>
    </row>
    <row r="2588" spans="1:3">
      <c r="A2588" s="150">
        <v>1020</v>
      </c>
      <c r="B2588" s="150">
        <v>63</v>
      </c>
      <c r="C2588" s="149" t="str">
        <f t="shared" si="40"/>
        <v>NSW</v>
      </c>
    </row>
    <row r="2589" spans="1:3">
      <c r="A2589" s="150">
        <v>1021</v>
      </c>
      <c r="B2589" s="150">
        <v>63</v>
      </c>
      <c r="C2589" s="149" t="str">
        <f t="shared" si="40"/>
        <v>NSW</v>
      </c>
    </row>
    <row r="2590" spans="1:3">
      <c r="A2590" s="150">
        <v>1022</v>
      </c>
      <c r="B2590" s="150">
        <v>63</v>
      </c>
      <c r="C2590" s="149" t="str">
        <f t="shared" si="40"/>
        <v>NSW</v>
      </c>
    </row>
    <row r="2591" spans="1:3">
      <c r="A2591" s="150">
        <v>1023</v>
      </c>
      <c r="B2591" s="150">
        <v>63</v>
      </c>
      <c r="C2591" s="149" t="str">
        <f t="shared" si="40"/>
        <v>NSW</v>
      </c>
    </row>
    <row r="2592" spans="1:3">
      <c r="A2592" s="150">
        <v>1024</v>
      </c>
      <c r="B2592" s="150">
        <v>63</v>
      </c>
      <c r="C2592" s="149" t="str">
        <f t="shared" si="40"/>
        <v>NSW</v>
      </c>
    </row>
    <row r="2593" spans="1:3">
      <c r="A2593" s="150">
        <v>1025</v>
      </c>
      <c r="B2593" s="150">
        <v>63</v>
      </c>
      <c r="C2593" s="149" t="str">
        <f t="shared" si="40"/>
        <v>NSW</v>
      </c>
    </row>
    <row r="2594" spans="1:3">
      <c r="A2594" s="150">
        <v>1026</v>
      </c>
      <c r="B2594" s="150">
        <v>63</v>
      </c>
      <c r="C2594" s="149" t="str">
        <f t="shared" si="40"/>
        <v>NSW</v>
      </c>
    </row>
    <row r="2595" spans="1:3">
      <c r="A2595" s="150">
        <v>1027</v>
      </c>
      <c r="B2595" s="150">
        <v>63</v>
      </c>
      <c r="C2595" s="149" t="str">
        <f t="shared" si="40"/>
        <v>NSW</v>
      </c>
    </row>
    <row r="2596" spans="1:3">
      <c r="A2596" s="150">
        <v>1028</v>
      </c>
      <c r="B2596" s="150">
        <v>63</v>
      </c>
      <c r="C2596" s="149" t="str">
        <f t="shared" si="40"/>
        <v>NSW</v>
      </c>
    </row>
    <row r="2597" spans="1:3">
      <c r="A2597" s="150">
        <v>1029</v>
      </c>
      <c r="B2597" s="150">
        <v>63</v>
      </c>
      <c r="C2597" s="149" t="str">
        <f t="shared" si="40"/>
        <v>NSW</v>
      </c>
    </row>
    <row r="2598" spans="1:3">
      <c r="A2598" s="150">
        <v>1030</v>
      </c>
      <c r="B2598" s="150">
        <v>63</v>
      </c>
      <c r="C2598" s="149" t="str">
        <f t="shared" si="40"/>
        <v>NSW</v>
      </c>
    </row>
    <row r="2599" spans="1:3">
      <c r="A2599" s="150">
        <v>1031</v>
      </c>
      <c r="B2599" s="150">
        <v>63</v>
      </c>
      <c r="C2599" s="149" t="str">
        <f t="shared" si="40"/>
        <v>NSW</v>
      </c>
    </row>
    <row r="2600" spans="1:3">
      <c r="A2600" s="150">
        <v>1032</v>
      </c>
      <c r="B2600" s="150">
        <v>63</v>
      </c>
      <c r="C2600" s="149" t="str">
        <f t="shared" si="40"/>
        <v>NSW</v>
      </c>
    </row>
    <row r="2601" spans="1:3">
      <c r="A2601" s="150">
        <v>1033</v>
      </c>
      <c r="B2601" s="150">
        <v>63</v>
      </c>
      <c r="C2601" s="149" t="str">
        <f t="shared" si="40"/>
        <v>NSW</v>
      </c>
    </row>
    <row r="2602" spans="1:3">
      <c r="A2602" s="150">
        <v>1034</v>
      </c>
      <c r="B2602" s="150">
        <v>63</v>
      </c>
      <c r="C2602" s="149" t="str">
        <f t="shared" si="40"/>
        <v>NSW</v>
      </c>
    </row>
    <row r="2603" spans="1:3">
      <c r="A2603" s="150">
        <v>1035</v>
      </c>
      <c r="B2603" s="150">
        <v>63</v>
      </c>
      <c r="C2603" s="149" t="str">
        <f t="shared" si="40"/>
        <v>NSW</v>
      </c>
    </row>
    <row r="2604" spans="1:3">
      <c r="A2604" s="150">
        <v>1036</v>
      </c>
      <c r="B2604" s="150">
        <v>63</v>
      </c>
      <c r="C2604" s="149" t="str">
        <f t="shared" si="40"/>
        <v>NSW</v>
      </c>
    </row>
    <row r="2605" spans="1:3">
      <c r="A2605" s="150">
        <v>1037</v>
      </c>
      <c r="B2605" s="150">
        <v>63</v>
      </c>
      <c r="C2605" s="149" t="str">
        <f t="shared" si="40"/>
        <v>NSW</v>
      </c>
    </row>
    <row r="2606" spans="1:3">
      <c r="A2606" s="150">
        <v>1038</v>
      </c>
      <c r="B2606" s="150">
        <v>63</v>
      </c>
      <c r="C2606" s="149" t="str">
        <f t="shared" si="40"/>
        <v>NSW</v>
      </c>
    </row>
    <row r="2607" spans="1:3">
      <c r="A2607" s="150">
        <v>1039</v>
      </c>
      <c r="B2607" s="150">
        <v>63</v>
      </c>
      <c r="C2607" s="149" t="str">
        <f t="shared" si="40"/>
        <v>NSW</v>
      </c>
    </row>
    <row r="2608" spans="1:3">
      <c r="A2608" s="150">
        <v>1040</v>
      </c>
      <c r="B2608" s="150">
        <v>63</v>
      </c>
      <c r="C2608" s="149" t="str">
        <f t="shared" si="40"/>
        <v>NSW</v>
      </c>
    </row>
    <row r="2609" spans="1:3">
      <c r="A2609" s="150">
        <v>1041</v>
      </c>
      <c r="B2609" s="150">
        <v>63</v>
      </c>
      <c r="C2609" s="149" t="str">
        <f t="shared" si="40"/>
        <v>NSW</v>
      </c>
    </row>
    <row r="2610" spans="1:3">
      <c r="A2610" s="150">
        <v>1042</v>
      </c>
      <c r="B2610" s="150">
        <v>63</v>
      </c>
      <c r="C2610" s="149" t="str">
        <f t="shared" si="40"/>
        <v>NSW</v>
      </c>
    </row>
    <row r="2611" spans="1:3">
      <c r="A2611" s="150">
        <v>1043</v>
      </c>
      <c r="B2611" s="150">
        <v>63</v>
      </c>
      <c r="C2611" s="149" t="str">
        <f t="shared" si="40"/>
        <v>NSW</v>
      </c>
    </row>
    <row r="2612" spans="1:3">
      <c r="A2612" s="150">
        <v>1044</v>
      </c>
      <c r="B2612" s="150">
        <v>63</v>
      </c>
      <c r="C2612" s="149" t="str">
        <f t="shared" si="40"/>
        <v>NSW</v>
      </c>
    </row>
    <row r="2613" spans="1:3">
      <c r="A2613" s="150">
        <v>1045</v>
      </c>
      <c r="B2613" s="150">
        <v>63</v>
      </c>
      <c r="C2613" s="149" t="str">
        <f t="shared" si="40"/>
        <v>NSW</v>
      </c>
    </row>
    <row r="2614" spans="1:3">
      <c r="A2614" s="150">
        <v>1046</v>
      </c>
      <c r="B2614" s="150">
        <v>63</v>
      </c>
      <c r="C2614" s="149" t="str">
        <f t="shared" si="40"/>
        <v>NSW</v>
      </c>
    </row>
    <row r="2615" spans="1:3">
      <c r="A2615" s="150">
        <v>1047</v>
      </c>
      <c r="B2615" s="150">
        <v>63</v>
      </c>
      <c r="C2615" s="149" t="str">
        <f t="shared" si="40"/>
        <v>NSW</v>
      </c>
    </row>
    <row r="2616" spans="1:3">
      <c r="A2616" s="150">
        <v>1048</v>
      </c>
      <c r="B2616" s="150">
        <v>63</v>
      </c>
      <c r="C2616" s="149" t="str">
        <f t="shared" si="40"/>
        <v>NSW</v>
      </c>
    </row>
    <row r="2617" spans="1:3">
      <c r="A2617" s="150">
        <v>1049</v>
      </c>
      <c r="B2617" s="150">
        <v>63</v>
      </c>
      <c r="C2617" s="149" t="str">
        <f t="shared" si="40"/>
        <v>NSW</v>
      </c>
    </row>
    <row r="2618" spans="1:3">
      <c r="A2618" s="150">
        <v>1050</v>
      </c>
      <c r="B2618" s="150">
        <v>63</v>
      </c>
      <c r="C2618" s="149" t="str">
        <f t="shared" si="40"/>
        <v>NSW</v>
      </c>
    </row>
    <row r="2619" spans="1:3">
      <c r="A2619" s="150">
        <v>1051</v>
      </c>
      <c r="B2619" s="150">
        <v>63</v>
      </c>
      <c r="C2619" s="149" t="str">
        <f t="shared" si="40"/>
        <v>NSW</v>
      </c>
    </row>
    <row r="2620" spans="1:3">
      <c r="A2620" s="150">
        <v>1052</v>
      </c>
      <c r="B2620" s="150">
        <v>63</v>
      </c>
      <c r="C2620" s="149" t="str">
        <f t="shared" si="40"/>
        <v>NSW</v>
      </c>
    </row>
    <row r="2621" spans="1:3">
      <c r="A2621" s="150">
        <v>1053</v>
      </c>
      <c r="B2621" s="150">
        <v>63</v>
      </c>
      <c r="C2621" s="149" t="str">
        <f t="shared" si="40"/>
        <v>NSW</v>
      </c>
    </row>
    <row r="2622" spans="1:3">
      <c r="A2622" s="150">
        <v>1054</v>
      </c>
      <c r="B2622" s="150">
        <v>63</v>
      </c>
      <c r="C2622" s="149" t="str">
        <f t="shared" si="40"/>
        <v>NSW</v>
      </c>
    </row>
    <row r="2623" spans="1:3">
      <c r="A2623" s="150">
        <v>1055</v>
      </c>
      <c r="B2623" s="150">
        <v>63</v>
      </c>
      <c r="C2623" s="149" t="str">
        <f t="shared" si="40"/>
        <v>NSW</v>
      </c>
    </row>
    <row r="2624" spans="1:3">
      <c r="A2624" s="150">
        <v>1056</v>
      </c>
      <c r="B2624" s="150">
        <v>63</v>
      </c>
      <c r="C2624" s="149" t="str">
        <f t="shared" si="40"/>
        <v>NSW</v>
      </c>
    </row>
    <row r="2625" spans="1:3">
      <c r="A2625" s="150">
        <v>1057</v>
      </c>
      <c r="B2625" s="150">
        <v>63</v>
      </c>
      <c r="C2625" s="149" t="str">
        <f t="shared" si="40"/>
        <v>NSW</v>
      </c>
    </row>
    <row r="2626" spans="1:3">
      <c r="A2626" s="150">
        <v>1058</v>
      </c>
      <c r="B2626" s="150">
        <v>63</v>
      </c>
      <c r="C2626" s="149" t="str">
        <f t="shared" ref="C2626:C2689" si="41">IF(OR(A2626&lt;=299,AND(A2626&lt;3000,A2626&gt;=1000)),"NSW",IF(AND(A2626&lt;=999,A2626&gt;=800),"NT",IF(OR(AND(A2626&lt;=8999,A2626&gt;=8000),AND(A2626&lt;=3999,A2626&gt;=3000)),"VIC",IF(OR(AND(A2626&lt;=9999,A2626&gt;=9000),AND(A2626&lt;=4999,A2626&gt;=4000)),"QLD",IF(AND(A2626&lt;=5999,A2626&gt;=5000),"SA",IF(AND(A2626&lt;=6999,A2626&gt;=6000),"WA","TAS"))))))</f>
        <v>NSW</v>
      </c>
    </row>
    <row r="2627" spans="1:3">
      <c r="A2627" s="150">
        <v>1059</v>
      </c>
      <c r="B2627" s="150">
        <v>63</v>
      </c>
      <c r="C2627" s="149" t="str">
        <f t="shared" si="41"/>
        <v>NSW</v>
      </c>
    </row>
    <row r="2628" spans="1:3">
      <c r="A2628" s="150">
        <v>1060</v>
      </c>
      <c r="B2628" s="150">
        <v>63</v>
      </c>
      <c r="C2628" s="149" t="str">
        <f t="shared" si="41"/>
        <v>NSW</v>
      </c>
    </row>
    <row r="2629" spans="1:3">
      <c r="A2629" s="150">
        <v>1061</v>
      </c>
      <c r="B2629" s="150">
        <v>63</v>
      </c>
      <c r="C2629" s="149" t="str">
        <f t="shared" si="41"/>
        <v>NSW</v>
      </c>
    </row>
    <row r="2630" spans="1:3">
      <c r="A2630" s="150">
        <v>1062</v>
      </c>
      <c r="B2630" s="150">
        <v>63</v>
      </c>
      <c r="C2630" s="149" t="str">
        <f t="shared" si="41"/>
        <v>NSW</v>
      </c>
    </row>
    <row r="2631" spans="1:3">
      <c r="A2631" s="150">
        <v>1063</v>
      </c>
      <c r="B2631" s="150">
        <v>63</v>
      </c>
      <c r="C2631" s="149" t="str">
        <f t="shared" si="41"/>
        <v>NSW</v>
      </c>
    </row>
    <row r="2632" spans="1:3">
      <c r="A2632" s="150">
        <v>1064</v>
      </c>
      <c r="B2632" s="150">
        <v>63</v>
      </c>
      <c r="C2632" s="149" t="str">
        <f t="shared" si="41"/>
        <v>NSW</v>
      </c>
    </row>
    <row r="2633" spans="1:3">
      <c r="A2633" s="150">
        <v>1065</v>
      </c>
      <c r="B2633" s="150">
        <v>63</v>
      </c>
      <c r="C2633" s="149" t="str">
        <f t="shared" si="41"/>
        <v>NSW</v>
      </c>
    </row>
    <row r="2634" spans="1:3">
      <c r="A2634" s="150">
        <v>1066</v>
      </c>
      <c r="B2634" s="150">
        <v>63</v>
      </c>
      <c r="C2634" s="149" t="str">
        <f t="shared" si="41"/>
        <v>NSW</v>
      </c>
    </row>
    <row r="2635" spans="1:3">
      <c r="A2635" s="150">
        <v>1067</v>
      </c>
      <c r="B2635" s="150">
        <v>63</v>
      </c>
      <c r="C2635" s="149" t="str">
        <f t="shared" si="41"/>
        <v>NSW</v>
      </c>
    </row>
    <row r="2636" spans="1:3">
      <c r="A2636" s="150">
        <v>1068</v>
      </c>
      <c r="B2636" s="150">
        <v>63</v>
      </c>
      <c r="C2636" s="149" t="str">
        <f t="shared" si="41"/>
        <v>NSW</v>
      </c>
    </row>
    <row r="2637" spans="1:3">
      <c r="A2637" s="150">
        <v>1069</v>
      </c>
      <c r="B2637" s="150">
        <v>63</v>
      </c>
      <c r="C2637" s="149" t="str">
        <f t="shared" si="41"/>
        <v>NSW</v>
      </c>
    </row>
    <row r="2638" spans="1:3">
      <c r="A2638" s="150">
        <v>1070</v>
      </c>
      <c r="B2638" s="150">
        <v>63</v>
      </c>
      <c r="C2638" s="149" t="str">
        <f t="shared" si="41"/>
        <v>NSW</v>
      </c>
    </row>
    <row r="2639" spans="1:3">
      <c r="A2639" s="150">
        <v>1071</v>
      </c>
      <c r="B2639" s="150">
        <v>63</v>
      </c>
      <c r="C2639" s="149" t="str">
        <f t="shared" si="41"/>
        <v>NSW</v>
      </c>
    </row>
    <row r="2640" spans="1:3">
      <c r="A2640" s="150">
        <v>1072</v>
      </c>
      <c r="B2640" s="150">
        <v>63</v>
      </c>
      <c r="C2640" s="149" t="str">
        <f t="shared" si="41"/>
        <v>NSW</v>
      </c>
    </row>
    <row r="2641" spans="1:3">
      <c r="A2641" s="150">
        <v>1073</v>
      </c>
      <c r="B2641" s="150">
        <v>63</v>
      </c>
      <c r="C2641" s="149" t="str">
        <f t="shared" si="41"/>
        <v>NSW</v>
      </c>
    </row>
    <row r="2642" spans="1:3">
      <c r="A2642" s="150">
        <v>1074</v>
      </c>
      <c r="B2642" s="150">
        <v>63</v>
      </c>
      <c r="C2642" s="149" t="str">
        <f t="shared" si="41"/>
        <v>NSW</v>
      </c>
    </row>
    <row r="2643" spans="1:3">
      <c r="A2643" s="150">
        <v>1075</v>
      </c>
      <c r="B2643" s="150">
        <v>63</v>
      </c>
      <c r="C2643" s="149" t="str">
        <f t="shared" si="41"/>
        <v>NSW</v>
      </c>
    </row>
    <row r="2644" spans="1:3">
      <c r="A2644" s="150">
        <v>1076</v>
      </c>
      <c r="B2644" s="150">
        <v>63</v>
      </c>
      <c r="C2644" s="149" t="str">
        <f t="shared" si="41"/>
        <v>NSW</v>
      </c>
    </row>
    <row r="2645" spans="1:3">
      <c r="A2645" s="150">
        <v>1077</v>
      </c>
      <c r="B2645" s="150">
        <v>63</v>
      </c>
      <c r="C2645" s="149" t="str">
        <f t="shared" si="41"/>
        <v>NSW</v>
      </c>
    </row>
    <row r="2646" spans="1:3">
      <c r="A2646" s="150">
        <v>1078</v>
      </c>
      <c r="B2646" s="150">
        <v>63</v>
      </c>
      <c r="C2646" s="149" t="str">
        <f t="shared" si="41"/>
        <v>NSW</v>
      </c>
    </row>
    <row r="2647" spans="1:3">
      <c r="A2647" s="150">
        <v>1079</v>
      </c>
      <c r="B2647" s="150">
        <v>63</v>
      </c>
      <c r="C2647" s="149" t="str">
        <f t="shared" si="41"/>
        <v>NSW</v>
      </c>
    </row>
    <row r="2648" spans="1:3">
      <c r="A2648" s="150">
        <v>1080</v>
      </c>
      <c r="B2648" s="150">
        <v>63</v>
      </c>
      <c r="C2648" s="149" t="str">
        <f t="shared" si="41"/>
        <v>NSW</v>
      </c>
    </row>
    <row r="2649" spans="1:3">
      <c r="A2649" s="150">
        <v>1081</v>
      </c>
      <c r="B2649" s="150">
        <v>63</v>
      </c>
      <c r="C2649" s="149" t="str">
        <f t="shared" si="41"/>
        <v>NSW</v>
      </c>
    </row>
    <row r="2650" spans="1:3">
      <c r="A2650" s="150">
        <v>1082</v>
      </c>
      <c r="B2650" s="150">
        <v>63</v>
      </c>
      <c r="C2650" s="149" t="str">
        <f t="shared" si="41"/>
        <v>NSW</v>
      </c>
    </row>
    <row r="2651" spans="1:3">
      <c r="A2651" s="150">
        <v>1083</v>
      </c>
      <c r="B2651" s="150">
        <v>63</v>
      </c>
      <c r="C2651" s="149" t="str">
        <f t="shared" si="41"/>
        <v>NSW</v>
      </c>
    </row>
    <row r="2652" spans="1:3">
      <c r="A2652" s="150">
        <v>1084</v>
      </c>
      <c r="B2652" s="150">
        <v>63</v>
      </c>
      <c r="C2652" s="149" t="str">
        <f t="shared" si="41"/>
        <v>NSW</v>
      </c>
    </row>
    <row r="2653" spans="1:3">
      <c r="A2653" s="150">
        <v>1085</v>
      </c>
      <c r="B2653" s="150">
        <v>63</v>
      </c>
      <c r="C2653" s="149" t="str">
        <f t="shared" si="41"/>
        <v>NSW</v>
      </c>
    </row>
    <row r="2654" spans="1:3">
      <c r="A2654" s="150">
        <v>1086</v>
      </c>
      <c r="B2654" s="150">
        <v>63</v>
      </c>
      <c r="C2654" s="149" t="str">
        <f t="shared" si="41"/>
        <v>NSW</v>
      </c>
    </row>
    <row r="2655" spans="1:3">
      <c r="A2655" s="150">
        <v>1087</v>
      </c>
      <c r="B2655" s="150">
        <v>63</v>
      </c>
      <c r="C2655" s="149" t="str">
        <f t="shared" si="41"/>
        <v>NSW</v>
      </c>
    </row>
    <row r="2656" spans="1:3">
      <c r="A2656" s="150">
        <v>1088</v>
      </c>
      <c r="B2656" s="150">
        <v>63</v>
      </c>
      <c r="C2656" s="149" t="str">
        <f t="shared" si="41"/>
        <v>NSW</v>
      </c>
    </row>
    <row r="2657" spans="1:3">
      <c r="A2657" s="150">
        <v>1089</v>
      </c>
      <c r="B2657" s="150">
        <v>63</v>
      </c>
      <c r="C2657" s="149" t="str">
        <f t="shared" si="41"/>
        <v>NSW</v>
      </c>
    </row>
    <row r="2658" spans="1:3">
      <c r="A2658" s="150">
        <v>1090</v>
      </c>
      <c r="B2658" s="150">
        <v>63</v>
      </c>
      <c r="C2658" s="149" t="str">
        <f t="shared" si="41"/>
        <v>NSW</v>
      </c>
    </row>
    <row r="2659" spans="1:3">
      <c r="A2659" s="150">
        <v>1091</v>
      </c>
      <c r="B2659" s="150">
        <v>63</v>
      </c>
      <c r="C2659" s="149" t="str">
        <f t="shared" si="41"/>
        <v>NSW</v>
      </c>
    </row>
    <row r="2660" spans="1:3">
      <c r="A2660" s="150">
        <v>1092</v>
      </c>
      <c r="B2660" s="150">
        <v>63</v>
      </c>
      <c r="C2660" s="149" t="str">
        <f t="shared" si="41"/>
        <v>NSW</v>
      </c>
    </row>
    <row r="2661" spans="1:3">
      <c r="A2661" s="150">
        <v>1093</v>
      </c>
      <c r="B2661" s="150">
        <v>63</v>
      </c>
      <c r="C2661" s="149" t="str">
        <f t="shared" si="41"/>
        <v>NSW</v>
      </c>
    </row>
    <row r="2662" spans="1:3">
      <c r="A2662" s="150">
        <v>1094</v>
      </c>
      <c r="B2662" s="150">
        <v>63</v>
      </c>
      <c r="C2662" s="149" t="str">
        <f t="shared" si="41"/>
        <v>NSW</v>
      </c>
    </row>
    <row r="2663" spans="1:3">
      <c r="A2663" s="150">
        <v>1095</v>
      </c>
      <c r="B2663" s="150">
        <v>63</v>
      </c>
      <c r="C2663" s="149" t="str">
        <f t="shared" si="41"/>
        <v>NSW</v>
      </c>
    </row>
    <row r="2664" spans="1:3">
      <c r="A2664" s="150">
        <v>1096</v>
      </c>
      <c r="B2664" s="150">
        <v>63</v>
      </c>
      <c r="C2664" s="149" t="str">
        <f t="shared" si="41"/>
        <v>NSW</v>
      </c>
    </row>
    <row r="2665" spans="1:3">
      <c r="A2665" s="150">
        <v>1097</v>
      </c>
      <c r="B2665" s="150">
        <v>63</v>
      </c>
      <c r="C2665" s="149" t="str">
        <f t="shared" si="41"/>
        <v>NSW</v>
      </c>
    </row>
    <row r="2666" spans="1:3">
      <c r="A2666" s="150">
        <v>1098</v>
      </c>
      <c r="B2666" s="150">
        <v>63</v>
      </c>
      <c r="C2666" s="149" t="str">
        <f t="shared" si="41"/>
        <v>NSW</v>
      </c>
    </row>
    <row r="2667" spans="1:3">
      <c r="A2667" s="150">
        <v>1099</v>
      </c>
      <c r="B2667" s="150">
        <v>63</v>
      </c>
      <c r="C2667" s="149" t="str">
        <f t="shared" si="41"/>
        <v>NSW</v>
      </c>
    </row>
    <row r="2668" spans="1:3">
      <c r="A2668" s="150">
        <v>1100</v>
      </c>
      <c r="B2668" s="150">
        <v>63</v>
      </c>
      <c r="C2668" s="149" t="str">
        <f t="shared" si="41"/>
        <v>NSW</v>
      </c>
    </row>
    <row r="2669" spans="1:3">
      <c r="A2669" s="150">
        <v>1101</v>
      </c>
      <c r="B2669" s="150">
        <v>63</v>
      </c>
      <c r="C2669" s="149" t="str">
        <f t="shared" si="41"/>
        <v>NSW</v>
      </c>
    </row>
    <row r="2670" spans="1:3">
      <c r="A2670" s="150">
        <v>1102</v>
      </c>
      <c r="B2670" s="150">
        <v>63</v>
      </c>
      <c r="C2670" s="149" t="str">
        <f t="shared" si="41"/>
        <v>NSW</v>
      </c>
    </row>
    <row r="2671" spans="1:3">
      <c r="A2671" s="150">
        <v>1103</v>
      </c>
      <c r="B2671" s="150">
        <v>63</v>
      </c>
      <c r="C2671" s="149" t="str">
        <f t="shared" si="41"/>
        <v>NSW</v>
      </c>
    </row>
    <row r="2672" spans="1:3">
      <c r="A2672" s="150">
        <v>1104</v>
      </c>
      <c r="B2672" s="150">
        <v>63</v>
      </c>
      <c r="C2672" s="149" t="str">
        <f t="shared" si="41"/>
        <v>NSW</v>
      </c>
    </row>
    <row r="2673" spans="1:3">
      <c r="A2673" s="150">
        <v>1105</v>
      </c>
      <c r="B2673" s="150">
        <v>63</v>
      </c>
      <c r="C2673" s="149" t="str">
        <f t="shared" si="41"/>
        <v>NSW</v>
      </c>
    </row>
    <row r="2674" spans="1:3">
      <c r="A2674" s="150">
        <v>1106</v>
      </c>
      <c r="B2674" s="150">
        <v>63</v>
      </c>
      <c r="C2674" s="149" t="str">
        <f t="shared" si="41"/>
        <v>NSW</v>
      </c>
    </row>
    <row r="2675" spans="1:3">
      <c r="A2675" s="150">
        <v>1107</v>
      </c>
      <c r="B2675" s="150">
        <v>63</v>
      </c>
      <c r="C2675" s="149" t="str">
        <f t="shared" si="41"/>
        <v>NSW</v>
      </c>
    </row>
    <row r="2676" spans="1:3">
      <c r="A2676" s="150">
        <v>1108</v>
      </c>
      <c r="B2676" s="150">
        <v>63</v>
      </c>
      <c r="C2676" s="149" t="str">
        <f t="shared" si="41"/>
        <v>NSW</v>
      </c>
    </row>
    <row r="2677" spans="1:3">
      <c r="A2677" s="150">
        <v>1109</v>
      </c>
      <c r="B2677" s="150">
        <v>63</v>
      </c>
      <c r="C2677" s="149" t="str">
        <f t="shared" si="41"/>
        <v>NSW</v>
      </c>
    </row>
    <row r="2678" spans="1:3">
      <c r="A2678" s="150">
        <v>1110</v>
      </c>
      <c r="B2678" s="150">
        <v>63</v>
      </c>
      <c r="C2678" s="149" t="str">
        <f t="shared" si="41"/>
        <v>NSW</v>
      </c>
    </row>
    <row r="2679" spans="1:3">
      <c r="A2679" s="150">
        <v>1112</v>
      </c>
      <c r="B2679" s="150">
        <v>63</v>
      </c>
      <c r="C2679" s="149" t="str">
        <f t="shared" si="41"/>
        <v>NSW</v>
      </c>
    </row>
    <row r="2680" spans="1:3">
      <c r="A2680" s="150">
        <v>1113</v>
      </c>
      <c r="B2680" s="150">
        <v>63</v>
      </c>
      <c r="C2680" s="149" t="str">
        <f t="shared" si="41"/>
        <v>NSW</v>
      </c>
    </row>
    <row r="2681" spans="1:3">
      <c r="A2681" s="150">
        <v>1114</v>
      </c>
      <c r="B2681" s="150">
        <v>63</v>
      </c>
      <c r="C2681" s="149" t="str">
        <f t="shared" si="41"/>
        <v>NSW</v>
      </c>
    </row>
    <row r="2682" spans="1:3">
      <c r="A2682" s="150">
        <v>1115</v>
      </c>
      <c r="B2682" s="150">
        <v>63</v>
      </c>
      <c r="C2682" s="149" t="str">
        <f t="shared" si="41"/>
        <v>NSW</v>
      </c>
    </row>
    <row r="2683" spans="1:3">
      <c r="A2683" s="150">
        <v>1116</v>
      </c>
      <c r="B2683" s="150">
        <v>63</v>
      </c>
      <c r="C2683" s="149" t="str">
        <f t="shared" si="41"/>
        <v>NSW</v>
      </c>
    </row>
    <row r="2684" spans="1:3">
      <c r="A2684" s="150">
        <v>1118</v>
      </c>
      <c r="B2684" s="150">
        <v>63</v>
      </c>
      <c r="C2684" s="149" t="str">
        <f t="shared" si="41"/>
        <v>NSW</v>
      </c>
    </row>
    <row r="2685" spans="1:3">
      <c r="A2685" s="150">
        <v>1119</v>
      </c>
      <c r="B2685" s="150">
        <v>63</v>
      </c>
      <c r="C2685" s="149" t="str">
        <f t="shared" si="41"/>
        <v>NSW</v>
      </c>
    </row>
    <row r="2686" spans="1:3">
      <c r="A2686" s="150">
        <v>1120</v>
      </c>
      <c r="B2686" s="150">
        <v>63</v>
      </c>
      <c r="C2686" s="149" t="str">
        <f t="shared" si="41"/>
        <v>NSW</v>
      </c>
    </row>
    <row r="2687" spans="1:3">
      <c r="A2687" s="150">
        <v>1121</v>
      </c>
      <c r="B2687" s="150">
        <v>63</v>
      </c>
      <c r="C2687" s="149" t="str">
        <f t="shared" si="41"/>
        <v>NSW</v>
      </c>
    </row>
    <row r="2688" spans="1:3">
      <c r="A2688" s="150">
        <v>1122</v>
      </c>
      <c r="B2688" s="150">
        <v>63</v>
      </c>
      <c r="C2688" s="149" t="str">
        <f t="shared" si="41"/>
        <v>NSW</v>
      </c>
    </row>
    <row r="2689" spans="1:3">
      <c r="A2689" s="150">
        <v>1123</v>
      </c>
      <c r="B2689" s="150">
        <v>63</v>
      </c>
      <c r="C2689" s="149" t="str">
        <f t="shared" si="41"/>
        <v>NSW</v>
      </c>
    </row>
    <row r="2690" spans="1:3">
      <c r="A2690" s="150">
        <v>1124</v>
      </c>
      <c r="B2690" s="150">
        <v>63</v>
      </c>
      <c r="C2690" s="149" t="str">
        <f t="shared" ref="C2690:C2753" si="42">IF(OR(A2690&lt;=299,AND(A2690&lt;3000,A2690&gt;=1000)),"NSW",IF(AND(A2690&lt;=999,A2690&gt;=800),"NT",IF(OR(AND(A2690&lt;=8999,A2690&gt;=8000),AND(A2690&lt;=3999,A2690&gt;=3000)),"VIC",IF(OR(AND(A2690&lt;=9999,A2690&gt;=9000),AND(A2690&lt;=4999,A2690&gt;=4000)),"QLD",IF(AND(A2690&lt;=5999,A2690&gt;=5000),"SA",IF(AND(A2690&lt;=6999,A2690&gt;=6000),"WA","TAS"))))))</f>
        <v>NSW</v>
      </c>
    </row>
    <row r="2691" spans="1:3">
      <c r="A2691" s="150">
        <v>1125</v>
      </c>
      <c r="B2691" s="150">
        <v>63</v>
      </c>
      <c r="C2691" s="149" t="str">
        <f t="shared" si="42"/>
        <v>NSW</v>
      </c>
    </row>
    <row r="2692" spans="1:3">
      <c r="A2692" s="150">
        <v>1126</v>
      </c>
      <c r="B2692" s="150">
        <v>63</v>
      </c>
      <c r="C2692" s="149" t="str">
        <f t="shared" si="42"/>
        <v>NSW</v>
      </c>
    </row>
    <row r="2693" spans="1:3">
      <c r="A2693" s="150">
        <v>1127</v>
      </c>
      <c r="B2693" s="150">
        <v>63</v>
      </c>
      <c r="C2693" s="149" t="str">
        <f t="shared" si="42"/>
        <v>NSW</v>
      </c>
    </row>
    <row r="2694" spans="1:3">
      <c r="A2694" s="150">
        <v>1128</v>
      </c>
      <c r="B2694" s="150">
        <v>63</v>
      </c>
      <c r="C2694" s="149" t="str">
        <f t="shared" si="42"/>
        <v>NSW</v>
      </c>
    </row>
    <row r="2695" spans="1:3">
      <c r="A2695" s="150">
        <v>1129</v>
      </c>
      <c r="B2695" s="150">
        <v>63</v>
      </c>
      <c r="C2695" s="149" t="str">
        <f t="shared" si="42"/>
        <v>NSW</v>
      </c>
    </row>
    <row r="2696" spans="1:3">
      <c r="A2696" s="150">
        <v>1130</v>
      </c>
      <c r="B2696" s="150">
        <v>63</v>
      </c>
      <c r="C2696" s="149" t="str">
        <f t="shared" si="42"/>
        <v>NSW</v>
      </c>
    </row>
    <row r="2697" spans="1:3">
      <c r="A2697" s="150">
        <v>1131</v>
      </c>
      <c r="B2697" s="150">
        <v>63</v>
      </c>
      <c r="C2697" s="149" t="str">
        <f t="shared" si="42"/>
        <v>NSW</v>
      </c>
    </row>
    <row r="2698" spans="1:3">
      <c r="A2698" s="150">
        <v>1132</v>
      </c>
      <c r="B2698" s="150">
        <v>63</v>
      </c>
      <c r="C2698" s="149" t="str">
        <f t="shared" si="42"/>
        <v>NSW</v>
      </c>
    </row>
    <row r="2699" spans="1:3">
      <c r="A2699" s="150">
        <v>1133</v>
      </c>
      <c r="B2699" s="150">
        <v>63</v>
      </c>
      <c r="C2699" s="149" t="str">
        <f t="shared" si="42"/>
        <v>NSW</v>
      </c>
    </row>
    <row r="2700" spans="1:3">
      <c r="A2700" s="150">
        <v>1134</v>
      </c>
      <c r="B2700" s="150">
        <v>63</v>
      </c>
      <c r="C2700" s="149" t="str">
        <f t="shared" si="42"/>
        <v>NSW</v>
      </c>
    </row>
    <row r="2701" spans="1:3">
      <c r="A2701" s="150">
        <v>1135</v>
      </c>
      <c r="B2701" s="150">
        <v>63</v>
      </c>
      <c r="C2701" s="149" t="str">
        <f t="shared" si="42"/>
        <v>NSW</v>
      </c>
    </row>
    <row r="2702" spans="1:3">
      <c r="A2702" s="150">
        <v>1136</v>
      </c>
      <c r="B2702" s="150">
        <v>63</v>
      </c>
      <c r="C2702" s="149" t="str">
        <f t="shared" si="42"/>
        <v>NSW</v>
      </c>
    </row>
    <row r="2703" spans="1:3">
      <c r="A2703" s="150">
        <v>1137</v>
      </c>
      <c r="B2703" s="150">
        <v>63</v>
      </c>
      <c r="C2703" s="149" t="str">
        <f t="shared" si="42"/>
        <v>NSW</v>
      </c>
    </row>
    <row r="2704" spans="1:3">
      <c r="A2704" s="150">
        <v>1138</v>
      </c>
      <c r="B2704" s="150">
        <v>63</v>
      </c>
      <c r="C2704" s="149" t="str">
        <f t="shared" si="42"/>
        <v>NSW</v>
      </c>
    </row>
    <row r="2705" spans="1:3">
      <c r="A2705" s="150">
        <v>1139</v>
      </c>
      <c r="B2705" s="150">
        <v>63</v>
      </c>
      <c r="C2705" s="149" t="str">
        <f t="shared" si="42"/>
        <v>NSW</v>
      </c>
    </row>
    <row r="2706" spans="1:3">
      <c r="A2706" s="150">
        <v>1140</v>
      </c>
      <c r="B2706" s="150">
        <v>63</v>
      </c>
      <c r="C2706" s="149" t="str">
        <f t="shared" si="42"/>
        <v>NSW</v>
      </c>
    </row>
    <row r="2707" spans="1:3">
      <c r="A2707" s="150">
        <v>1141</v>
      </c>
      <c r="B2707" s="150">
        <v>63</v>
      </c>
      <c r="C2707" s="149" t="str">
        <f t="shared" si="42"/>
        <v>NSW</v>
      </c>
    </row>
    <row r="2708" spans="1:3">
      <c r="A2708" s="150">
        <v>1142</v>
      </c>
      <c r="B2708" s="150">
        <v>63</v>
      </c>
      <c r="C2708" s="149" t="str">
        <f t="shared" si="42"/>
        <v>NSW</v>
      </c>
    </row>
    <row r="2709" spans="1:3">
      <c r="A2709" s="150">
        <v>1143</v>
      </c>
      <c r="B2709" s="150">
        <v>63</v>
      </c>
      <c r="C2709" s="149" t="str">
        <f t="shared" si="42"/>
        <v>NSW</v>
      </c>
    </row>
    <row r="2710" spans="1:3">
      <c r="A2710" s="150">
        <v>1144</v>
      </c>
      <c r="B2710" s="150">
        <v>63</v>
      </c>
      <c r="C2710" s="149" t="str">
        <f t="shared" si="42"/>
        <v>NSW</v>
      </c>
    </row>
    <row r="2711" spans="1:3">
      <c r="A2711" s="150">
        <v>1145</v>
      </c>
      <c r="B2711" s="150">
        <v>63</v>
      </c>
      <c r="C2711" s="149" t="str">
        <f t="shared" si="42"/>
        <v>NSW</v>
      </c>
    </row>
    <row r="2712" spans="1:3">
      <c r="A2712" s="150">
        <v>1146</v>
      </c>
      <c r="B2712" s="150">
        <v>63</v>
      </c>
      <c r="C2712" s="149" t="str">
        <f t="shared" si="42"/>
        <v>NSW</v>
      </c>
    </row>
    <row r="2713" spans="1:3">
      <c r="A2713" s="150">
        <v>1147</v>
      </c>
      <c r="B2713" s="150">
        <v>63</v>
      </c>
      <c r="C2713" s="149" t="str">
        <f t="shared" si="42"/>
        <v>NSW</v>
      </c>
    </row>
    <row r="2714" spans="1:3">
      <c r="A2714" s="150">
        <v>1148</v>
      </c>
      <c r="B2714" s="150">
        <v>63</v>
      </c>
      <c r="C2714" s="149" t="str">
        <f t="shared" si="42"/>
        <v>NSW</v>
      </c>
    </row>
    <row r="2715" spans="1:3">
      <c r="A2715" s="150">
        <v>1149</v>
      </c>
      <c r="B2715" s="150">
        <v>63</v>
      </c>
      <c r="C2715" s="149" t="str">
        <f t="shared" si="42"/>
        <v>NSW</v>
      </c>
    </row>
    <row r="2716" spans="1:3">
      <c r="A2716" s="150">
        <v>1150</v>
      </c>
      <c r="B2716" s="150">
        <v>63</v>
      </c>
      <c r="C2716" s="149" t="str">
        <f t="shared" si="42"/>
        <v>NSW</v>
      </c>
    </row>
    <row r="2717" spans="1:3">
      <c r="A2717" s="150">
        <v>1151</v>
      </c>
      <c r="B2717" s="150">
        <v>63</v>
      </c>
      <c r="C2717" s="149" t="str">
        <f t="shared" si="42"/>
        <v>NSW</v>
      </c>
    </row>
    <row r="2718" spans="1:3">
      <c r="A2718" s="150">
        <v>1152</v>
      </c>
      <c r="B2718" s="150">
        <v>63</v>
      </c>
      <c r="C2718" s="149" t="str">
        <f t="shared" si="42"/>
        <v>NSW</v>
      </c>
    </row>
    <row r="2719" spans="1:3">
      <c r="A2719" s="150">
        <v>1153</v>
      </c>
      <c r="B2719" s="150">
        <v>63</v>
      </c>
      <c r="C2719" s="149" t="str">
        <f t="shared" si="42"/>
        <v>NSW</v>
      </c>
    </row>
    <row r="2720" spans="1:3">
      <c r="A2720" s="150">
        <v>1154</v>
      </c>
      <c r="B2720" s="150">
        <v>63</v>
      </c>
      <c r="C2720" s="149" t="str">
        <f t="shared" si="42"/>
        <v>NSW</v>
      </c>
    </row>
    <row r="2721" spans="1:3">
      <c r="A2721" s="150">
        <v>1155</v>
      </c>
      <c r="B2721" s="150">
        <v>63</v>
      </c>
      <c r="C2721" s="149" t="str">
        <f t="shared" si="42"/>
        <v>NSW</v>
      </c>
    </row>
    <row r="2722" spans="1:3">
      <c r="A2722" s="150">
        <v>1156</v>
      </c>
      <c r="B2722" s="150">
        <v>63</v>
      </c>
      <c r="C2722" s="149" t="str">
        <f t="shared" si="42"/>
        <v>NSW</v>
      </c>
    </row>
    <row r="2723" spans="1:3">
      <c r="A2723" s="150">
        <v>1157</v>
      </c>
      <c r="B2723" s="150">
        <v>63</v>
      </c>
      <c r="C2723" s="149" t="str">
        <f t="shared" si="42"/>
        <v>NSW</v>
      </c>
    </row>
    <row r="2724" spans="1:3">
      <c r="A2724" s="150">
        <v>1158</v>
      </c>
      <c r="B2724" s="150">
        <v>63</v>
      </c>
      <c r="C2724" s="149" t="str">
        <f t="shared" si="42"/>
        <v>NSW</v>
      </c>
    </row>
    <row r="2725" spans="1:3">
      <c r="A2725" s="150">
        <v>1159</v>
      </c>
      <c r="B2725" s="150">
        <v>63</v>
      </c>
      <c r="C2725" s="149" t="str">
        <f t="shared" si="42"/>
        <v>NSW</v>
      </c>
    </row>
    <row r="2726" spans="1:3">
      <c r="A2726" s="150">
        <v>1160</v>
      </c>
      <c r="B2726" s="150">
        <v>63</v>
      </c>
      <c r="C2726" s="149" t="str">
        <f t="shared" si="42"/>
        <v>NSW</v>
      </c>
    </row>
    <row r="2727" spans="1:3">
      <c r="A2727" s="150">
        <v>1161</v>
      </c>
      <c r="B2727" s="150">
        <v>63</v>
      </c>
      <c r="C2727" s="149" t="str">
        <f t="shared" si="42"/>
        <v>NSW</v>
      </c>
    </row>
    <row r="2728" spans="1:3">
      <c r="A2728" s="150">
        <v>1162</v>
      </c>
      <c r="B2728" s="150">
        <v>63</v>
      </c>
      <c r="C2728" s="149" t="str">
        <f t="shared" si="42"/>
        <v>NSW</v>
      </c>
    </row>
    <row r="2729" spans="1:3">
      <c r="A2729" s="150">
        <v>1163</v>
      </c>
      <c r="B2729" s="150">
        <v>63</v>
      </c>
      <c r="C2729" s="149" t="str">
        <f t="shared" si="42"/>
        <v>NSW</v>
      </c>
    </row>
    <row r="2730" spans="1:3">
      <c r="A2730" s="150">
        <v>1164</v>
      </c>
      <c r="B2730" s="150">
        <v>63</v>
      </c>
      <c r="C2730" s="149" t="str">
        <f t="shared" si="42"/>
        <v>NSW</v>
      </c>
    </row>
    <row r="2731" spans="1:3">
      <c r="A2731" s="150">
        <v>1165</v>
      </c>
      <c r="B2731" s="150">
        <v>63</v>
      </c>
      <c r="C2731" s="149" t="str">
        <f t="shared" si="42"/>
        <v>NSW</v>
      </c>
    </row>
    <row r="2732" spans="1:3">
      <c r="A2732" s="150">
        <v>1166</v>
      </c>
      <c r="B2732" s="150">
        <v>63</v>
      </c>
      <c r="C2732" s="149" t="str">
        <f t="shared" si="42"/>
        <v>NSW</v>
      </c>
    </row>
    <row r="2733" spans="1:3">
      <c r="A2733" s="150">
        <v>1167</v>
      </c>
      <c r="B2733" s="150">
        <v>63</v>
      </c>
      <c r="C2733" s="149" t="str">
        <f t="shared" si="42"/>
        <v>NSW</v>
      </c>
    </row>
    <row r="2734" spans="1:3">
      <c r="A2734" s="150">
        <v>1168</v>
      </c>
      <c r="B2734" s="150">
        <v>63</v>
      </c>
      <c r="C2734" s="149" t="str">
        <f t="shared" si="42"/>
        <v>NSW</v>
      </c>
    </row>
    <row r="2735" spans="1:3">
      <c r="A2735" s="150">
        <v>1169</v>
      </c>
      <c r="B2735" s="150">
        <v>63</v>
      </c>
      <c r="C2735" s="149" t="str">
        <f t="shared" si="42"/>
        <v>NSW</v>
      </c>
    </row>
    <row r="2736" spans="1:3">
      <c r="A2736" s="150">
        <v>1170</v>
      </c>
      <c r="B2736" s="150">
        <v>63</v>
      </c>
      <c r="C2736" s="149" t="str">
        <f t="shared" si="42"/>
        <v>NSW</v>
      </c>
    </row>
    <row r="2737" spans="1:3">
      <c r="A2737" s="150">
        <v>1171</v>
      </c>
      <c r="B2737" s="150">
        <v>63</v>
      </c>
      <c r="C2737" s="149" t="str">
        <f t="shared" si="42"/>
        <v>NSW</v>
      </c>
    </row>
    <row r="2738" spans="1:3">
      <c r="A2738" s="150">
        <v>1172</v>
      </c>
      <c r="B2738" s="150">
        <v>63</v>
      </c>
      <c r="C2738" s="149" t="str">
        <f t="shared" si="42"/>
        <v>NSW</v>
      </c>
    </row>
    <row r="2739" spans="1:3">
      <c r="A2739" s="150">
        <v>1173</v>
      </c>
      <c r="B2739" s="150">
        <v>63</v>
      </c>
      <c r="C2739" s="149" t="str">
        <f t="shared" si="42"/>
        <v>NSW</v>
      </c>
    </row>
    <row r="2740" spans="1:3">
      <c r="A2740" s="150">
        <v>1174</v>
      </c>
      <c r="B2740" s="150">
        <v>63</v>
      </c>
      <c r="C2740" s="149" t="str">
        <f t="shared" si="42"/>
        <v>NSW</v>
      </c>
    </row>
    <row r="2741" spans="1:3">
      <c r="A2741" s="150">
        <v>1175</v>
      </c>
      <c r="B2741" s="150">
        <v>63</v>
      </c>
      <c r="C2741" s="149" t="str">
        <f t="shared" si="42"/>
        <v>NSW</v>
      </c>
    </row>
    <row r="2742" spans="1:3">
      <c r="A2742" s="150">
        <v>1176</v>
      </c>
      <c r="B2742" s="150">
        <v>63</v>
      </c>
      <c r="C2742" s="149" t="str">
        <f t="shared" si="42"/>
        <v>NSW</v>
      </c>
    </row>
    <row r="2743" spans="1:3">
      <c r="A2743" s="150">
        <v>1177</v>
      </c>
      <c r="B2743" s="150">
        <v>63</v>
      </c>
      <c r="C2743" s="149" t="str">
        <f t="shared" si="42"/>
        <v>NSW</v>
      </c>
    </row>
    <row r="2744" spans="1:3">
      <c r="A2744" s="150">
        <v>1178</v>
      </c>
      <c r="B2744" s="150">
        <v>63</v>
      </c>
      <c r="C2744" s="149" t="str">
        <f t="shared" si="42"/>
        <v>NSW</v>
      </c>
    </row>
    <row r="2745" spans="1:3">
      <c r="A2745" s="150">
        <v>1179</v>
      </c>
      <c r="B2745" s="150">
        <v>63</v>
      </c>
      <c r="C2745" s="149" t="str">
        <f t="shared" si="42"/>
        <v>NSW</v>
      </c>
    </row>
    <row r="2746" spans="1:3">
      <c r="A2746" s="150">
        <v>1180</v>
      </c>
      <c r="B2746" s="150">
        <v>63</v>
      </c>
      <c r="C2746" s="149" t="str">
        <f t="shared" si="42"/>
        <v>NSW</v>
      </c>
    </row>
    <row r="2747" spans="1:3">
      <c r="A2747" s="150">
        <v>1181</v>
      </c>
      <c r="B2747" s="150">
        <v>63</v>
      </c>
      <c r="C2747" s="149" t="str">
        <f t="shared" si="42"/>
        <v>NSW</v>
      </c>
    </row>
    <row r="2748" spans="1:3">
      <c r="A2748" s="150">
        <v>1182</v>
      </c>
      <c r="B2748" s="150">
        <v>63</v>
      </c>
      <c r="C2748" s="149" t="str">
        <f t="shared" si="42"/>
        <v>NSW</v>
      </c>
    </row>
    <row r="2749" spans="1:3">
      <c r="A2749" s="150">
        <v>1183</v>
      </c>
      <c r="B2749" s="150">
        <v>63</v>
      </c>
      <c r="C2749" s="149" t="str">
        <f t="shared" si="42"/>
        <v>NSW</v>
      </c>
    </row>
    <row r="2750" spans="1:3">
      <c r="A2750" s="150">
        <v>1184</v>
      </c>
      <c r="B2750" s="150">
        <v>63</v>
      </c>
      <c r="C2750" s="149" t="str">
        <f t="shared" si="42"/>
        <v>NSW</v>
      </c>
    </row>
    <row r="2751" spans="1:3">
      <c r="A2751" s="150">
        <v>1185</v>
      </c>
      <c r="B2751" s="150">
        <v>63</v>
      </c>
      <c r="C2751" s="149" t="str">
        <f t="shared" si="42"/>
        <v>NSW</v>
      </c>
    </row>
    <row r="2752" spans="1:3">
      <c r="A2752" s="150">
        <v>1186</v>
      </c>
      <c r="B2752" s="150">
        <v>63</v>
      </c>
      <c r="C2752" s="149" t="str">
        <f t="shared" si="42"/>
        <v>NSW</v>
      </c>
    </row>
    <row r="2753" spans="1:3">
      <c r="A2753" s="150">
        <v>1187</v>
      </c>
      <c r="B2753" s="150">
        <v>63</v>
      </c>
      <c r="C2753" s="149" t="str">
        <f t="shared" si="42"/>
        <v>NSW</v>
      </c>
    </row>
    <row r="2754" spans="1:3">
      <c r="A2754" s="150">
        <v>1188</v>
      </c>
      <c r="B2754" s="150">
        <v>63</v>
      </c>
      <c r="C2754" s="149" t="str">
        <f t="shared" ref="C2754:C2817" si="43">IF(OR(A2754&lt;=299,AND(A2754&lt;3000,A2754&gt;=1000)),"NSW",IF(AND(A2754&lt;=999,A2754&gt;=800),"NT",IF(OR(AND(A2754&lt;=8999,A2754&gt;=8000),AND(A2754&lt;=3999,A2754&gt;=3000)),"VIC",IF(OR(AND(A2754&lt;=9999,A2754&gt;=9000),AND(A2754&lt;=4999,A2754&gt;=4000)),"QLD",IF(AND(A2754&lt;=5999,A2754&gt;=5000),"SA",IF(AND(A2754&lt;=6999,A2754&gt;=6000),"WA","TAS"))))))</f>
        <v>NSW</v>
      </c>
    </row>
    <row r="2755" spans="1:3">
      <c r="A2755" s="150">
        <v>1189</v>
      </c>
      <c r="B2755" s="150">
        <v>63</v>
      </c>
      <c r="C2755" s="149" t="str">
        <f t="shared" si="43"/>
        <v>NSW</v>
      </c>
    </row>
    <row r="2756" spans="1:3">
      <c r="A2756" s="150">
        <v>1190</v>
      </c>
      <c r="B2756" s="150">
        <v>63</v>
      </c>
      <c r="C2756" s="149" t="str">
        <f t="shared" si="43"/>
        <v>NSW</v>
      </c>
    </row>
    <row r="2757" spans="1:3">
      <c r="A2757" s="150">
        <v>1191</v>
      </c>
      <c r="B2757" s="150">
        <v>63</v>
      </c>
      <c r="C2757" s="149" t="str">
        <f t="shared" si="43"/>
        <v>NSW</v>
      </c>
    </row>
    <row r="2758" spans="1:3">
      <c r="A2758" s="150">
        <v>1192</v>
      </c>
      <c r="B2758" s="150">
        <v>63</v>
      </c>
      <c r="C2758" s="149" t="str">
        <f t="shared" si="43"/>
        <v>NSW</v>
      </c>
    </row>
    <row r="2759" spans="1:3">
      <c r="A2759" s="150">
        <v>1193</v>
      </c>
      <c r="B2759" s="150">
        <v>63</v>
      </c>
      <c r="C2759" s="149" t="str">
        <f t="shared" si="43"/>
        <v>NSW</v>
      </c>
    </row>
    <row r="2760" spans="1:3">
      <c r="A2760" s="150">
        <v>1194</v>
      </c>
      <c r="B2760" s="150">
        <v>63</v>
      </c>
      <c r="C2760" s="149" t="str">
        <f t="shared" si="43"/>
        <v>NSW</v>
      </c>
    </row>
    <row r="2761" spans="1:3">
      <c r="A2761" s="150">
        <v>1195</v>
      </c>
      <c r="B2761" s="150">
        <v>63</v>
      </c>
      <c r="C2761" s="149" t="str">
        <f t="shared" si="43"/>
        <v>NSW</v>
      </c>
    </row>
    <row r="2762" spans="1:3">
      <c r="A2762" s="150">
        <v>1196</v>
      </c>
      <c r="B2762" s="150">
        <v>63</v>
      </c>
      <c r="C2762" s="149" t="str">
        <f t="shared" si="43"/>
        <v>NSW</v>
      </c>
    </row>
    <row r="2763" spans="1:3">
      <c r="A2763" s="150">
        <v>1197</v>
      </c>
      <c r="B2763" s="150">
        <v>63</v>
      </c>
      <c r="C2763" s="149" t="str">
        <f t="shared" si="43"/>
        <v>NSW</v>
      </c>
    </row>
    <row r="2764" spans="1:3">
      <c r="A2764" s="150">
        <v>1198</v>
      </c>
      <c r="B2764" s="150">
        <v>63</v>
      </c>
      <c r="C2764" s="149" t="str">
        <f t="shared" si="43"/>
        <v>NSW</v>
      </c>
    </row>
    <row r="2765" spans="1:3">
      <c r="A2765" s="150">
        <v>1199</v>
      </c>
      <c r="B2765" s="150">
        <v>63</v>
      </c>
      <c r="C2765" s="149" t="str">
        <f t="shared" si="43"/>
        <v>NSW</v>
      </c>
    </row>
    <row r="2766" spans="1:3">
      <c r="A2766" s="150">
        <v>1200</v>
      </c>
      <c r="B2766" s="150">
        <v>63</v>
      </c>
      <c r="C2766" s="149" t="str">
        <f t="shared" si="43"/>
        <v>NSW</v>
      </c>
    </row>
    <row r="2767" spans="1:3">
      <c r="A2767" s="150">
        <v>1201</v>
      </c>
      <c r="B2767" s="150">
        <v>63</v>
      </c>
      <c r="C2767" s="149" t="str">
        <f t="shared" si="43"/>
        <v>NSW</v>
      </c>
    </row>
    <row r="2768" spans="1:3">
      <c r="A2768" s="150">
        <v>1202</v>
      </c>
      <c r="B2768" s="150">
        <v>63</v>
      </c>
      <c r="C2768" s="149" t="str">
        <f t="shared" si="43"/>
        <v>NSW</v>
      </c>
    </row>
    <row r="2769" spans="1:3">
      <c r="A2769" s="150">
        <v>1203</v>
      </c>
      <c r="B2769" s="150">
        <v>63</v>
      </c>
      <c r="C2769" s="149" t="str">
        <f t="shared" si="43"/>
        <v>NSW</v>
      </c>
    </row>
    <row r="2770" spans="1:3">
      <c r="A2770" s="150">
        <v>1204</v>
      </c>
      <c r="B2770" s="150">
        <v>63</v>
      </c>
      <c r="C2770" s="149" t="str">
        <f t="shared" si="43"/>
        <v>NSW</v>
      </c>
    </row>
    <row r="2771" spans="1:3">
      <c r="A2771" s="150">
        <v>1205</v>
      </c>
      <c r="B2771" s="150">
        <v>63</v>
      </c>
      <c r="C2771" s="149" t="str">
        <f t="shared" si="43"/>
        <v>NSW</v>
      </c>
    </row>
    <row r="2772" spans="1:3">
      <c r="A2772" s="150">
        <v>1206</v>
      </c>
      <c r="B2772" s="150">
        <v>63</v>
      </c>
      <c r="C2772" s="149" t="str">
        <f t="shared" si="43"/>
        <v>NSW</v>
      </c>
    </row>
    <row r="2773" spans="1:3">
      <c r="A2773" s="150">
        <v>1207</v>
      </c>
      <c r="B2773" s="150">
        <v>63</v>
      </c>
      <c r="C2773" s="149" t="str">
        <f t="shared" si="43"/>
        <v>NSW</v>
      </c>
    </row>
    <row r="2774" spans="1:3">
      <c r="A2774" s="150">
        <v>1208</v>
      </c>
      <c r="B2774" s="150">
        <v>63</v>
      </c>
      <c r="C2774" s="149" t="str">
        <f t="shared" si="43"/>
        <v>NSW</v>
      </c>
    </row>
    <row r="2775" spans="1:3">
      <c r="A2775" s="150">
        <v>1209</v>
      </c>
      <c r="B2775" s="150">
        <v>63</v>
      </c>
      <c r="C2775" s="149" t="str">
        <f t="shared" si="43"/>
        <v>NSW</v>
      </c>
    </row>
    <row r="2776" spans="1:3">
      <c r="A2776" s="150">
        <v>1210</v>
      </c>
      <c r="B2776" s="150">
        <v>63</v>
      </c>
      <c r="C2776" s="149" t="str">
        <f t="shared" si="43"/>
        <v>NSW</v>
      </c>
    </row>
    <row r="2777" spans="1:3">
      <c r="A2777" s="150">
        <v>1211</v>
      </c>
      <c r="B2777" s="150">
        <v>63</v>
      </c>
      <c r="C2777" s="149" t="str">
        <f t="shared" si="43"/>
        <v>NSW</v>
      </c>
    </row>
    <row r="2778" spans="1:3">
      <c r="A2778" s="150">
        <v>1212</v>
      </c>
      <c r="B2778" s="150">
        <v>63</v>
      </c>
      <c r="C2778" s="149" t="str">
        <f t="shared" si="43"/>
        <v>NSW</v>
      </c>
    </row>
    <row r="2779" spans="1:3">
      <c r="A2779" s="150">
        <v>1213</v>
      </c>
      <c r="B2779" s="150">
        <v>63</v>
      </c>
      <c r="C2779" s="149" t="str">
        <f t="shared" si="43"/>
        <v>NSW</v>
      </c>
    </row>
    <row r="2780" spans="1:3">
      <c r="A2780" s="150">
        <v>1214</v>
      </c>
      <c r="B2780" s="150">
        <v>63</v>
      </c>
      <c r="C2780" s="149" t="str">
        <f t="shared" si="43"/>
        <v>NSW</v>
      </c>
    </row>
    <row r="2781" spans="1:3">
      <c r="A2781" s="150">
        <v>1215</v>
      </c>
      <c r="B2781" s="150">
        <v>63</v>
      </c>
      <c r="C2781" s="149" t="str">
        <f t="shared" si="43"/>
        <v>NSW</v>
      </c>
    </row>
    <row r="2782" spans="1:3">
      <c r="A2782" s="150">
        <v>1216</v>
      </c>
      <c r="B2782" s="150">
        <v>63</v>
      </c>
      <c r="C2782" s="149" t="str">
        <f t="shared" si="43"/>
        <v>NSW</v>
      </c>
    </row>
    <row r="2783" spans="1:3">
      <c r="A2783" s="150">
        <v>1217</v>
      </c>
      <c r="B2783" s="150">
        <v>63</v>
      </c>
      <c r="C2783" s="149" t="str">
        <f t="shared" si="43"/>
        <v>NSW</v>
      </c>
    </row>
    <row r="2784" spans="1:3">
      <c r="A2784" s="150">
        <v>1218</v>
      </c>
      <c r="B2784" s="150">
        <v>63</v>
      </c>
      <c r="C2784" s="149" t="str">
        <f t="shared" si="43"/>
        <v>NSW</v>
      </c>
    </row>
    <row r="2785" spans="1:3">
      <c r="A2785" s="150">
        <v>1219</v>
      </c>
      <c r="B2785" s="150">
        <v>63</v>
      </c>
      <c r="C2785" s="149" t="str">
        <f t="shared" si="43"/>
        <v>NSW</v>
      </c>
    </row>
    <row r="2786" spans="1:3">
      <c r="A2786" s="150">
        <v>1220</v>
      </c>
      <c r="B2786" s="150">
        <v>63</v>
      </c>
      <c r="C2786" s="149" t="str">
        <f t="shared" si="43"/>
        <v>NSW</v>
      </c>
    </row>
    <row r="2787" spans="1:3">
      <c r="A2787" s="150">
        <v>1221</v>
      </c>
      <c r="B2787" s="150">
        <v>63</v>
      </c>
      <c r="C2787" s="149" t="str">
        <f t="shared" si="43"/>
        <v>NSW</v>
      </c>
    </row>
    <row r="2788" spans="1:3">
      <c r="A2788" s="150">
        <v>1222</v>
      </c>
      <c r="B2788" s="150">
        <v>63</v>
      </c>
      <c r="C2788" s="149" t="str">
        <f t="shared" si="43"/>
        <v>NSW</v>
      </c>
    </row>
    <row r="2789" spans="1:3">
      <c r="A2789" s="150">
        <v>1223</v>
      </c>
      <c r="B2789" s="150">
        <v>63</v>
      </c>
      <c r="C2789" s="149" t="str">
        <f t="shared" si="43"/>
        <v>NSW</v>
      </c>
    </row>
    <row r="2790" spans="1:3">
      <c r="A2790" s="150">
        <v>1224</v>
      </c>
      <c r="B2790" s="150">
        <v>63</v>
      </c>
      <c r="C2790" s="149" t="str">
        <f t="shared" si="43"/>
        <v>NSW</v>
      </c>
    </row>
    <row r="2791" spans="1:3">
      <c r="A2791" s="150">
        <v>1225</v>
      </c>
      <c r="B2791" s="150">
        <v>63</v>
      </c>
      <c r="C2791" s="149" t="str">
        <f t="shared" si="43"/>
        <v>NSW</v>
      </c>
    </row>
    <row r="2792" spans="1:3">
      <c r="A2792" s="150">
        <v>1226</v>
      </c>
      <c r="B2792" s="150">
        <v>63</v>
      </c>
      <c r="C2792" s="149" t="str">
        <f t="shared" si="43"/>
        <v>NSW</v>
      </c>
    </row>
    <row r="2793" spans="1:3">
      <c r="A2793" s="150">
        <v>1227</v>
      </c>
      <c r="B2793" s="150">
        <v>63</v>
      </c>
      <c r="C2793" s="149" t="str">
        <f t="shared" si="43"/>
        <v>NSW</v>
      </c>
    </row>
    <row r="2794" spans="1:3">
      <c r="A2794" s="150">
        <v>1228</v>
      </c>
      <c r="B2794" s="150">
        <v>63</v>
      </c>
      <c r="C2794" s="149" t="str">
        <f t="shared" si="43"/>
        <v>NSW</v>
      </c>
    </row>
    <row r="2795" spans="1:3">
      <c r="A2795" s="150">
        <v>1229</v>
      </c>
      <c r="B2795" s="150">
        <v>63</v>
      </c>
      <c r="C2795" s="149" t="str">
        <f t="shared" si="43"/>
        <v>NSW</v>
      </c>
    </row>
    <row r="2796" spans="1:3">
      <c r="A2796" s="150">
        <v>1230</v>
      </c>
      <c r="B2796" s="150">
        <v>63</v>
      </c>
      <c r="C2796" s="149" t="str">
        <f t="shared" si="43"/>
        <v>NSW</v>
      </c>
    </row>
    <row r="2797" spans="1:3">
      <c r="A2797" s="150">
        <v>1231</v>
      </c>
      <c r="B2797" s="150">
        <v>63</v>
      </c>
      <c r="C2797" s="149" t="str">
        <f t="shared" si="43"/>
        <v>NSW</v>
      </c>
    </row>
    <row r="2798" spans="1:3">
      <c r="A2798" s="150">
        <v>1232</v>
      </c>
      <c r="B2798" s="150">
        <v>63</v>
      </c>
      <c r="C2798" s="149" t="str">
        <f t="shared" si="43"/>
        <v>NSW</v>
      </c>
    </row>
    <row r="2799" spans="1:3">
      <c r="A2799" s="150">
        <v>1233</v>
      </c>
      <c r="B2799" s="150">
        <v>63</v>
      </c>
      <c r="C2799" s="149" t="str">
        <f t="shared" si="43"/>
        <v>NSW</v>
      </c>
    </row>
    <row r="2800" spans="1:3">
      <c r="A2800" s="150">
        <v>1234</v>
      </c>
      <c r="B2800" s="150">
        <v>63</v>
      </c>
      <c r="C2800" s="149" t="str">
        <f t="shared" si="43"/>
        <v>NSW</v>
      </c>
    </row>
    <row r="2801" spans="1:3">
      <c r="A2801" s="150">
        <v>1235</v>
      </c>
      <c r="B2801" s="150">
        <v>63</v>
      </c>
      <c r="C2801" s="149" t="str">
        <f t="shared" si="43"/>
        <v>NSW</v>
      </c>
    </row>
    <row r="2802" spans="1:3">
      <c r="A2802" s="150">
        <v>1236</v>
      </c>
      <c r="B2802" s="150">
        <v>63</v>
      </c>
      <c r="C2802" s="149" t="str">
        <f t="shared" si="43"/>
        <v>NSW</v>
      </c>
    </row>
    <row r="2803" spans="1:3">
      <c r="A2803" s="150">
        <v>1237</v>
      </c>
      <c r="B2803" s="150">
        <v>63</v>
      </c>
      <c r="C2803" s="149" t="str">
        <f t="shared" si="43"/>
        <v>NSW</v>
      </c>
    </row>
    <row r="2804" spans="1:3">
      <c r="A2804" s="150">
        <v>1238</v>
      </c>
      <c r="B2804" s="150">
        <v>63</v>
      </c>
      <c r="C2804" s="149" t="str">
        <f t="shared" si="43"/>
        <v>NSW</v>
      </c>
    </row>
    <row r="2805" spans="1:3">
      <c r="A2805" s="150">
        <v>1239</v>
      </c>
      <c r="B2805" s="150">
        <v>63</v>
      </c>
      <c r="C2805" s="149" t="str">
        <f t="shared" si="43"/>
        <v>NSW</v>
      </c>
    </row>
    <row r="2806" spans="1:3">
      <c r="A2806" s="150">
        <v>1240</v>
      </c>
      <c r="B2806" s="150">
        <v>63</v>
      </c>
      <c r="C2806" s="149" t="str">
        <f t="shared" si="43"/>
        <v>NSW</v>
      </c>
    </row>
    <row r="2807" spans="1:3">
      <c r="A2807" s="150">
        <v>1241</v>
      </c>
      <c r="B2807" s="150">
        <v>63</v>
      </c>
      <c r="C2807" s="149" t="str">
        <f t="shared" si="43"/>
        <v>NSW</v>
      </c>
    </row>
    <row r="2808" spans="1:3">
      <c r="A2808" s="150">
        <v>1242</v>
      </c>
      <c r="B2808" s="150">
        <v>63</v>
      </c>
      <c r="C2808" s="149" t="str">
        <f t="shared" si="43"/>
        <v>NSW</v>
      </c>
    </row>
    <row r="2809" spans="1:3">
      <c r="A2809" s="150">
        <v>1243</v>
      </c>
      <c r="B2809" s="150">
        <v>63</v>
      </c>
      <c r="C2809" s="149" t="str">
        <f t="shared" si="43"/>
        <v>NSW</v>
      </c>
    </row>
    <row r="2810" spans="1:3">
      <c r="A2810" s="150">
        <v>1244</v>
      </c>
      <c r="B2810" s="150">
        <v>63</v>
      </c>
      <c r="C2810" s="149" t="str">
        <f t="shared" si="43"/>
        <v>NSW</v>
      </c>
    </row>
    <row r="2811" spans="1:3">
      <c r="A2811" s="150">
        <v>1245</v>
      </c>
      <c r="B2811" s="150">
        <v>63</v>
      </c>
      <c r="C2811" s="149" t="str">
        <f t="shared" si="43"/>
        <v>NSW</v>
      </c>
    </row>
    <row r="2812" spans="1:3">
      <c r="A2812" s="150">
        <v>1246</v>
      </c>
      <c r="B2812" s="150">
        <v>63</v>
      </c>
      <c r="C2812" s="149" t="str">
        <f t="shared" si="43"/>
        <v>NSW</v>
      </c>
    </row>
    <row r="2813" spans="1:3">
      <c r="A2813" s="150">
        <v>1247</v>
      </c>
      <c r="B2813" s="150">
        <v>63</v>
      </c>
      <c r="C2813" s="149" t="str">
        <f t="shared" si="43"/>
        <v>NSW</v>
      </c>
    </row>
    <row r="2814" spans="1:3">
      <c r="A2814" s="150">
        <v>1248</v>
      </c>
      <c r="B2814" s="150">
        <v>63</v>
      </c>
      <c r="C2814" s="149" t="str">
        <f t="shared" si="43"/>
        <v>NSW</v>
      </c>
    </row>
    <row r="2815" spans="1:3">
      <c r="A2815" s="150">
        <v>1249</v>
      </c>
      <c r="B2815" s="150">
        <v>63</v>
      </c>
      <c r="C2815" s="149" t="str">
        <f t="shared" si="43"/>
        <v>NSW</v>
      </c>
    </row>
    <row r="2816" spans="1:3">
      <c r="A2816" s="150">
        <v>1250</v>
      </c>
      <c r="B2816" s="150">
        <v>63</v>
      </c>
      <c r="C2816" s="149" t="str">
        <f t="shared" si="43"/>
        <v>NSW</v>
      </c>
    </row>
    <row r="2817" spans="1:3">
      <c r="A2817" s="150">
        <v>1251</v>
      </c>
      <c r="B2817" s="150">
        <v>63</v>
      </c>
      <c r="C2817" s="149" t="str">
        <f t="shared" si="43"/>
        <v>NSW</v>
      </c>
    </row>
    <row r="2818" spans="1:3">
      <c r="A2818" s="150">
        <v>1252</v>
      </c>
      <c r="B2818" s="150">
        <v>63</v>
      </c>
      <c r="C2818" s="149" t="str">
        <f t="shared" ref="C2818:C2881" si="44">IF(OR(A2818&lt;=299,AND(A2818&lt;3000,A2818&gt;=1000)),"NSW",IF(AND(A2818&lt;=999,A2818&gt;=800),"NT",IF(OR(AND(A2818&lt;=8999,A2818&gt;=8000),AND(A2818&lt;=3999,A2818&gt;=3000)),"VIC",IF(OR(AND(A2818&lt;=9999,A2818&gt;=9000),AND(A2818&lt;=4999,A2818&gt;=4000)),"QLD",IF(AND(A2818&lt;=5999,A2818&gt;=5000),"SA",IF(AND(A2818&lt;=6999,A2818&gt;=6000),"WA","TAS"))))))</f>
        <v>NSW</v>
      </c>
    </row>
    <row r="2819" spans="1:3">
      <c r="A2819" s="150">
        <v>1253</v>
      </c>
      <c r="B2819" s="150">
        <v>63</v>
      </c>
      <c r="C2819" s="149" t="str">
        <f t="shared" si="44"/>
        <v>NSW</v>
      </c>
    </row>
    <row r="2820" spans="1:3">
      <c r="A2820" s="150">
        <v>1254</v>
      </c>
      <c r="B2820" s="150">
        <v>63</v>
      </c>
      <c r="C2820" s="149" t="str">
        <f t="shared" si="44"/>
        <v>NSW</v>
      </c>
    </row>
    <row r="2821" spans="1:3">
      <c r="A2821" s="150">
        <v>1255</v>
      </c>
      <c r="B2821" s="150">
        <v>63</v>
      </c>
      <c r="C2821" s="149" t="str">
        <f t="shared" si="44"/>
        <v>NSW</v>
      </c>
    </row>
    <row r="2822" spans="1:3">
      <c r="A2822" s="150">
        <v>1256</v>
      </c>
      <c r="B2822" s="150">
        <v>63</v>
      </c>
      <c r="C2822" s="149" t="str">
        <f t="shared" si="44"/>
        <v>NSW</v>
      </c>
    </row>
    <row r="2823" spans="1:3">
      <c r="A2823" s="150">
        <v>1257</v>
      </c>
      <c r="B2823" s="150">
        <v>63</v>
      </c>
      <c r="C2823" s="149" t="str">
        <f t="shared" si="44"/>
        <v>NSW</v>
      </c>
    </row>
    <row r="2824" spans="1:3">
      <c r="A2824" s="150">
        <v>1258</v>
      </c>
      <c r="B2824" s="150">
        <v>63</v>
      </c>
      <c r="C2824" s="149" t="str">
        <f t="shared" si="44"/>
        <v>NSW</v>
      </c>
    </row>
    <row r="2825" spans="1:3">
      <c r="A2825" s="150">
        <v>1259</v>
      </c>
      <c r="B2825" s="150">
        <v>63</v>
      </c>
      <c r="C2825" s="149" t="str">
        <f t="shared" si="44"/>
        <v>NSW</v>
      </c>
    </row>
    <row r="2826" spans="1:3">
      <c r="A2826" s="150">
        <v>1260</v>
      </c>
      <c r="B2826" s="150">
        <v>63</v>
      </c>
      <c r="C2826" s="149" t="str">
        <f t="shared" si="44"/>
        <v>NSW</v>
      </c>
    </row>
    <row r="2827" spans="1:3">
      <c r="A2827" s="150">
        <v>1262</v>
      </c>
      <c r="B2827" s="150">
        <v>63</v>
      </c>
      <c r="C2827" s="149" t="str">
        <f t="shared" si="44"/>
        <v>NSW</v>
      </c>
    </row>
    <row r="2828" spans="1:3">
      <c r="A2828" s="150">
        <v>1263</v>
      </c>
      <c r="B2828" s="150">
        <v>63</v>
      </c>
      <c r="C2828" s="149" t="str">
        <f t="shared" si="44"/>
        <v>NSW</v>
      </c>
    </row>
    <row r="2829" spans="1:3">
      <c r="A2829" s="150">
        <v>1264</v>
      </c>
      <c r="B2829" s="150">
        <v>63</v>
      </c>
      <c r="C2829" s="149" t="str">
        <f t="shared" si="44"/>
        <v>NSW</v>
      </c>
    </row>
    <row r="2830" spans="1:3">
      <c r="A2830" s="150">
        <v>1265</v>
      </c>
      <c r="B2830" s="150">
        <v>63</v>
      </c>
      <c r="C2830" s="149" t="str">
        <f t="shared" si="44"/>
        <v>NSW</v>
      </c>
    </row>
    <row r="2831" spans="1:3">
      <c r="A2831" s="150">
        <v>1266</v>
      </c>
      <c r="B2831" s="150">
        <v>63</v>
      </c>
      <c r="C2831" s="149" t="str">
        <f t="shared" si="44"/>
        <v>NSW</v>
      </c>
    </row>
    <row r="2832" spans="1:3">
      <c r="A2832" s="150">
        <v>1267</v>
      </c>
      <c r="B2832" s="150">
        <v>63</v>
      </c>
      <c r="C2832" s="149" t="str">
        <f t="shared" si="44"/>
        <v>NSW</v>
      </c>
    </row>
    <row r="2833" spans="1:3">
      <c r="A2833" s="150">
        <v>1268</v>
      </c>
      <c r="B2833" s="150">
        <v>63</v>
      </c>
      <c r="C2833" s="149" t="str">
        <f t="shared" si="44"/>
        <v>NSW</v>
      </c>
    </row>
    <row r="2834" spans="1:3">
      <c r="A2834" s="150">
        <v>1269</v>
      </c>
      <c r="B2834" s="150">
        <v>63</v>
      </c>
      <c r="C2834" s="149" t="str">
        <f t="shared" si="44"/>
        <v>NSW</v>
      </c>
    </row>
    <row r="2835" spans="1:3">
      <c r="A2835" s="150">
        <v>1270</v>
      </c>
      <c r="B2835" s="150">
        <v>63</v>
      </c>
      <c r="C2835" s="149" t="str">
        <f t="shared" si="44"/>
        <v>NSW</v>
      </c>
    </row>
    <row r="2836" spans="1:3">
      <c r="A2836" s="150">
        <v>1272</v>
      </c>
      <c r="B2836" s="150">
        <v>63</v>
      </c>
      <c r="C2836" s="149" t="str">
        <f t="shared" si="44"/>
        <v>NSW</v>
      </c>
    </row>
    <row r="2837" spans="1:3">
      <c r="A2837" s="150">
        <v>1273</v>
      </c>
      <c r="B2837" s="150">
        <v>63</v>
      </c>
      <c r="C2837" s="149" t="str">
        <f t="shared" si="44"/>
        <v>NSW</v>
      </c>
    </row>
    <row r="2838" spans="1:3">
      <c r="A2838" s="150">
        <v>1274</v>
      </c>
      <c r="B2838" s="150">
        <v>63</v>
      </c>
      <c r="C2838" s="149" t="str">
        <f t="shared" si="44"/>
        <v>NSW</v>
      </c>
    </row>
    <row r="2839" spans="1:3">
      <c r="A2839" s="150">
        <v>1275</v>
      </c>
      <c r="B2839" s="150">
        <v>63</v>
      </c>
      <c r="C2839" s="149" t="str">
        <f t="shared" si="44"/>
        <v>NSW</v>
      </c>
    </row>
    <row r="2840" spans="1:3">
      <c r="A2840" s="150">
        <v>1276</v>
      </c>
      <c r="B2840" s="150">
        <v>63</v>
      </c>
      <c r="C2840" s="149" t="str">
        <f t="shared" si="44"/>
        <v>NSW</v>
      </c>
    </row>
    <row r="2841" spans="1:3">
      <c r="A2841" s="150">
        <v>1277</v>
      </c>
      <c r="B2841" s="150">
        <v>63</v>
      </c>
      <c r="C2841" s="149" t="str">
        <f t="shared" si="44"/>
        <v>NSW</v>
      </c>
    </row>
    <row r="2842" spans="1:3">
      <c r="A2842" s="150">
        <v>1278</v>
      </c>
      <c r="B2842" s="150">
        <v>63</v>
      </c>
      <c r="C2842" s="149" t="str">
        <f t="shared" si="44"/>
        <v>NSW</v>
      </c>
    </row>
    <row r="2843" spans="1:3">
      <c r="A2843" s="150">
        <v>1279</v>
      </c>
      <c r="B2843" s="150">
        <v>63</v>
      </c>
      <c r="C2843" s="149" t="str">
        <f t="shared" si="44"/>
        <v>NSW</v>
      </c>
    </row>
    <row r="2844" spans="1:3">
      <c r="A2844" s="150">
        <v>1280</v>
      </c>
      <c r="B2844" s="150">
        <v>63</v>
      </c>
      <c r="C2844" s="149" t="str">
        <f t="shared" si="44"/>
        <v>NSW</v>
      </c>
    </row>
    <row r="2845" spans="1:3">
      <c r="A2845" s="150">
        <v>1281</v>
      </c>
      <c r="B2845" s="150">
        <v>63</v>
      </c>
      <c r="C2845" s="149" t="str">
        <f t="shared" si="44"/>
        <v>NSW</v>
      </c>
    </row>
    <row r="2846" spans="1:3">
      <c r="A2846" s="150">
        <v>1282</v>
      </c>
      <c r="B2846" s="150">
        <v>63</v>
      </c>
      <c r="C2846" s="149" t="str">
        <f t="shared" si="44"/>
        <v>NSW</v>
      </c>
    </row>
    <row r="2847" spans="1:3">
      <c r="A2847" s="150">
        <v>1283</v>
      </c>
      <c r="B2847" s="150">
        <v>63</v>
      </c>
      <c r="C2847" s="149" t="str">
        <f t="shared" si="44"/>
        <v>NSW</v>
      </c>
    </row>
    <row r="2848" spans="1:3">
      <c r="A2848" s="150">
        <v>1284</v>
      </c>
      <c r="B2848" s="150">
        <v>63</v>
      </c>
      <c r="C2848" s="149" t="str">
        <f t="shared" si="44"/>
        <v>NSW</v>
      </c>
    </row>
    <row r="2849" spans="1:3">
      <c r="A2849" s="150">
        <v>1285</v>
      </c>
      <c r="B2849" s="150">
        <v>63</v>
      </c>
      <c r="C2849" s="149" t="str">
        <f t="shared" si="44"/>
        <v>NSW</v>
      </c>
    </row>
    <row r="2850" spans="1:3">
      <c r="A2850" s="150">
        <v>1286</v>
      </c>
      <c r="B2850" s="150">
        <v>63</v>
      </c>
      <c r="C2850" s="149" t="str">
        <f t="shared" si="44"/>
        <v>NSW</v>
      </c>
    </row>
    <row r="2851" spans="1:3">
      <c r="A2851" s="150">
        <v>1287</v>
      </c>
      <c r="B2851" s="150">
        <v>63</v>
      </c>
      <c r="C2851" s="149" t="str">
        <f t="shared" si="44"/>
        <v>NSW</v>
      </c>
    </row>
    <row r="2852" spans="1:3">
      <c r="A2852" s="150">
        <v>1288</v>
      </c>
      <c r="B2852" s="150">
        <v>63</v>
      </c>
      <c r="C2852" s="149" t="str">
        <f t="shared" si="44"/>
        <v>NSW</v>
      </c>
    </row>
    <row r="2853" spans="1:3">
      <c r="A2853" s="150">
        <v>1289</v>
      </c>
      <c r="B2853" s="150">
        <v>63</v>
      </c>
      <c r="C2853" s="149" t="str">
        <f t="shared" si="44"/>
        <v>NSW</v>
      </c>
    </row>
    <row r="2854" spans="1:3">
      <c r="A2854" s="150">
        <v>1290</v>
      </c>
      <c r="B2854" s="150">
        <v>63</v>
      </c>
      <c r="C2854" s="149" t="str">
        <f t="shared" si="44"/>
        <v>NSW</v>
      </c>
    </row>
    <row r="2855" spans="1:3">
      <c r="A2855" s="150">
        <v>1291</v>
      </c>
      <c r="B2855" s="150">
        <v>63</v>
      </c>
      <c r="C2855" s="149" t="str">
        <f t="shared" si="44"/>
        <v>NSW</v>
      </c>
    </row>
    <row r="2856" spans="1:3">
      <c r="A2856" s="150">
        <v>1292</v>
      </c>
      <c r="B2856" s="150">
        <v>63</v>
      </c>
      <c r="C2856" s="149" t="str">
        <f t="shared" si="44"/>
        <v>NSW</v>
      </c>
    </row>
    <row r="2857" spans="1:3">
      <c r="A2857" s="150">
        <v>1293</v>
      </c>
      <c r="B2857" s="150">
        <v>63</v>
      </c>
      <c r="C2857" s="149" t="str">
        <f t="shared" si="44"/>
        <v>NSW</v>
      </c>
    </row>
    <row r="2858" spans="1:3">
      <c r="A2858" s="150">
        <v>1294</v>
      </c>
      <c r="B2858" s="150">
        <v>63</v>
      </c>
      <c r="C2858" s="149" t="str">
        <f t="shared" si="44"/>
        <v>NSW</v>
      </c>
    </row>
    <row r="2859" spans="1:3">
      <c r="A2859" s="150">
        <v>1295</v>
      </c>
      <c r="B2859" s="150">
        <v>63</v>
      </c>
      <c r="C2859" s="149" t="str">
        <f t="shared" si="44"/>
        <v>NSW</v>
      </c>
    </row>
    <row r="2860" spans="1:3">
      <c r="A2860" s="150">
        <v>1296</v>
      </c>
      <c r="B2860" s="150">
        <v>63</v>
      </c>
      <c r="C2860" s="149" t="str">
        <f t="shared" si="44"/>
        <v>NSW</v>
      </c>
    </row>
    <row r="2861" spans="1:3">
      <c r="A2861" s="150">
        <v>1297</v>
      </c>
      <c r="B2861" s="150">
        <v>63</v>
      </c>
      <c r="C2861" s="149" t="str">
        <f t="shared" si="44"/>
        <v>NSW</v>
      </c>
    </row>
    <row r="2862" spans="1:3">
      <c r="A2862" s="150">
        <v>1298</v>
      </c>
      <c r="B2862" s="150">
        <v>63</v>
      </c>
      <c r="C2862" s="149" t="str">
        <f t="shared" si="44"/>
        <v>NSW</v>
      </c>
    </row>
    <row r="2863" spans="1:3">
      <c r="A2863" s="150">
        <v>1299</v>
      </c>
      <c r="B2863" s="150">
        <v>63</v>
      </c>
      <c r="C2863" s="149" t="str">
        <f t="shared" si="44"/>
        <v>NSW</v>
      </c>
    </row>
    <row r="2864" spans="1:3">
      <c r="A2864" s="150">
        <v>1300</v>
      </c>
      <c r="B2864" s="150">
        <v>63</v>
      </c>
      <c r="C2864" s="149" t="str">
        <f t="shared" si="44"/>
        <v>NSW</v>
      </c>
    </row>
    <row r="2865" spans="1:3">
      <c r="A2865" s="150">
        <v>1301</v>
      </c>
      <c r="B2865" s="150">
        <v>63</v>
      </c>
      <c r="C2865" s="149" t="str">
        <f t="shared" si="44"/>
        <v>NSW</v>
      </c>
    </row>
    <row r="2866" spans="1:3">
      <c r="A2866" s="150">
        <v>1302</v>
      </c>
      <c r="B2866" s="150">
        <v>63</v>
      </c>
      <c r="C2866" s="149" t="str">
        <f t="shared" si="44"/>
        <v>NSW</v>
      </c>
    </row>
    <row r="2867" spans="1:3">
      <c r="A2867" s="150">
        <v>1303</v>
      </c>
      <c r="B2867" s="150">
        <v>63</v>
      </c>
      <c r="C2867" s="149" t="str">
        <f t="shared" si="44"/>
        <v>NSW</v>
      </c>
    </row>
    <row r="2868" spans="1:3">
      <c r="A2868" s="150">
        <v>1304</v>
      </c>
      <c r="B2868" s="150">
        <v>63</v>
      </c>
      <c r="C2868" s="149" t="str">
        <f t="shared" si="44"/>
        <v>NSW</v>
      </c>
    </row>
    <row r="2869" spans="1:3">
      <c r="A2869" s="150">
        <v>1305</v>
      </c>
      <c r="B2869" s="150">
        <v>63</v>
      </c>
      <c r="C2869" s="149" t="str">
        <f t="shared" si="44"/>
        <v>NSW</v>
      </c>
    </row>
    <row r="2870" spans="1:3">
      <c r="A2870" s="150">
        <v>1306</v>
      </c>
      <c r="B2870" s="150">
        <v>63</v>
      </c>
      <c r="C2870" s="149" t="str">
        <f t="shared" si="44"/>
        <v>NSW</v>
      </c>
    </row>
    <row r="2871" spans="1:3">
      <c r="A2871" s="150">
        <v>1307</v>
      </c>
      <c r="B2871" s="150">
        <v>63</v>
      </c>
      <c r="C2871" s="149" t="str">
        <f t="shared" si="44"/>
        <v>NSW</v>
      </c>
    </row>
    <row r="2872" spans="1:3">
      <c r="A2872" s="150">
        <v>1308</v>
      </c>
      <c r="B2872" s="150">
        <v>63</v>
      </c>
      <c r="C2872" s="149" t="str">
        <f t="shared" si="44"/>
        <v>NSW</v>
      </c>
    </row>
    <row r="2873" spans="1:3">
      <c r="A2873" s="150">
        <v>1309</v>
      </c>
      <c r="B2873" s="150">
        <v>63</v>
      </c>
      <c r="C2873" s="149" t="str">
        <f t="shared" si="44"/>
        <v>NSW</v>
      </c>
    </row>
    <row r="2874" spans="1:3">
      <c r="A2874" s="150">
        <v>1310</v>
      </c>
      <c r="B2874" s="150">
        <v>63</v>
      </c>
      <c r="C2874" s="149" t="str">
        <f t="shared" si="44"/>
        <v>NSW</v>
      </c>
    </row>
    <row r="2875" spans="1:3">
      <c r="A2875" s="150">
        <v>1311</v>
      </c>
      <c r="B2875" s="150">
        <v>63</v>
      </c>
      <c r="C2875" s="149" t="str">
        <f t="shared" si="44"/>
        <v>NSW</v>
      </c>
    </row>
    <row r="2876" spans="1:3">
      <c r="A2876" s="150">
        <v>1312</v>
      </c>
      <c r="B2876" s="150">
        <v>63</v>
      </c>
      <c r="C2876" s="149" t="str">
        <f t="shared" si="44"/>
        <v>NSW</v>
      </c>
    </row>
    <row r="2877" spans="1:3">
      <c r="A2877" s="150">
        <v>1313</v>
      </c>
      <c r="B2877" s="150">
        <v>63</v>
      </c>
      <c r="C2877" s="149" t="str">
        <f t="shared" si="44"/>
        <v>NSW</v>
      </c>
    </row>
    <row r="2878" spans="1:3">
      <c r="A2878" s="150">
        <v>1314</v>
      </c>
      <c r="B2878" s="150">
        <v>63</v>
      </c>
      <c r="C2878" s="149" t="str">
        <f t="shared" si="44"/>
        <v>NSW</v>
      </c>
    </row>
    <row r="2879" spans="1:3">
      <c r="A2879" s="150">
        <v>1315</v>
      </c>
      <c r="B2879" s="150">
        <v>63</v>
      </c>
      <c r="C2879" s="149" t="str">
        <f t="shared" si="44"/>
        <v>NSW</v>
      </c>
    </row>
    <row r="2880" spans="1:3">
      <c r="A2880" s="150">
        <v>1316</v>
      </c>
      <c r="B2880" s="150">
        <v>63</v>
      </c>
      <c r="C2880" s="149" t="str">
        <f t="shared" si="44"/>
        <v>NSW</v>
      </c>
    </row>
    <row r="2881" spans="1:3">
      <c r="A2881" s="150">
        <v>1317</v>
      </c>
      <c r="B2881" s="150">
        <v>63</v>
      </c>
      <c r="C2881" s="149" t="str">
        <f t="shared" si="44"/>
        <v>NSW</v>
      </c>
    </row>
    <row r="2882" spans="1:3">
      <c r="A2882" s="150">
        <v>1318</v>
      </c>
      <c r="B2882" s="150">
        <v>63</v>
      </c>
      <c r="C2882" s="149" t="str">
        <f t="shared" ref="C2882:C2945" si="45">IF(OR(A2882&lt;=299,AND(A2882&lt;3000,A2882&gt;=1000)),"NSW",IF(AND(A2882&lt;=999,A2882&gt;=800),"NT",IF(OR(AND(A2882&lt;=8999,A2882&gt;=8000),AND(A2882&lt;=3999,A2882&gt;=3000)),"VIC",IF(OR(AND(A2882&lt;=9999,A2882&gt;=9000),AND(A2882&lt;=4999,A2882&gt;=4000)),"QLD",IF(AND(A2882&lt;=5999,A2882&gt;=5000),"SA",IF(AND(A2882&lt;=6999,A2882&gt;=6000),"WA","TAS"))))))</f>
        <v>NSW</v>
      </c>
    </row>
    <row r="2883" spans="1:3">
      <c r="A2883" s="150">
        <v>1319</v>
      </c>
      <c r="B2883" s="150">
        <v>63</v>
      </c>
      <c r="C2883" s="149" t="str">
        <f t="shared" si="45"/>
        <v>NSW</v>
      </c>
    </row>
    <row r="2884" spans="1:3">
      <c r="A2884" s="150">
        <v>1320</v>
      </c>
      <c r="B2884" s="150">
        <v>63</v>
      </c>
      <c r="C2884" s="149" t="str">
        <f t="shared" si="45"/>
        <v>NSW</v>
      </c>
    </row>
    <row r="2885" spans="1:3">
      <c r="A2885" s="150">
        <v>1321</v>
      </c>
      <c r="B2885" s="150">
        <v>63</v>
      </c>
      <c r="C2885" s="149" t="str">
        <f t="shared" si="45"/>
        <v>NSW</v>
      </c>
    </row>
    <row r="2886" spans="1:3">
      <c r="A2886" s="150">
        <v>1322</v>
      </c>
      <c r="B2886" s="150">
        <v>63</v>
      </c>
      <c r="C2886" s="149" t="str">
        <f t="shared" si="45"/>
        <v>NSW</v>
      </c>
    </row>
    <row r="2887" spans="1:3">
      <c r="A2887" s="150">
        <v>1323</v>
      </c>
      <c r="B2887" s="150">
        <v>63</v>
      </c>
      <c r="C2887" s="149" t="str">
        <f t="shared" si="45"/>
        <v>NSW</v>
      </c>
    </row>
    <row r="2888" spans="1:3">
      <c r="A2888" s="150">
        <v>1324</v>
      </c>
      <c r="B2888" s="150">
        <v>63</v>
      </c>
      <c r="C2888" s="149" t="str">
        <f t="shared" si="45"/>
        <v>NSW</v>
      </c>
    </row>
    <row r="2889" spans="1:3">
      <c r="A2889" s="150">
        <v>1325</v>
      </c>
      <c r="B2889" s="150">
        <v>63</v>
      </c>
      <c r="C2889" s="149" t="str">
        <f t="shared" si="45"/>
        <v>NSW</v>
      </c>
    </row>
    <row r="2890" spans="1:3">
      <c r="A2890" s="150">
        <v>1326</v>
      </c>
      <c r="B2890" s="150">
        <v>63</v>
      </c>
      <c r="C2890" s="149" t="str">
        <f t="shared" si="45"/>
        <v>NSW</v>
      </c>
    </row>
    <row r="2891" spans="1:3">
      <c r="A2891" s="150">
        <v>1327</v>
      </c>
      <c r="B2891" s="150">
        <v>63</v>
      </c>
      <c r="C2891" s="149" t="str">
        <f t="shared" si="45"/>
        <v>NSW</v>
      </c>
    </row>
    <row r="2892" spans="1:3">
      <c r="A2892" s="150">
        <v>1328</v>
      </c>
      <c r="B2892" s="150">
        <v>63</v>
      </c>
      <c r="C2892" s="149" t="str">
        <f t="shared" si="45"/>
        <v>NSW</v>
      </c>
    </row>
    <row r="2893" spans="1:3">
      <c r="A2893" s="150">
        <v>1329</v>
      </c>
      <c r="B2893" s="150">
        <v>63</v>
      </c>
      <c r="C2893" s="149" t="str">
        <f t="shared" si="45"/>
        <v>NSW</v>
      </c>
    </row>
    <row r="2894" spans="1:3">
      <c r="A2894" s="150">
        <v>1330</v>
      </c>
      <c r="B2894" s="150">
        <v>63</v>
      </c>
      <c r="C2894" s="149" t="str">
        <f t="shared" si="45"/>
        <v>NSW</v>
      </c>
    </row>
    <row r="2895" spans="1:3">
      <c r="A2895" s="150">
        <v>1331</v>
      </c>
      <c r="B2895" s="150">
        <v>63</v>
      </c>
      <c r="C2895" s="149" t="str">
        <f t="shared" si="45"/>
        <v>NSW</v>
      </c>
    </row>
    <row r="2896" spans="1:3">
      <c r="A2896" s="150">
        <v>1332</v>
      </c>
      <c r="B2896" s="150">
        <v>63</v>
      </c>
      <c r="C2896" s="149" t="str">
        <f t="shared" si="45"/>
        <v>NSW</v>
      </c>
    </row>
    <row r="2897" spans="1:3">
      <c r="A2897" s="150">
        <v>1333</v>
      </c>
      <c r="B2897" s="150">
        <v>63</v>
      </c>
      <c r="C2897" s="149" t="str">
        <f t="shared" si="45"/>
        <v>NSW</v>
      </c>
    </row>
    <row r="2898" spans="1:3">
      <c r="A2898" s="150">
        <v>1334</v>
      </c>
      <c r="B2898" s="150">
        <v>63</v>
      </c>
      <c r="C2898" s="149" t="str">
        <f t="shared" si="45"/>
        <v>NSW</v>
      </c>
    </row>
    <row r="2899" spans="1:3">
      <c r="A2899" s="150">
        <v>1335</v>
      </c>
      <c r="B2899" s="150">
        <v>63</v>
      </c>
      <c r="C2899" s="149" t="str">
        <f t="shared" si="45"/>
        <v>NSW</v>
      </c>
    </row>
    <row r="2900" spans="1:3">
      <c r="A2900" s="150">
        <v>1336</v>
      </c>
      <c r="B2900" s="150">
        <v>63</v>
      </c>
      <c r="C2900" s="149" t="str">
        <f t="shared" si="45"/>
        <v>NSW</v>
      </c>
    </row>
    <row r="2901" spans="1:3">
      <c r="A2901" s="150">
        <v>1337</v>
      </c>
      <c r="B2901" s="150">
        <v>63</v>
      </c>
      <c r="C2901" s="149" t="str">
        <f t="shared" si="45"/>
        <v>NSW</v>
      </c>
    </row>
    <row r="2902" spans="1:3">
      <c r="A2902" s="150">
        <v>1338</v>
      </c>
      <c r="B2902" s="150">
        <v>63</v>
      </c>
      <c r="C2902" s="149" t="str">
        <f t="shared" si="45"/>
        <v>NSW</v>
      </c>
    </row>
    <row r="2903" spans="1:3">
      <c r="A2903" s="150">
        <v>1339</v>
      </c>
      <c r="B2903" s="150">
        <v>63</v>
      </c>
      <c r="C2903" s="149" t="str">
        <f t="shared" si="45"/>
        <v>NSW</v>
      </c>
    </row>
    <row r="2904" spans="1:3">
      <c r="A2904" s="150">
        <v>1340</v>
      </c>
      <c r="B2904" s="150">
        <v>63</v>
      </c>
      <c r="C2904" s="149" t="str">
        <f t="shared" si="45"/>
        <v>NSW</v>
      </c>
    </row>
    <row r="2905" spans="1:3">
      <c r="A2905" s="150">
        <v>1341</v>
      </c>
      <c r="B2905" s="150">
        <v>63</v>
      </c>
      <c r="C2905" s="149" t="str">
        <f t="shared" si="45"/>
        <v>NSW</v>
      </c>
    </row>
    <row r="2906" spans="1:3">
      <c r="A2906" s="150">
        <v>1342</v>
      </c>
      <c r="B2906" s="150">
        <v>63</v>
      </c>
      <c r="C2906" s="149" t="str">
        <f t="shared" si="45"/>
        <v>NSW</v>
      </c>
    </row>
    <row r="2907" spans="1:3">
      <c r="A2907" s="150">
        <v>1343</v>
      </c>
      <c r="B2907" s="150">
        <v>63</v>
      </c>
      <c r="C2907" s="149" t="str">
        <f t="shared" si="45"/>
        <v>NSW</v>
      </c>
    </row>
    <row r="2908" spans="1:3">
      <c r="A2908" s="150">
        <v>1344</v>
      </c>
      <c r="B2908" s="150">
        <v>63</v>
      </c>
      <c r="C2908" s="149" t="str">
        <f t="shared" si="45"/>
        <v>NSW</v>
      </c>
    </row>
    <row r="2909" spans="1:3">
      <c r="A2909" s="150">
        <v>1345</v>
      </c>
      <c r="B2909" s="150">
        <v>63</v>
      </c>
      <c r="C2909" s="149" t="str">
        <f t="shared" si="45"/>
        <v>NSW</v>
      </c>
    </row>
    <row r="2910" spans="1:3">
      <c r="A2910" s="150">
        <v>1346</v>
      </c>
      <c r="B2910" s="150">
        <v>63</v>
      </c>
      <c r="C2910" s="149" t="str">
        <f t="shared" si="45"/>
        <v>NSW</v>
      </c>
    </row>
    <row r="2911" spans="1:3">
      <c r="A2911" s="150">
        <v>1347</v>
      </c>
      <c r="B2911" s="150">
        <v>63</v>
      </c>
      <c r="C2911" s="149" t="str">
        <f t="shared" si="45"/>
        <v>NSW</v>
      </c>
    </row>
    <row r="2912" spans="1:3">
      <c r="A2912" s="150">
        <v>1348</v>
      </c>
      <c r="B2912" s="150">
        <v>63</v>
      </c>
      <c r="C2912" s="149" t="str">
        <f t="shared" si="45"/>
        <v>NSW</v>
      </c>
    </row>
    <row r="2913" spans="1:3">
      <c r="A2913" s="150">
        <v>1349</v>
      </c>
      <c r="B2913" s="150">
        <v>63</v>
      </c>
      <c r="C2913" s="149" t="str">
        <f t="shared" si="45"/>
        <v>NSW</v>
      </c>
    </row>
    <row r="2914" spans="1:3">
      <c r="A2914" s="150">
        <v>1350</v>
      </c>
      <c r="B2914" s="150">
        <v>63</v>
      </c>
      <c r="C2914" s="149" t="str">
        <f t="shared" si="45"/>
        <v>NSW</v>
      </c>
    </row>
    <row r="2915" spans="1:3">
      <c r="A2915" s="150">
        <v>1355</v>
      </c>
      <c r="B2915" s="150">
        <v>63</v>
      </c>
      <c r="C2915" s="149" t="str">
        <f t="shared" si="45"/>
        <v>NSW</v>
      </c>
    </row>
    <row r="2916" spans="1:3">
      <c r="A2916" s="150">
        <v>1356</v>
      </c>
      <c r="B2916" s="150">
        <v>63</v>
      </c>
      <c r="C2916" s="149" t="str">
        <f t="shared" si="45"/>
        <v>NSW</v>
      </c>
    </row>
    <row r="2917" spans="1:3">
      <c r="A2917" s="150">
        <v>1357</v>
      </c>
      <c r="B2917" s="150">
        <v>63</v>
      </c>
      <c r="C2917" s="149" t="str">
        <f t="shared" si="45"/>
        <v>NSW</v>
      </c>
    </row>
    <row r="2918" spans="1:3">
      <c r="A2918" s="150">
        <v>1358</v>
      </c>
      <c r="B2918" s="150">
        <v>63</v>
      </c>
      <c r="C2918" s="149" t="str">
        <f t="shared" si="45"/>
        <v>NSW</v>
      </c>
    </row>
    <row r="2919" spans="1:3">
      <c r="A2919" s="150">
        <v>1359</v>
      </c>
      <c r="B2919" s="150">
        <v>63</v>
      </c>
      <c r="C2919" s="149" t="str">
        <f t="shared" si="45"/>
        <v>NSW</v>
      </c>
    </row>
    <row r="2920" spans="1:3">
      <c r="A2920" s="150">
        <v>1360</v>
      </c>
      <c r="B2920" s="150">
        <v>63</v>
      </c>
      <c r="C2920" s="149" t="str">
        <f t="shared" si="45"/>
        <v>NSW</v>
      </c>
    </row>
    <row r="2921" spans="1:3">
      <c r="A2921" s="150">
        <v>1362</v>
      </c>
      <c r="B2921" s="150">
        <v>63</v>
      </c>
      <c r="C2921" s="149" t="str">
        <f t="shared" si="45"/>
        <v>NSW</v>
      </c>
    </row>
    <row r="2922" spans="1:3">
      <c r="A2922" s="150">
        <v>1363</v>
      </c>
      <c r="B2922" s="150">
        <v>63</v>
      </c>
      <c r="C2922" s="149" t="str">
        <f t="shared" si="45"/>
        <v>NSW</v>
      </c>
    </row>
    <row r="2923" spans="1:3">
      <c r="A2923" s="150">
        <v>1400</v>
      </c>
      <c r="B2923" s="150">
        <v>63</v>
      </c>
      <c r="C2923" s="149" t="str">
        <f t="shared" si="45"/>
        <v>NSW</v>
      </c>
    </row>
    <row r="2924" spans="1:3">
      <c r="A2924" s="150">
        <v>1401</v>
      </c>
      <c r="B2924" s="150">
        <v>63</v>
      </c>
      <c r="C2924" s="149" t="str">
        <f t="shared" si="45"/>
        <v>NSW</v>
      </c>
    </row>
    <row r="2925" spans="1:3">
      <c r="A2925" s="150">
        <v>1402</v>
      </c>
      <c r="B2925" s="150">
        <v>63</v>
      </c>
      <c r="C2925" s="149" t="str">
        <f t="shared" si="45"/>
        <v>NSW</v>
      </c>
    </row>
    <row r="2926" spans="1:3">
      <c r="A2926" s="150">
        <v>1403</v>
      </c>
      <c r="B2926" s="150">
        <v>63</v>
      </c>
      <c r="C2926" s="149" t="str">
        <f t="shared" si="45"/>
        <v>NSW</v>
      </c>
    </row>
    <row r="2927" spans="1:3">
      <c r="A2927" s="150">
        <v>1404</v>
      </c>
      <c r="B2927" s="150">
        <v>63</v>
      </c>
      <c r="C2927" s="149" t="str">
        <f t="shared" si="45"/>
        <v>NSW</v>
      </c>
    </row>
    <row r="2928" spans="1:3">
      <c r="A2928" s="150">
        <v>1405</v>
      </c>
      <c r="B2928" s="150">
        <v>63</v>
      </c>
      <c r="C2928" s="149" t="str">
        <f t="shared" si="45"/>
        <v>NSW</v>
      </c>
    </row>
    <row r="2929" spans="1:3">
      <c r="A2929" s="150">
        <v>1406</v>
      </c>
      <c r="B2929" s="150">
        <v>63</v>
      </c>
      <c r="C2929" s="149" t="str">
        <f t="shared" si="45"/>
        <v>NSW</v>
      </c>
    </row>
    <row r="2930" spans="1:3">
      <c r="A2930" s="150">
        <v>1407</v>
      </c>
      <c r="B2930" s="150">
        <v>63</v>
      </c>
      <c r="C2930" s="149" t="str">
        <f t="shared" si="45"/>
        <v>NSW</v>
      </c>
    </row>
    <row r="2931" spans="1:3">
      <c r="A2931" s="150">
        <v>1408</v>
      </c>
      <c r="B2931" s="150">
        <v>63</v>
      </c>
      <c r="C2931" s="149" t="str">
        <f t="shared" si="45"/>
        <v>NSW</v>
      </c>
    </row>
    <row r="2932" spans="1:3">
      <c r="A2932" s="150">
        <v>1409</v>
      </c>
      <c r="B2932" s="150">
        <v>63</v>
      </c>
      <c r="C2932" s="149" t="str">
        <f t="shared" si="45"/>
        <v>NSW</v>
      </c>
    </row>
    <row r="2933" spans="1:3">
      <c r="A2933" s="150">
        <v>1410</v>
      </c>
      <c r="B2933" s="150">
        <v>63</v>
      </c>
      <c r="C2933" s="149" t="str">
        <f t="shared" si="45"/>
        <v>NSW</v>
      </c>
    </row>
    <row r="2934" spans="1:3">
      <c r="A2934" s="150">
        <v>1411</v>
      </c>
      <c r="B2934" s="150">
        <v>63</v>
      </c>
      <c r="C2934" s="149" t="str">
        <f t="shared" si="45"/>
        <v>NSW</v>
      </c>
    </row>
    <row r="2935" spans="1:3">
      <c r="A2935" s="150">
        <v>1412</v>
      </c>
      <c r="B2935" s="150">
        <v>63</v>
      </c>
      <c r="C2935" s="149" t="str">
        <f t="shared" si="45"/>
        <v>NSW</v>
      </c>
    </row>
    <row r="2936" spans="1:3">
      <c r="A2936" s="150">
        <v>1413</v>
      </c>
      <c r="B2936" s="150">
        <v>63</v>
      </c>
      <c r="C2936" s="149" t="str">
        <f t="shared" si="45"/>
        <v>NSW</v>
      </c>
    </row>
    <row r="2937" spans="1:3">
      <c r="A2937" s="150">
        <v>1414</v>
      </c>
      <c r="B2937" s="150">
        <v>63</v>
      </c>
      <c r="C2937" s="149" t="str">
        <f t="shared" si="45"/>
        <v>NSW</v>
      </c>
    </row>
    <row r="2938" spans="1:3">
      <c r="A2938" s="150">
        <v>1415</v>
      </c>
      <c r="B2938" s="150">
        <v>63</v>
      </c>
      <c r="C2938" s="149" t="str">
        <f t="shared" si="45"/>
        <v>NSW</v>
      </c>
    </row>
    <row r="2939" spans="1:3">
      <c r="A2939" s="150">
        <v>1416</v>
      </c>
      <c r="B2939" s="150">
        <v>63</v>
      </c>
      <c r="C2939" s="149" t="str">
        <f t="shared" si="45"/>
        <v>NSW</v>
      </c>
    </row>
    <row r="2940" spans="1:3">
      <c r="A2940" s="150">
        <v>1417</v>
      </c>
      <c r="B2940" s="150">
        <v>63</v>
      </c>
      <c r="C2940" s="149" t="str">
        <f t="shared" si="45"/>
        <v>NSW</v>
      </c>
    </row>
    <row r="2941" spans="1:3">
      <c r="A2941" s="150">
        <v>1418</v>
      </c>
      <c r="B2941" s="150">
        <v>63</v>
      </c>
      <c r="C2941" s="149" t="str">
        <f t="shared" si="45"/>
        <v>NSW</v>
      </c>
    </row>
    <row r="2942" spans="1:3">
      <c r="A2942" s="150">
        <v>1419</v>
      </c>
      <c r="B2942" s="150">
        <v>63</v>
      </c>
      <c r="C2942" s="149" t="str">
        <f t="shared" si="45"/>
        <v>NSW</v>
      </c>
    </row>
    <row r="2943" spans="1:3">
      <c r="A2943" s="150">
        <v>1420</v>
      </c>
      <c r="B2943" s="150">
        <v>63</v>
      </c>
      <c r="C2943" s="149" t="str">
        <f t="shared" si="45"/>
        <v>NSW</v>
      </c>
    </row>
    <row r="2944" spans="1:3">
      <c r="A2944" s="150">
        <v>1421</v>
      </c>
      <c r="B2944" s="150">
        <v>63</v>
      </c>
      <c r="C2944" s="149" t="str">
        <f t="shared" si="45"/>
        <v>NSW</v>
      </c>
    </row>
    <row r="2945" spans="1:3">
      <c r="A2945" s="150">
        <v>1422</v>
      </c>
      <c r="B2945" s="150">
        <v>63</v>
      </c>
      <c r="C2945" s="149" t="str">
        <f t="shared" si="45"/>
        <v>NSW</v>
      </c>
    </row>
    <row r="2946" spans="1:3">
      <c r="A2946" s="150">
        <v>1423</v>
      </c>
      <c r="B2946" s="150">
        <v>63</v>
      </c>
      <c r="C2946" s="149" t="str">
        <f t="shared" ref="C2946:C3009" si="46">IF(OR(A2946&lt;=299,AND(A2946&lt;3000,A2946&gt;=1000)),"NSW",IF(AND(A2946&lt;=999,A2946&gt;=800),"NT",IF(OR(AND(A2946&lt;=8999,A2946&gt;=8000),AND(A2946&lt;=3999,A2946&gt;=3000)),"VIC",IF(OR(AND(A2946&lt;=9999,A2946&gt;=9000),AND(A2946&lt;=4999,A2946&gt;=4000)),"QLD",IF(AND(A2946&lt;=5999,A2946&gt;=5000),"SA",IF(AND(A2946&lt;=6999,A2946&gt;=6000),"WA","TAS"))))))</f>
        <v>NSW</v>
      </c>
    </row>
    <row r="2947" spans="1:3">
      <c r="A2947" s="150">
        <v>1424</v>
      </c>
      <c r="B2947" s="150">
        <v>63</v>
      </c>
      <c r="C2947" s="149" t="str">
        <f t="shared" si="46"/>
        <v>NSW</v>
      </c>
    </row>
    <row r="2948" spans="1:3">
      <c r="A2948" s="150">
        <v>1425</v>
      </c>
      <c r="B2948" s="150">
        <v>63</v>
      </c>
      <c r="C2948" s="149" t="str">
        <f t="shared" si="46"/>
        <v>NSW</v>
      </c>
    </row>
    <row r="2949" spans="1:3">
      <c r="A2949" s="150">
        <v>1426</v>
      </c>
      <c r="B2949" s="150">
        <v>63</v>
      </c>
      <c r="C2949" s="149" t="str">
        <f t="shared" si="46"/>
        <v>NSW</v>
      </c>
    </row>
    <row r="2950" spans="1:3">
      <c r="A2950" s="150">
        <v>1427</v>
      </c>
      <c r="B2950" s="150">
        <v>63</v>
      </c>
      <c r="C2950" s="149" t="str">
        <f t="shared" si="46"/>
        <v>NSW</v>
      </c>
    </row>
    <row r="2951" spans="1:3">
      <c r="A2951" s="150">
        <v>1428</v>
      </c>
      <c r="B2951" s="150">
        <v>63</v>
      </c>
      <c r="C2951" s="149" t="str">
        <f t="shared" si="46"/>
        <v>NSW</v>
      </c>
    </row>
    <row r="2952" spans="1:3">
      <c r="A2952" s="150">
        <v>1429</v>
      </c>
      <c r="B2952" s="150">
        <v>63</v>
      </c>
      <c r="C2952" s="149" t="str">
        <f t="shared" si="46"/>
        <v>NSW</v>
      </c>
    </row>
    <row r="2953" spans="1:3">
      <c r="A2953" s="150">
        <v>1430</v>
      </c>
      <c r="B2953" s="150">
        <v>63</v>
      </c>
      <c r="C2953" s="149" t="str">
        <f t="shared" si="46"/>
        <v>NSW</v>
      </c>
    </row>
    <row r="2954" spans="1:3">
      <c r="A2954" s="150">
        <v>1431</v>
      </c>
      <c r="B2954" s="150">
        <v>63</v>
      </c>
      <c r="C2954" s="149" t="str">
        <f t="shared" si="46"/>
        <v>NSW</v>
      </c>
    </row>
    <row r="2955" spans="1:3">
      <c r="A2955" s="150">
        <v>1432</v>
      </c>
      <c r="B2955" s="150">
        <v>63</v>
      </c>
      <c r="C2955" s="149" t="str">
        <f t="shared" si="46"/>
        <v>NSW</v>
      </c>
    </row>
    <row r="2956" spans="1:3">
      <c r="A2956" s="150">
        <v>1433</v>
      </c>
      <c r="B2956" s="150">
        <v>63</v>
      </c>
      <c r="C2956" s="149" t="str">
        <f t="shared" si="46"/>
        <v>NSW</v>
      </c>
    </row>
    <row r="2957" spans="1:3">
      <c r="A2957" s="150">
        <v>1434</v>
      </c>
      <c r="B2957" s="150">
        <v>63</v>
      </c>
      <c r="C2957" s="149" t="str">
        <f t="shared" si="46"/>
        <v>NSW</v>
      </c>
    </row>
    <row r="2958" spans="1:3">
      <c r="A2958" s="150">
        <v>1435</v>
      </c>
      <c r="B2958" s="150">
        <v>63</v>
      </c>
      <c r="C2958" s="149" t="str">
        <f t="shared" si="46"/>
        <v>NSW</v>
      </c>
    </row>
    <row r="2959" spans="1:3">
      <c r="A2959" s="150">
        <v>1436</v>
      </c>
      <c r="B2959" s="150">
        <v>63</v>
      </c>
      <c r="C2959" s="149" t="str">
        <f t="shared" si="46"/>
        <v>NSW</v>
      </c>
    </row>
    <row r="2960" spans="1:3">
      <c r="A2960" s="150">
        <v>1437</v>
      </c>
      <c r="B2960" s="150">
        <v>63</v>
      </c>
      <c r="C2960" s="149" t="str">
        <f t="shared" si="46"/>
        <v>NSW</v>
      </c>
    </row>
    <row r="2961" spans="1:3">
      <c r="A2961" s="150">
        <v>1438</v>
      </c>
      <c r="B2961" s="150">
        <v>63</v>
      </c>
      <c r="C2961" s="149" t="str">
        <f t="shared" si="46"/>
        <v>NSW</v>
      </c>
    </row>
    <row r="2962" spans="1:3">
      <c r="A2962" s="150">
        <v>1439</v>
      </c>
      <c r="B2962" s="150">
        <v>63</v>
      </c>
      <c r="C2962" s="149" t="str">
        <f t="shared" si="46"/>
        <v>NSW</v>
      </c>
    </row>
    <row r="2963" spans="1:3">
      <c r="A2963" s="150">
        <v>1440</v>
      </c>
      <c r="B2963" s="150">
        <v>63</v>
      </c>
      <c r="C2963" s="149" t="str">
        <f t="shared" si="46"/>
        <v>NSW</v>
      </c>
    </row>
    <row r="2964" spans="1:3">
      <c r="A2964" s="150">
        <v>1441</v>
      </c>
      <c r="B2964" s="150">
        <v>63</v>
      </c>
      <c r="C2964" s="149" t="str">
        <f t="shared" si="46"/>
        <v>NSW</v>
      </c>
    </row>
    <row r="2965" spans="1:3">
      <c r="A2965" s="150">
        <v>1442</v>
      </c>
      <c r="B2965" s="150">
        <v>63</v>
      </c>
      <c r="C2965" s="149" t="str">
        <f t="shared" si="46"/>
        <v>NSW</v>
      </c>
    </row>
    <row r="2966" spans="1:3">
      <c r="A2966" s="150">
        <v>1443</v>
      </c>
      <c r="B2966" s="150">
        <v>63</v>
      </c>
      <c r="C2966" s="149" t="str">
        <f t="shared" si="46"/>
        <v>NSW</v>
      </c>
    </row>
    <row r="2967" spans="1:3">
      <c r="A2967" s="150">
        <v>1444</v>
      </c>
      <c r="B2967" s="150">
        <v>63</v>
      </c>
      <c r="C2967" s="149" t="str">
        <f t="shared" si="46"/>
        <v>NSW</v>
      </c>
    </row>
    <row r="2968" spans="1:3">
      <c r="A2968" s="150">
        <v>1445</v>
      </c>
      <c r="B2968" s="150">
        <v>63</v>
      </c>
      <c r="C2968" s="149" t="str">
        <f t="shared" si="46"/>
        <v>NSW</v>
      </c>
    </row>
    <row r="2969" spans="1:3">
      <c r="A2969" s="150">
        <v>1450</v>
      </c>
      <c r="B2969" s="150">
        <v>63</v>
      </c>
      <c r="C2969" s="149" t="str">
        <f t="shared" si="46"/>
        <v>NSW</v>
      </c>
    </row>
    <row r="2970" spans="1:3">
      <c r="A2970" s="150">
        <v>1452</v>
      </c>
      <c r="B2970" s="150">
        <v>63</v>
      </c>
      <c r="C2970" s="149" t="str">
        <f t="shared" si="46"/>
        <v>NSW</v>
      </c>
    </row>
    <row r="2971" spans="1:3">
      <c r="A2971" s="150">
        <v>1453</v>
      </c>
      <c r="B2971" s="150">
        <v>63</v>
      </c>
      <c r="C2971" s="149" t="str">
        <f t="shared" si="46"/>
        <v>NSW</v>
      </c>
    </row>
    <row r="2972" spans="1:3">
      <c r="A2972" s="150">
        <v>1454</v>
      </c>
      <c r="B2972" s="150">
        <v>63</v>
      </c>
      <c r="C2972" s="149" t="str">
        <f t="shared" si="46"/>
        <v>NSW</v>
      </c>
    </row>
    <row r="2973" spans="1:3">
      <c r="A2973" s="150">
        <v>1455</v>
      </c>
      <c r="B2973" s="150">
        <v>63</v>
      </c>
      <c r="C2973" s="149" t="str">
        <f t="shared" si="46"/>
        <v>NSW</v>
      </c>
    </row>
    <row r="2974" spans="1:3">
      <c r="A2974" s="150">
        <v>1456</v>
      </c>
      <c r="B2974" s="150">
        <v>63</v>
      </c>
      <c r="C2974" s="149" t="str">
        <f t="shared" si="46"/>
        <v>NSW</v>
      </c>
    </row>
    <row r="2975" spans="1:3">
      <c r="A2975" s="150">
        <v>1457</v>
      </c>
      <c r="B2975" s="150">
        <v>63</v>
      </c>
      <c r="C2975" s="149" t="str">
        <f t="shared" si="46"/>
        <v>NSW</v>
      </c>
    </row>
    <row r="2976" spans="1:3">
      <c r="A2976" s="150">
        <v>1458</v>
      </c>
      <c r="B2976" s="150">
        <v>63</v>
      </c>
      <c r="C2976" s="149" t="str">
        <f t="shared" si="46"/>
        <v>NSW</v>
      </c>
    </row>
    <row r="2977" spans="1:3">
      <c r="A2977" s="150">
        <v>1459</v>
      </c>
      <c r="B2977" s="150">
        <v>63</v>
      </c>
      <c r="C2977" s="149" t="str">
        <f t="shared" si="46"/>
        <v>NSW</v>
      </c>
    </row>
    <row r="2978" spans="1:3">
      <c r="A2978" s="150">
        <v>1460</v>
      </c>
      <c r="B2978" s="150">
        <v>63</v>
      </c>
      <c r="C2978" s="149" t="str">
        <f t="shared" si="46"/>
        <v>NSW</v>
      </c>
    </row>
    <row r="2979" spans="1:3">
      <c r="A2979" s="150">
        <v>1461</v>
      </c>
      <c r="B2979" s="150">
        <v>63</v>
      </c>
      <c r="C2979" s="149" t="str">
        <f t="shared" si="46"/>
        <v>NSW</v>
      </c>
    </row>
    <row r="2980" spans="1:3">
      <c r="A2980" s="150">
        <v>1462</v>
      </c>
      <c r="B2980" s="150">
        <v>63</v>
      </c>
      <c r="C2980" s="149" t="str">
        <f t="shared" si="46"/>
        <v>NSW</v>
      </c>
    </row>
    <row r="2981" spans="1:3">
      <c r="A2981" s="150">
        <v>1463</v>
      </c>
      <c r="B2981" s="150">
        <v>63</v>
      </c>
      <c r="C2981" s="149" t="str">
        <f t="shared" si="46"/>
        <v>NSW</v>
      </c>
    </row>
    <row r="2982" spans="1:3">
      <c r="A2982" s="150">
        <v>1465</v>
      </c>
      <c r="B2982" s="150">
        <v>63</v>
      </c>
      <c r="C2982" s="149" t="str">
        <f t="shared" si="46"/>
        <v>NSW</v>
      </c>
    </row>
    <row r="2983" spans="1:3">
      <c r="A2983" s="150">
        <v>1467</v>
      </c>
      <c r="B2983" s="150">
        <v>63</v>
      </c>
      <c r="C2983" s="149" t="str">
        <f t="shared" si="46"/>
        <v>NSW</v>
      </c>
    </row>
    <row r="2984" spans="1:3">
      <c r="A2984" s="150">
        <v>1468</v>
      </c>
      <c r="B2984" s="150">
        <v>63</v>
      </c>
      <c r="C2984" s="149" t="str">
        <f t="shared" si="46"/>
        <v>NSW</v>
      </c>
    </row>
    <row r="2985" spans="1:3">
      <c r="A2985" s="150">
        <v>1470</v>
      </c>
      <c r="B2985" s="150">
        <v>63</v>
      </c>
      <c r="C2985" s="149" t="str">
        <f t="shared" si="46"/>
        <v>NSW</v>
      </c>
    </row>
    <row r="2986" spans="1:3">
      <c r="A2986" s="150">
        <v>1472</v>
      </c>
      <c r="B2986" s="150">
        <v>63</v>
      </c>
      <c r="C2986" s="149" t="str">
        <f t="shared" si="46"/>
        <v>NSW</v>
      </c>
    </row>
    <row r="2987" spans="1:3">
      <c r="A2987" s="150">
        <v>1474</v>
      </c>
      <c r="B2987" s="150">
        <v>63</v>
      </c>
      <c r="C2987" s="149" t="str">
        <f t="shared" si="46"/>
        <v>NSW</v>
      </c>
    </row>
    <row r="2988" spans="1:3">
      <c r="A2988" s="150">
        <v>1475</v>
      </c>
      <c r="B2988" s="150">
        <v>63</v>
      </c>
      <c r="C2988" s="149" t="str">
        <f t="shared" si="46"/>
        <v>NSW</v>
      </c>
    </row>
    <row r="2989" spans="1:3">
      <c r="A2989" s="150">
        <v>1476</v>
      </c>
      <c r="B2989" s="150">
        <v>63</v>
      </c>
      <c r="C2989" s="149" t="str">
        <f t="shared" si="46"/>
        <v>NSW</v>
      </c>
    </row>
    <row r="2990" spans="1:3">
      <c r="A2990" s="150">
        <v>1477</v>
      </c>
      <c r="B2990" s="150">
        <v>63</v>
      </c>
      <c r="C2990" s="149" t="str">
        <f t="shared" si="46"/>
        <v>NSW</v>
      </c>
    </row>
    <row r="2991" spans="1:3">
      <c r="A2991" s="150">
        <v>1478</v>
      </c>
      <c r="B2991" s="150">
        <v>63</v>
      </c>
      <c r="C2991" s="149" t="str">
        <f t="shared" si="46"/>
        <v>NSW</v>
      </c>
    </row>
    <row r="2992" spans="1:3">
      <c r="A2992" s="150">
        <v>1479</v>
      </c>
      <c r="B2992" s="150">
        <v>63</v>
      </c>
      <c r="C2992" s="149" t="str">
        <f t="shared" si="46"/>
        <v>NSW</v>
      </c>
    </row>
    <row r="2993" spans="1:3">
      <c r="A2993" s="150">
        <v>1480</v>
      </c>
      <c r="B2993" s="150">
        <v>63</v>
      </c>
      <c r="C2993" s="149" t="str">
        <f t="shared" si="46"/>
        <v>NSW</v>
      </c>
    </row>
    <row r="2994" spans="1:3">
      <c r="A2994" s="150">
        <v>1481</v>
      </c>
      <c r="B2994" s="150">
        <v>63</v>
      </c>
      <c r="C2994" s="149" t="str">
        <f t="shared" si="46"/>
        <v>NSW</v>
      </c>
    </row>
    <row r="2995" spans="1:3">
      <c r="A2995" s="150">
        <v>1482</v>
      </c>
      <c r="B2995" s="150">
        <v>63</v>
      </c>
      <c r="C2995" s="149" t="str">
        <f t="shared" si="46"/>
        <v>NSW</v>
      </c>
    </row>
    <row r="2996" spans="1:3">
      <c r="A2996" s="150">
        <v>1484</v>
      </c>
      <c r="B2996" s="150">
        <v>63</v>
      </c>
      <c r="C2996" s="149" t="str">
        <f t="shared" si="46"/>
        <v>NSW</v>
      </c>
    </row>
    <row r="2997" spans="1:3">
      <c r="A2997" s="150">
        <v>1485</v>
      </c>
      <c r="B2997" s="150">
        <v>63</v>
      </c>
      <c r="C2997" s="149" t="str">
        <f t="shared" si="46"/>
        <v>NSW</v>
      </c>
    </row>
    <row r="2998" spans="1:3">
      <c r="A2998" s="150">
        <v>1487</v>
      </c>
      <c r="B2998" s="150">
        <v>63</v>
      </c>
      <c r="C2998" s="149" t="str">
        <f t="shared" si="46"/>
        <v>NSW</v>
      </c>
    </row>
    <row r="2999" spans="1:3">
      <c r="A2999" s="150">
        <v>1490</v>
      </c>
      <c r="B2999" s="150">
        <v>63</v>
      </c>
      <c r="C2999" s="149" t="str">
        <f t="shared" si="46"/>
        <v>NSW</v>
      </c>
    </row>
    <row r="3000" spans="1:3">
      <c r="A3000" s="150">
        <v>1493</v>
      </c>
      <c r="B3000" s="150">
        <v>63</v>
      </c>
      <c r="C3000" s="149" t="str">
        <f t="shared" si="46"/>
        <v>NSW</v>
      </c>
    </row>
    <row r="3001" spans="1:3">
      <c r="A3001" s="150">
        <v>1495</v>
      </c>
      <c r="B3001" s="150">
        <v>63</v>
      </c>
      <c r="C3001" s="149" t="str">
        <f t="shared" si="46"/>
        <v>NSW</v>
      </c>
    </row>
    <row r="3002" spans="1:3">
      <c r="A3002" s="150">
        <v>1499</v>
      </c>
      <c r="B3002" s="150">
        <v>63</v>
      </c>
      <c r="C3002" s="149" t="str">
        <f t="shared" si="46"/>
        <v>NSW</v>
      </c>
    </row>
    <row r="3003" spans="1:3">
      <c r="A3003" s="150">
        <v>1502</v>
      </c>
      <c r="B3003" s="150">
        <v>63</v>
      </c>
      <c r="C3003" s="149" t="str">
        <f t="shared" si="46"/>
        <v>NSW</v>
      </c>
    </row>
    <row r="3004" spans="1:3">
      <c r="A3004" s="150">
        <v>1503</v>
      </c>
      <c r="B3004" s="150">
        <v>63</v>
      </c>
      <c r="C3004" s="149" t="str">
        <f t="shared" si="46"/>
        <v>NSW</v>
      </c>
    </row>
    <row r="3005" spans="1:3">
      <c r="A3005" s="150">
        <v>1504</v>
      </c>
      <c r="B3005" s="150">
        <v>63</v>
      </c>
      <c r="C3005" s="149" t="str">
        <f t="shared" si="46"/>
        <v>NSW</v>
      </c>
    </row>
    <row r="3006" spans="1:3">
      <c r="A3006" s="150">
        <v>1505</v>
      </c>
      <c r="B3006" s="150">
        <v>63</v>
      </c>
      <c r="C3006" s="149" t="str">
        <f t="shared" si="46"/>
        <v>NSW</v>
      </c>
    </row>
    <row r="3007" spans="1:3">
      <c r="A3007" s="150">
        <v>1506</v>
      </c>
      <c r="B3007" s="150">
        <v>63</v>
      </c>
      <c r="C3007" s="149" t="str">
        <f t="shared" si="46"/>
        <v>NSW</v>
      </c>
    </row>
    <row r="3008" spans="1:3">
      <c r="A3008" s="150">
        <v>1507</v>
      </c>
      <c r="B3008" s="150">
        <v>63</v>
      </c>
      <c r="C3008" s="149" t="str">
        <f t="shared" si="46"/>
        <v>NSW</v>
      </c>
    </row>
    <row r="3009" spans="1:3">
      <c r="A3009" s="150">
        <v>1508</v>
      </c>
      <c r="B3009" s="150">
        <v>63</v>
      </c>
      <c r="C3009" s="149" t="str">
        <f t="shared" si="46"/>
        <v>NSW</v>
      </c>
    </row>
    <row r="3010" spans="1:3">
      <c r="A3010" s="150">
        <v>1509</v>
      </c>
      <c r="B3010" s="150">
        <v>63</v>
      </c>
      <c r="C3010" s="149" t="str">
        <f t="shared" ref="C3010:C3073" si="47">IF(OR(A3010&lt;=299,AND(A3010&lt;3000,A3010&gt;=1000)),"NSW",IF(AND(A3010&lt;=999,A3010&gt;=800),"NT",IF(OR(AND(A3010&lt;=8999,A3010&gt;=8000),AND(A3010&lt;=3999,A3010&gt;=3000)),"VIC",IF(OR(AND(A3010&lt;=9999,A3010&gt;=9000),AND(A3010&lt;=4999,A3010&gt;=4000)),"QLD",IF(AND(A3010&lt;=5999,A3010&gt;=5000),"SA",IF(AND(A3010&lt;=6999,A3010&gt;=6000),"WA","TAS"))))))</f>
        <v>NSW</v>
      </c>
    </row>
    <row r="3011" spans="1:3">
      <c r="A3011" s="150">
        <v>1510</v>
      </c>
      <c r="B3011" s="150">
        <v>63</v>
      </c>
      <c r="C3011" s="149" t="str">
        <f t="shared" si="47"/>
        <v>NSW</v>
      </c>
    </row>
    <row r="3012" spans="1:3">
      <c r="A3012" s="150">
        <v>1511</v>
      </c>
      <c r="B3012" s="150">
        <v>63</v>
      </c>
      <c r="C3012" s="149" t="str">
        <f t="shared" si="47"/>
        <v>NSW</v>
      </c>
    </row>
    <row r="3013" spans="1:3">
      <c r="A3013" s="150">
        <v>1515</v>
      </c>
      <c r="B3013" s="150">
        <v>63</v>
      </c>
      <c r="C3013" s="149" t="str">
        <f t="shared" si="47"/>
        <v>NSW</v>
      </c>
    </row>
    <row r="3014" spans="1:3">
      <c r="A3014" s="150">
        <v>1516</v>
      </c>
      <c r="B3014" s="150">
        <v>63</v>
      </c>
      <c r="C3014" s="149" t="str">
        <f t="shared" si="47"/>
        <v>NSW</v>
      </c>
    </row>
    <row r="3015" spans="1:3">
      <c r="A3015" s="150">
        <v>1517</v>
      </c>
      <c r="B3015" s="150">
        <v>63</v>
      </c>
      <c r="C3015" s="149" t="str">
        <f t="shared" si="47"/>
        <v>NSW</v>
      </c>
    </row>
    <row r="3016" spans="1:3">
      <c r="A3016" s="150">
        <v>1544</v>
      </c>
      <c r="B3016" s="150">
        <v>63</v>
      </c>
      <c r="C3016" s="149" t="str">
        <f t="shared" si="47"/>
        <v>NSW</v>
      </c>
    </row>
    <row r="3017" spans="1:3">
      <c r="A3017" s="150">
        <v>1545</v>
      </c>
      <c r="B3017" s="150">
        <v>63</v>
      </c>
      <c r="C3017" s="149" t="str">
        <f t="shared" si="47"/>
        <v>NSW</v>
      </c>
    </row>
    <row r="3018" spans="1:3">
      <c r="A3018" s="150">
        <v>1546</v>
      </c>
      <c r="B3018" s="150">
        <v>63</v>
      </c>
      <c r="C3018" s="149" t="str">
        <f t="shared" si="47"/>
        <v>NSW</v>
      </c>
    </row>
    <row r="3019" spans="1:3">
      <c r="A3019" s="150">
        <v>1547</v>
      </c>
      <c r="B3019" s="150">
        <v>63</v>
      </c>
      <c r="C3019" s="149" t="str">
        <f t="shared" si="47"/>
        <v>NSW</v>
      </c>
    </row>
    <row r="3020" spans="1:3">
      <c r="A3020" s="150">
        <v>1549</v>
      </c>
      <c r="B3020" s="150">
        <v>63</v>
      </c>
      <c r="C3020" s="149" t="str">
        <f t="shared" si="47"/>
        <v>NSW</v>
      </c>
    </row>
    <row r="3021" spans="1:3">
      <c r="A3021" s="150">
        <v>1550</v>
      </c>
      <c r="B3021" s="150">
        <v>63</v>
      </c>
      <c r="C3021" s="149" t="str">
        <f t="shared" si="47"/>
        <v>NSW</v>
      </c>
    </row>
    <row r="3022" spans="1:3">
      <c r="A3022" s="150">
        <v>1551</v>
      </c>
      <c r="B3022" s="150">
        <v>63</v>
      </c>
      <c r="C3022" s="149" t="str">
        <f t="shared" si="47"/>
        <v>NSW</v>
      </c>
    </row>
    <row r="3023" spans="1:3">
      <c r="A3023" s="150">
        <v>1552</v>
      </c>
      <c r="B3023" s="150">
        <v>63</v>
      </c>
      <c r="C3023" s="149" t="str">
        <f t="shared" si="47"/>
        <v>NSW</v>
      </c>
    </row>
    <row r="3024" spans="1:3">
      <c r="A3024" s="150">
        <v>1553</v>
      </c>
      <c r="B3024" s="150">
        <v>63</v>
      </c>
      <c r="C3024" s="149" t="str">
        <f t="shared" si="47"/>
        <v>NSW</v>
      </c>
    </row>
    <row r="3025" spans="1:3">
      <c r="A3025" s="150">
        <v>1554</v>
      </c>
      <c r="B3025" s="150">
        <v>63</v>
      </c>
      <c r="C3025" s="149" t="str">
        <f t="shared" si="47"/>
        <v>NSW</v>
      </c>
    </row>
    <row r="3026" spans="1:3">
      <c r="A3026" s="150">
        <v>1555</v>
      </c>
      <c r="B3026" s="150">
        <v>63</v>
      </c>
      <c r="C3026" s="149" t="str">
        <f t="shared" si="47"/>
        <v>NSW</v>
      </c>
    </row>
    <row r="3027" spans="1:3">
      <c r="A3027" s="150">
        <v>1556</v>
      </c>
      <c r="B3027" s="150">
        <v>63</v>
      </c>
      <c r="C3027" s="149" t="str">
        <f t="shared" si="47"/>
        <v>NSW</v>
      </c>
    </row>
    <row r="3028" spans="1:3">
      <c r="A3028" s="150">
        <v>1557</v>
      </c>
      <c r="B3028" s="150">
        <v>63</v>
      </c>
      <c r="C3028" s="149" t="str">
        <f t="shared" si="47"/>
        <v>NSW</v>
      </c>
    </row>
    <row r="3029" spans="1:3">
      <c r="A3029" s="150">
        <v>1558</v>
      </c>
      <c r="B3029" s="150">
        <v>63</v>
      </c>
      <c r="C3029" s="149" t="str">
        <f t="shared" si="47"/>
        <v>NSW</v>
      </c>
    </row>
    <row r="3030" spans="1:3">
      <c r="A3030" s="150">
        <v>1559</v>
      </c>
      <c r="B3030" s="150">
        <v>63</v>
      </c>
      <c r="C3030" s="149" t="str">
        <f t="shared" si="47"/>
        <v>NSW</v>
      </c>
    </row>
    <row r="3031" spans="1:3">
      <c r="A3031" s="150">
        <v>1560</v>
      </c>
      <c r="B3031" s="150">
        <v>63</v>
      </c>
      <c r="C3031" s="149" t="str">
        <f t="shared" si="47"/>
        <v>NSW</v>
      </c>
    </row>
    <row r="3032" spans="1:3">
      <c r="A3032" s="150">
        <v>1565</v>
      </c>
      <c r="B3032" s="150">
        <v>63</v>
      </c>
      <c r="C3032" s="149" t="str">
        <f t="shared" si="47"/>
        <v>NSW</v>
      </c>
    </row>
    <row r="3033" spans="1:3">
      <c r="A3033" s="150">
        <v>1570</v>
      </c>
      <c r="B3033" s="150">
        <v>63</v>
      </c>
      <c r="C3033" s="149" t="str">
        <f t="shared" si="47"/>
        <v>NSW</v>
      </c>
    </row>
    <row r="3034" spans="1:3">
      <c r="A3034" s="150">
        <v>1571</v>
      </c>
      <c r="B3034" s="150">
        <v>63</v>
      </c>
      <c r="C3034" s="149" t="str">
        <f t="shared" si="47"/>
        <v>NSW</v>
      </c>
    </row>
    <row r="3035" spans="1:3">
      <c r="A3035" s="150">
        <v>1581</v>
      </c>
      <c r="B3035" s="150">
        <v>63</v>
      </c>
      <c r="C3035" s="149" t="str">
        <f t="shared" si="47"/>
        <v>NSW</v>
      </c>
    </row>
    <row r="3036" spans="1:3">
      <c r="A3036" s="150">
        <v>1582</v>
      </c>
      <c r="B3036" s="150">
        <v>63</v>
      </c>
      <c r="C3036" s="149" t="str">
        <f t="shared" si="47"/>
        <v>NSW</v>
      </c>
    </row>
    <row r="3037" spans="1:3">
      <c r="A3037" s="150">
        <v>1583</v>
      </c>
      <c r="B3037" s="150">
        <v>63</v>
      </c>
      <c r="C3037" s="149" t="str">
        <f t="shared" si="47"/>
        <v>NSW</v>
      </c>
    </row>
    <row r="3038" spans="1:3">
      <c r="A3038" s="150">
        <v>1584</v>
      </c>
      <c r="B3038" s="150">
        <v>63</v>
      </c>
      <c r="C3038" s="149" t="str">
        <f t="shared" si="47"/>
        <v>NSW</v>
      </c>
    </row>
    <row r="3039" spans="1:3">
      <c r="A3039" s="150">
        <v>1585</v>
      </c>
      <c r="B3039" s="150">
        <v>63</v>
      </c>
      <c r="C3039" s="149" t="str">
        <f t="shared" si="47"/>
        <v>NSW</v>
      </c>
    </row>
    <row r="3040" spans="1:3">
      <c r="A3040" s="150">
        <v>1586</v>
      </c>
      <c r="B3040" s="150">
        <v>63</v>
      </c>
      <c r="C3040" s="149" t="str">
        <f t="shared" si="47"/>
        <v>NSW</v>
      </c>
    </row>
    <row r="3041" spans="1:3">
      <c r="A3041" s="150">
        <v>1587</v>
      </c>
      <c r="B3041" s="150">
        <v>63</v>
      </c>
      <c r="C3041" s="149" t="str">
        <f t="shared" si="47"/>
        <v>NSW</v>
      </c>
    </row>
    <row r="3042" spans="1:3">
      <c r="A3042" s="150">
        <v>1588</v>
      </c>
      <c r="B3042" s="150">
        <v>63</v>
      </c>
      <c r="C3042" s="149" t="str">
        <f t="shared" si="47"/>
        <v>NSW</v>
      </c>
    </row>
    <row r="3043" spans="1:3">
      <c r="A3043" s="150">
        <v>1589</v>
      </c>
      <c r="B3043" s="150">
        <v>63</v>
      </c>
      <c r="C3043" s="149" t="str">
        <f t="shared" si="47"/>
        <v>NSW</v>
      </c>
    </row>
    <row r="3044" spans="1:3">
      <c r="A3044" s="150">
        <v>1590</v>
      </c>
      <c r="B3044" s="150">
        <v>63</v>
      </c>
      <c r="C3044" s="149" t="str">
        <f t="shared" si="47"/>
        <v>NSW</v>
      </c>
    </row>
    <row r="3045" spans="1:3">
      <c r="A3045" s="150">
        <v>1595</v>
      </c>
      <c r="B3045" s="150">
        <v>63</v>
      </c>
      <c r="C3045" s="149" t="str">
        <f t="shared" si="47"/>
        <v>NSW</v>
      </c>
    </row>
    <row r="3046" spans="1:3">
      <c r="A3046" s="150">
        <v>1596</v>
      </c>
      <c r="B3046" s="150">
        <v>63</v>
      </c>
      <c r="C3046" s="149" t="str">
        <f t="shared" si="47"/>
        <v>NSW</v>
      </c>
    </row>
    <row r="3047" spans="1:3">
      <c r="A3047" s="150">
        <v>1597</v>
      </c>
      <c r="B3047" s="150">
        <v>63</v>
      </c>
      <c r="C3047" s="149" t="str">
        <f t="shared" si="47"/>
        <v>NSW</v>
      </c>
    </row>
    <row r="3048" spans="1:3">
      <c r="A3048" s="150">
        <v>1598</v>
      </c>
      <c r="B3048" s="150">
        <v>63</v>
      </c>
      <c r="C3048" s="149" t="str">
        <f t="shared" si="47"/>
        <v>NSW</v>
      </c>
    </row>
    <row r="3049" spans="1:3">
      <c r="A3049" s="150">
        <v>1599</v>
      </c>
      <c r="B3049" s="150">
        <v>63</v>
      </c>
      <c r="C3049" s="149" t="str">
        <f t="shared" si="47"/>
        <v>NSW</v>
      </c>
    </row>
    <row r="3050" spans="1:3">
      <c r="A3050" s="150">
        <v>1600</v>
      </c>
      <c r="B3050" s="150">
        <v>63</v>
      </c>
      <c r="C3050" s="149" t="str">
        <f t="shared" si="47"/>
        <v>NSW</v>
      </c>
    </row>
    <row r="3051" spans="1:3">
      <c r="A3051" s="150">
        <v>1601</v>
      </c>
      <c r="B3051" s="150">
        <v>63</v>
      </c>
      <c r="C3051" s="149" t="str">
        <f t="shared" si="47"/>
        <v>NSW</v>
      </c>
    </row>
    <row r="3052" spans="1:3">
      <c r="A3052" s="150">
        <v>1602</v>
      </c>
      <c r="B3052" s="150">
        <v>63</v>
      </c>
      <c r="C3052" s="149" t="str">
        <f t="shared" si="47"/>
        <v>NSW</v>
      </c>
    </row>
    <row r="3053" spans="1:3">
      <c r="A3053" s="150">
        <v>1603</v>
      </c>
      <c r="B3053" s="150">
        <v>63</v>
      </c>
      <c r="C3053" s="149" t="str">
        <f t="shared" si="47"/>
        <v>NSW</v>
      </c>
    </row>
    <row r="3054" spans="1:3">
      <c r="A3054" s="150">
        <v>1604</v>
      </c>
      <c r="B3054" s="150">
        <v>63</v>
      </c>
      <c r="C3054" s="149" t="str">
        <f t="shared" si="47"/>
        <v>NSW</v>
      </c>
    </row>
    <row r="3055" spans="1:3">
      <c r="A3055" s="150">
        <v>1605</v>
      </c>
      <c r="B3055" s="150">
        <v>63</v>
      </c>
      <c r="C3055" s="149" t="str">
        <f t="shared" si="47"/>
        <v>NSW</v>
      </c>
    </row>
    <row r="3056" spans="1:3">
      <c r="A3056" s="150">
        <v>1606</v>
      </c>
      <c r="B3056" s="150">
        <v>63</v>
      </c>
      <c r="C3056" s="149" t="str">
        <f t="shared" si="47"/>
        <v>NSW</v>
      </c>
    </row>
    <row r="3057" spans="1:3">
      <c r="A3057" s="150">
        <v>1607</v>
      </c>
      <c r="B3057" s="150">
        <v>63</v>
      </c>
      <c r="C3057" s="149" t="str">
        <f t="shared" si="47"/>
        <v>NSW</v>
      </c>
    </row>
    <row r="3058" spans="1:3">
      <c r="A3058" s="150">
        <v>1608</v>
      </c>
      <c r="B3058" s="150">
        <v>63</v>
      </c>
      <c r="C3058" s="149" t="str">
        <f t="shared" si="47"/>
        <v>NSW</v>
      </c>
    </row>
    <row r="3059" spans="1:3">
      <c r="A3059" s="150">
        <v>1609</v>
      </c>
      <c r="B3059" s="150">
        <v>63</v>
      </c>
      <c r="C3059" s="149" t="str">
        <f t="shared" si="47"/>
        <v>NSW</v>
      </c>
    </row>
    <row r="3060" spans="1:3">
      <c r="A3060" s="150">
        <v>1610</v>
      </c>
      <c r="B3060" s="150">
        <v>63</v>
      </c>
      <c r="C3060" s="149" t="str">
        <f t="shared" si="47"/>
        <v>NSW</v>
      </c>
    </row>
    <row r="3061" spans="1:3">
      <c r="A3061" s="150">
        <v>1611</v>
      </c>
      <c r="B3061" s="150">
        <v>63</v>
      </c>
      <c r="C3061" s="149" t="str">
        <f t="shared" si="47"/>
        <v>NSW</v>
      </c>
    </row>
    <row r="3062" spans="1:3">
      <c r="A3062" s="150">
        <v>1627</v>
      </c>
      <c r="B3062" s="150">
        <v>63</v>
      </c>
      <c r="C3062" s="149" t="str">
        <f t="shared" si="47"/>
        <v>NSW</v>
      </c>
    </row>
    <row r="3063" spans="1:3">
      <c r="A3063" s="150">
        <v>1628</v>
      </c>
      <c r="B3063" s="150">
        <v>63</v>
      </c>
      <c r="C3063" s="149" t="str">
        <f t="shared" si="47"/>
        <v>NSW</v>
      </c>
    </row>
    <row r="3064" spans="1:3">
      <c r="A3064" s="150">
        <v>1629</v>
      </c>
      <c r="B3064" s="150">
        <v>63</v>
      </c>
      <c r="C3064" s="149" t="str">
        <f t="shared" si="47"/>
        <v>NSW</v>
      </c>
    </row>
    <row r="3065" spans="1:3">
      <c r="A3065" s="150">
        <v>1630</v>
      </c>
      <c r="B3065" s="150">
        <v>63</v>
      </c>
      <c r="C3065" s="149" t="str">
        <f t="shared" si="47"/>
        <v>NSW</v>
      </c>
    </row>
    <row r="3066" spans="1:3">
      <c r="A3066" s="150">
        <v>1631</v>
      </c>
      <c r="B3066" s="150">
        <v>63</v>
      </c>
      <c r="C3066" s="149" t="str">
        <f t="shared" si="47"/>
        <v>NSW</v>
      </c>
    </row>
    <row r="3067" spans="1:3">
      <c r="A3067" s="150">
        <v>1632</v>
      </c>
      <c r="B3067" s="150">
        <v>63</v>
      </c>
      <c r="C3067" s="149" t="str">
        <f t="shared" si="47"/>
        <v>NSW</v>
      </c>
    </row>
    <row r="3068" spans="1:3">
      <c r="A3068" s="150">
        <v>1633</v>
      </c>
      <c r="B3068" s="150">
        <v>63</v>
      </c>
      <c r="C3068" s="149" t="str">
        <f t="shared" si="47"/>
        <v>NSW</v>
      </c>
    </row>
    <row r="3069" spans="1:3">
      <c r="A3069" s="150">
        <v>1635</v>
      </c>
      <c r="B3069" s="150">
        <v>63</v>
      </c>
      <c r="C3069" s="149" t="str">
        <f t="shared" si="47"/>
        <v>NSW</v>
      </c>
    </row>
    <row r="3070" spans="1:3">
      <c r="A3070" s="150">
        <v>1636</v>
      </c>
      <c r="B3070" s="150">
        <v>63</v>
      </c>
      <c r="C3070" s="149" t="str">
        <f t="shared" si="47"/>
        <v>NSW</v>
      </c>
    </row>
    <row r="3071" spans="1:3">
      <c r="A3071" s="150">
        <v>1639</v>
      </c>
      <c r="B3071" s="150">
        <v>63</v>
      </c>
      <c r="C3071" s="149" t="str">
        <f t="shared" si="47"/>
        <v>NSW</v>
      </c>
    </row>
    <row r="3072" spans="1:3">
      <c r="A3072" s="150">
        <v>1640</v>
      </c>
      <c r="B3072" s="150">
        <v>63</v>
      </c>
      <c r="C3072" s="149" t="str">
        <f t="shared" si="47"/>
        <v>NSW</v>
      </c>
    </row>
    <row r="3073" spans="1:3">
      <c r="A3073" s="150">
        <v>1646</v>
      </c>
      <c r="B3073" s="150">
        <v>63</v>
      </c>
      <c r="C3073" s="149" t="str">
        <f t="shared" si="47"/>
        <v>NSW</v>
      </c>
    </row>
    <row r="3074" spans="1:3">
      <c r="A3074" s="150">
        <v>1648</v>
      </c>
      <c r="B3074" s="150">
        <v>63</v>
      </c>
      <c r="C3074" s="149" t="str">
        <f t="shared" ref="C3074:C3137" si="48">IF(OR(A3074&lt;=299,AND(A3074&lt;3000,A3074&gt;=1000)),"NSW",IF(AND(A3074&lt;=999,A3074&gt;=800),"NT",IF(OR(AND(A3074&lt;=8999,A3074&gt;=8000),AND(A3074&lt;=3999,A3074&gt;=3000)),"VIC",IF(OR(AND(A3074&lt;=9999,A3074&gt;=9000),AND(A3074&lt;=4999,A3074&gt;=4000)),"QLD",IF(AND(A3074&lt;=5999,A3074&gt;=5000),"SA",IF(AND(A3074&lt;=6999,A3074&gt;=6000),"WA","TAS"))))))</f>
        <v>NSW</v>
      </c>
    </row>
    <row r="3075" spans="1:3">
      <c r="A3075" s="150">
        <v>1650</v>
      </c>
      <c r="B3075" s="150">
        <v>63</v>
      </c>
      <c r="C3075" s="149" t="str">
        <f t="shared" si="48"/>
        <v>NSW</v>
      </c>
    </row>
    <row r="3076" spans="1:3">
      <c r="A3076" s="150">
        <v>1651</v>
      </c>
      <c r="B3076" s="150">
        <v>63</v>
      </c>
      <c r="C3076" s="149" t="str">
        <f t="shared" si="48"/>
        <v>NSW</v>
      </c>
    </row>
    <row r="3077" spans="1:3">
      <c r="A3077" s="150">
        <v>1652</v>
      </c>
      <c r="B3077" s="150">
        <v>63</v>
      </c>
      <c r="C3077" s="149" t="str">
        <f t="shared" si="48"/>
        <v>NSW</v>
      </c>
    </row>
    <row r="3078" spans="1:3">
      <c r="A3078" s="150">
        <v>1653</v>
      </c>
      <c r="B3078" s="150">
        <v>63</v>
      </c>
      <c r="C3078" s="149" t="str">
        <f t="shared" si="48"/>
        <v>NSW</v>
      </c>
    </row>
    <row r="3079" spans="1:3">
      <c r="A3079" s="150">
        <v>1654</v>
      </c>
      <c r="B3079" s="150">
        <v>63</v>
      </c>
      <c r="C3079" s="149" t="str">
        <f t="shared" si="48"/>
        <v>NSW</v>
      </c>
    </row>
    <row r="3080" spans="1:3">
      <c r="A3080" s="150">
        <v>1655</v>
      </c>
      <c r="B3080" s="150">
        <v>63</v>
      </c>
      <c r="C3080" s="149" t="str">
        <f t="shared" si="48"/>
        <v>NSW</v>
      </c>
    </row>
    <row r="3081" spans="1:3">
      <c r="A3081" s="150">
        <v>1656</v>
      </c>
      <c r="B3081" s="150">
        <v>63</v>
      </c>
      <c r="C3081" s="149" t="str">
        <f t="shared" si="48"/>
        <v>NSW</v>
      </c>
    </row>
    <row r="3082" spans="1:3">
      <c r="A3082" s="150">
        <v>1657</v>
      </c>
      <c r="B3082" s="150">
        <v>63</v>
      </c>
      <c r="C3082" s="149" t="str">
        <f t="shared" si="48"/>
        <v>NSW</v>
      </c>
    </row>
    <row r="3083" spans="1:3">
      <c r="A3083" s="150">
        <v>1658</v>
      </c>
      <c r="B3083" s="150">
        <v>63</v>
      </c>
      <c r="C3083" s="149" t="str">
        <f t="shared" si="48"/>
        <v>NSW</v>
      </c>
    </row>
    <row r="3084" spans="1:3">
      <c r="A3084" s="150">
        <v>1659</v>
      </c>
      <c r="B3084" s="150">
        <v>63</v>
      </c>
      <c r="C3084" s="149" t="str">
        <f t="shared" si="48"/>
        <v>NSW</v>
      </c>
    </row>
    <row r="3085" spans="1:3">
      <c r="A3085" s="150">
        <v>1660</v>
      </c>
      <c r="B3085" s="150">
        <v>63</v>
      </c>
      <c r="C3085" s="149" t="str">
        <f t="shared" si="48"/>
        <v>NSW</v>
      </c>
    </row>
    <row r="3086" spans="1:3">
      <c r="A3086" s="150">
        <v>1670</v>
      </c>
      <c r="B3086" s="150">
        <v>63</v>
      </c>
      <c r="C3086" s="149" t="str">
        <f t="shared" si="48"/>
        <v>NSW</v>
      </c>
    </row>
    <row r="3087" spans="1:3">
      <c r="A3087" s="150">
        <v>1671</v>
      </c>
      <c r="B3087" s="150">
        <v>63</v>
      </c>
      <c r="C3087" s="149" t="str">
        <f t="shared" si="48"/>
        <v>NSW</v>
      </c>
    </row>
    <row r="3088" spans="1:3">
      <c r="A3088" s="150">
        <v>1672</v>
      </c>
      <c r="B3088" s="150">
        <v>63</v>
      </c>
      <c r="C3088" s="149" t="str">
        <f t="shared" si="48"/>
        <v>NSW</v>
      </c>
    </row>
    <row r="3089" spans="1:3">
      <c r="A3089" s="150">
        <v>1673</v>
      </c>
      <c r="B3089" s="150">
        <v>63</v>
      </c>
      <c r="C3089" s="149" t="str">
        <f t="shared" si="48"/>
        <v>NSW</v>
      </c>
    </row>
    <row r="3090" spans="1:3">
      <c r="A3090" s="150">
        <v>1674</v>
      </c>
      <c r="B3090" s="150">
        <v>63</v>
      </c>
      <c r="C3090" s="149" t="str">
        <f t="shared" si="48"/>
        <v>NSW</v>
      </c>
    </row>
    <row r="3091" spans="1:3">
      <c r="A3091" s="150">
        <v>1675</v>
      </c>
      <c r="B3091" s="150">
        <v>63</v>
      </c>
      <c r="C3091" s="149" t="str">
        <f t="shared" si="48"/>
        <v>NSW</v>
      </c>
    </row>
    <row r="3092" spans="1:3">
      <c r="A3092" s="150">
        <v>1676</v>
      </c>
      <c r="B3092" s="150">
        <v>63</v>
      </c>
      <c r="C3092" s="149" t="str">
        <f t="shared" si="48"/>
        <v>NSW</v>
      </c>
    </row>
    <row r="3093" spans="1:3">
      <c r="A3093" s="150">
        <v>1677</v>
      </c>
      <c r="B3093" s="150">
        <v>63</v>
      </c>
      <c r="C3093" s="149" t="str">
        <f t="shared" si="48"/>
        <v>NSW</v>
      </c>
    </row>
    <row r="3094" spans="1:3">
      <c r="A3094" s="150">
        <v>1678</v>
      </c>
      <c r="B3094" s="150">
        <v>63</v>
      </c>
      <c r="C3094" s="149" t="str">
        <f t="shared" si="48"/>
        <v>NSW</v>
      </c>
    </row>
    <row r="3095" spans="1:3">
      <c r="A3095" s="150">
        <v>1679</v>
      </c>
      <c r="B3095" s="150">
        <v>63</v>
      </c>
      <c r="C3095" s="149" t="str">
        <f t="shared" si="48"/>
        <v>NSW</v>
      </c>
    </row>
    <row r="3096" spans="1:3">
      <c r="A3096" s="150">
        <v>1680</v>
      </c>
      <c r="B3096" s="150">
        <v>63</v>
      </c>
      <c r="C3096" s="149" t="str">
        <f t="shared" si="48"/>
        <v>NSW</v>
      </c>
    </row>
    <row r="3097" spans="1:3">
      <c r="A3097" s="150">
        <v>1681</v>
      </c>
      <c r="B3097" s="150">
        <v>63</v>
      </c>
      <c r="C3097" s="149" t="str">
        <f t="shared" si="48"/>
        <v>NSW</v>
      </c>
    </row>
    <row r="3098" spans="1:3">
      <c r="A3098" s="150">
        <v>1682</v>
      </c>
      <c r="B3098" s="150">
        <v>63</v>
      </c>
      <c r="C3098" s="149" t="str">
        <f t="shared" si="48"/>
        <v>NSW</v>
      </c>
    </row>
    <row r="3099" spans="1:3">
      <c r="A3099" s="150">
        <v>1683</v>
      </c>
      <c r="B3099" s="150">
        <v>63</v>
      </c>
      <c r="C3099" s="149" t="str">
        <f t="shared" si="48"/>
        <v>NSW</v>
      </c>
    </row>
    <row r="3100" spans="1:3">
      <c r="A3100" s="150">
        <v>1684</v>
      </c>
      <c r="B3100" s="150">
        <v>63</v>
      </c>
      <c r="C3100" s="149" t="str">
        <f t="shared" si="48"/>
        <v>NSW</v>
      </c>
    </row>
    <row r="3101" spans="1:3">
      <c r="A3101" s="150">
        <v>1685</v>
      </c>
      <c r="B3101" s="150">
        <v>63</v>
      </c>
      <c r="C3101" s="149" t="str">
        <f t="shared" si="48"/>
        <v>NSW</v>
      </c>
    </row>
    <row r="3102" spans="1:3">
      <c r="A3102" s="150">
        <v>1686</v>
      </c>
      <c r="B3102" s="150">
        <v>63</v>
      </c>
      <c r="C3102" s="149" t="str">
        <f t="shared" si="48"/>
        <v>NSW</v>
      </c>
    </row>
    <row r="3103" spans="1:3">
      <c r="A3103" s="150">
        <v>1687</v>
      </c>
      <c r="B3103" s="150">
        <v>63</v>
      </c>
      <c r="C3103" s="149" t="str">
        <f t="shared" si="48"/>
        <v>NSW</v>
      </c>
    </row>
    <row r="3104" spans="1:3">
      <c r="A3104" s="150">
        <v>1688</v>
      </c>
      <c r="B3104" s="150">
        <v>63</v>
      </c>
      <c r="C3104" s="149" t="str">
        <f t="shared" si="48"/>
        <v>NSW</v>
      </c>
    </row>
    <row r="3105" spans="1:3">
      <c r="A3105" s="150">
        <v>1689</v>
      </c>
      <c r="B3105" s="150">
        <v>63</v>
      </c>
      <c r="C3105" s="149" t="str">
        <f t="shared" si="48"/>
        <v>NSW</v>
      </c>
    </row>
    <row r="3106" spans="1:3">
      <c r="A3106" s="150">
        <v>1690</v>
      </c>
      <c r="B3106" s="150">
        <v>63</v>
      </c>
      <c r="C3106" s="149" t="str">
        <f t="shared" si="48"/>
        <v>NSW</v>
      </c>
    </row>
    <row r="3107" spans="1:3">
      <c r="A3107" s="150">
        <v>1691</v>
      </c>
      <c r="B3107" s="150">
        <v>63</v>
      </c>
      <c r="C3107" s="149" t="str">
        <f t="shared" si="48"/>
        <v>NSW</v>
      </c>
    </row>
    <row r="3108" spans="1:3">
      <c r="A3108" s="150">
        <v>1692</v>
      </c>
      <c r="B3108" s="150">
        <v>63</v>
      </c>
      <c r="C3108" s="149" t="str">
        <f t="shared" si="48"/>
        <v>NSW</v>
      </c>
    </row>
    <row r="3109" spans="1:3">
      <c r="A3109" s="150">
        <v>1693</v>
      </c>
      <c r="B3109" s="150">
        <v>63</v>
      </c>
      <c r="C3109" s="149" t="str">
        <f t="shared" si="48"/>
        <v>NSW</v>
      </c>
    </row>
    <row r="3110" spans="1:3">
      <c r="A3110" s="150">
        <v>1694</v>
      </c>
      <c r="B3110" s="150">
        <v>63</v>
      </c>
      <c r="C3110" s="149" t="str">
        <f t="shared" si="48"/>
        <v>NSW</v>
      </c>
    </row>
    <row r="3111" spans="1:3">
      <c r="A3111" s="150">
        <v>1695</v>
      </c>
      <c r="B3111" s="150">
        <v>63</v>
      </c>
      <c r="C3111" s="149" t="str">
        <f t="shared" si="48"/>
        <v>NSW</v>
      </c>
    </row>
    <row r="3112" spans="1:3">
      <c r="A3112" s="150">
        <v>1696</v>
      </c>
      <c r="B3112" s="150">
        <v>63</v>
      </c>
      <c r="C3112" s="149" t="str">
        <f t="shared" si="48"/>
        <v>NSW</v>
      </c>
    </row>
    <row r="3113" spans="1:3">
      <c r="A3113" s="150">
        <v>1697</v>
      </c>
      <c r="B3113" s="150">
        <v>63</v>
      </c>
      <c r="C3113" s="149" t="str">
        <f t="shared" si="48"/>
        <v>NSW</v>
      </c>
    </row>
    <row r="3114" spans="1:3">
      <c r="A3114" s="150">
        <v>1698</v>
      </c>
      <c r="B3114" s="150">
        <v>63</v>
      </c>
      <c r="C3114" s="149" t="str">
        <f t="shared" si="48"/>
        <v>NSW</v>
      </c>
    </row>
    <row r="3115" spans="1:3">
      <c r="A3115" s="150">
        <v>1699</v>
      </c>
      <c r="B3115" s="150">
        <v>63</v>
      </c>
      <c r="C3115" s="149" t="str">
        <f t="shared" si="48"/>
        <v>NSW</v>
      </c>
    </row>
    <row r="3116" spans="1:3">
      <c r="A3116" s="150">
        <v>1700</v>
      </c>
      <c r="B3116" s="150">
        <v>63</v>
      </c>
      <c r="C3116" s="149" t="str">
        <f t="shared" si="48"/>
        <v>NSW</v>
      </c>
    </row>
    <row r="3117" spans="1:3">
      <c r="A3117" s="150">
        <v>1701</v>
      </c>
      <c r="B3117" s="150">
        <v>63</v>
      </c>
      <c r="C3117" s="149" t="str">
        <f t="shared" si="48"/>
        <v>NSW</v>
      </c>
    </row>
    <row r="3118" spans="1:3">
      <c r="A3118" s="150">
        <v>1707</v>
      </c>
      <c r="B3118" s="150">
        <v>63</v>
      </c>
      <c r="C3118" s="149" t="str">
        <f t="shared" si="48"/>
        <v>NSW</v>
      </c>
    </row>
    <row r="3119" spans="1:3">
      <c r="A3119" s="150">
        <v>1708</v>
      </c>
      <c r="B3119" s="150">
        <v>63</v>
      </c>
      <c r="C3119" s="149" t="str">
        <f t="shared" si="48"/>
        <v>NSW</v>
      </c>
    </row>
    <row r="3120" spans="1:3">
      <c r="A3120" s="150">
        <v>1709</v>
      </c>
      <c r="B3120" s="150">
        <v>63</v>
      </c>
      <c r="C3120" s="149" t="str">
        <f t="shared" si="48"/>
        <v>NSW</v>
      </c>
    </row>
    <row r="3121" spans="1:3">
      <c r="A3121" s="150">
        <v>1710</v>
      </c>
      <c r="B3121" s="150">
        <v>63</v>
      </c>
      <c r="C3121" s="149" t="str">
        <f t="shared" si="48"/>
        <v>NSW</v>
      </c>
    </row>
    <row r="3122" spans="1:3">
      <c r="A3122" s="150">
        <v>1711</v>
      </c>
      <c r="B3122" s="150">
        <v>63</v>
      </c>
      <c r="C3122" s="149" t="str">
        <f t="shared" si="48"/>
        <v>NSW</v>
      </c>
    </row>
    <row r="3123" spans="1:3">
      <c r="A3123" s="150">
        <v>1712</v>
      </c>
      <c r="B3123" s="150">
        <v>63</v>
      </c>
      <c r="C3123" s="149" t="str">
        <f t="shared" si="48"/>
        <v>NSW</v>
      </c>
    </row>
    <row r="3124" spans="1:3">
      <c r="A3124" s="150">
        <v>1713</v>
      </c>
      <c r="B3124" s="150">
        <v>63</v>
      </c>
      <c r="C3124" s="149" t="str">
        <f t="shared" si="48"/>
        <v>NSW</v>
      </c>
    </row>
    <row r="3125" spans="1:3">
      <c r="A3125" s="150">
        <v>1714</v>
      </c>
      <c r="B3125" s="150">
        <v>63</v>
      </c>
      <c r="C3125" s="149" t="str">
        <f t="shared" si="48"/>
        <v>NSW</v>
      </c>
    </row>
    <row r="3126" spans="1:3">
      <c r="A3126" s="150">
        <v>1715</v>
      </c>
      <c r="B3126" s="150">
        <v>63</v>
      </c>
      <c r="C3126" s="149" t="str">
        <f t="shared" si="48"/>
        <v>NSW</v>
      </c>
    </row>
    <row r="3127" spans="1:3">
      <c r="A3127" s="150">
        <v>1725</v>
      </c>
      <c r="B3127" s="150">
        <v>63</v>
      </c>
      <c r="C3127" s="149" t="str">
        <f t="shared" si="48"/>
        <v>NSW</v>
      </c>
    </row>
    <row r="3128" spans="1:3">
      <c r="A3128" s="150">
        <v>1726</v>
      </c>
      <c r="B3128" s="150">
        <v>63</v>
      </c>
      <c r="C3128" s="149" t="str">
        <f t="shared" si="48"/>
        <v>NSW</v>
      </c>
    </row>
    <row r="3129" spans="1:3">
      <c r="A3129" s="150">
        <v>1727</v>
      </c>
      <c r="B3129" s="150">
        <v>63</v>
      </c>
      <c r="C3129" s="149" t="str">
        <f t="shared" si="48"/>
        <v>NSW</v>
      </c>
    </row>
    <row r="3130" spans="1:3">
      <c r="A3130" s="150">
        <v>1728</v>
      </c>
      <c r="B3130" s="150">
        <v>63</v>
      </c>
      <c r="C3130" s="149" t="str">
        <f t="shared" si="48"/>
        <v>NSW</v>
      </c>
    </row>
    <row r="3131" spans="1:3">
      <c r="A3131" s="150">
        <v>1730</v>
      </c>
      <c r="B3131" s="150">
        <v>63</v>
      </c>
      <c r="C3131" s="149" t="str">
        <f t="shared" si="48"/>
        <v>NSW</v>
      </c>
    </row>
    <row r="3132" spans="1:3">
      <c r="A3132" s="150">
        <v>1738</v>
      </c>
      <c r="B3132" s="150">
        <v>63</v>
      </c>
      <c r="C3132" s="149" t="str">
        <f t="shared" si="48"/>
        <v>NSW</v>
      </c>
    </row>
    <row r="3133" spans="1:3">
      <c r="A3133" s="150">
        <v>1739</v>
      </c>
      <c r="B3133" s="150">
        <v>63</v>
      </c>
      <c r="C3133" s="149" t="str">
        <f t="shared" si="48"/>
        <v>NSW</v>
      </c>
    </row>
    <row r="3134" spans="1:3">
      <c r="A3134" s="150">
        <v>1740</v>
      </c>
      <c r="B3134" s="150">
        <v>63</v>
      </c>
      <c r="C3134" s="149" t="str">
        <f t="shared" si="48"/>
        <v>NSW</v>
      </c>
    </row>
    <row r="3135" spans="1:3">
      <c r="A3135" s="150">
        <v>1741</v>
      </c>
      <c r="B3135" s="150">
        <v>63</v>
      </c>
      <c r="C3135" s="149" t="str">
        <f t="shared" si="48"/>
        <v>NSW</v>
      </c>
    </row>
    <row r="3136" spans="1:3">
      <c r="A3136" s="150">
        <v>1742</v>
      </c>
      <c r="B3136" s="150">
        <v>63</v>
      </c>
      <c r="C3136" s="149" t="str">
        <f t="shared" si="48"/>
        <v>NSW</v>
      </c>
    </row>
    <row r="3137" spans="1:3">
      <c r="A3137" s="150">
        <v>1743</v>
      </c>
      <c r="B3137" s="150">
        <v>63</v>
      </c>
      <c r="C3137" s="149" t="str">
        <f t="shared" si="48"/>
        <v>NSW</v>
      </c>
    </row>
    <row r="3138" spans="1:3">
      <c r="A3138" s="150">
        <v>1744</v>
      </c>
      <c r="B3138" s="150">
        <v>63</v>
      </c>
      <c r="C3138" s="149" t="str">
        <f t="shared" ref="C3138:C3201" si="49">IF(OR(A3138&lt;=299,AND(A3138&lt;3000,A3138&gt;=1000)),"NSW",IF(AND(A3138&lt;=999,A3138&gt;=800),"NT",IF(OR(AND(A3138&lt;=8999,A3138&gt;=8000),AND(A3138&lt;=3999,A3138&gt;=3000)),"VIC",IF(OR(AND(A3138&lt;=9999,A3138&gt;=9000),AND(A3138&lt;=4999,A3138&gt;=4000)),"QLD",IF(AND(A3138&lt;=5999,A3138&gt;=5000),"SA",IF(AND(A3138&lt;=6999,A3138&gt;=6000),"WA","TAS"))))))</f>
        <v>NSW</v>
      </c>
    </row>
    <row r="3139" spans="1:3">
      <c r="A3139" s="150">
        <v>1745</v>
      </c>
      <c r="B3139" s="150">
        <v>63</v>
      </c>
      <c r="C3139" s="149" t="str">
        <f t="shared" si="49"/>
        <v>NSW</v>
      </c>
    </row>
    <row r="3140" spans="1:3">
      <c r="A3140" s="150">
        <v>1746</v>
      </c>
      <c r="B3140" s="150">
        <v>63</v>
      </c>
      <c r="C3140" s="149" t="str">
        <f t="shared" si="49"/>
        <v>NSW</v>
      </c>
    </row>
    <row r="3141" spans="1:3">
      <c r="A3141" s="150">
        <v>1747</v>
      </c>
      <c r="B3141" s="150">
        <v>63</v>
      </c>
      <c r="C3141" s="149" t="str">
        <f t="shared" si="49"/>
        <v>NSW</v>
      </c>
    </row>
    <row r="3142" spans="1:3">
      <c r="A3142" s="150">
        <v>1748</v>
      </c>
      <c r="B3142" s="150">
        <v>63</v>
      </c>
      <c r="C3142" s="149" t="str">
        <f t="shared" si="49"/>
        <v>NSW</v>
      </c>
    </row>
    <row r="3143" spans="1:3">
      <c r="A3143" s="150">
        <v>1749</v>
      </c>
      <c r="B3143" s="150">
        <v>63</v>
      </c>
      <c r="C3143" s="149" t="str">
        <f t="shared" si="49"/>
        <v>NSW</v>
      </c>
    </row>
    <row r="3144" spans="1:3">
      <c r="A3144" s="150">
        <v>1750</v>
      </c>
      <c r="B3144" s="150">
        <v>63</v>
      </c>
      <c r="C3144" s="149" t="str">
        <f t="shared" si="49"/>
        <v>NSW</v>
      </c>
    </row>
    <row r="3145" spans="1:3">
      <c r="A3145" s="150">
        <v>1755</v>
      </c>
      <c r="B3145" s="150">
        <v>63</v>
      </c>
      <c r="C3145" s="149" t="str">
        <f t="shared" si="49"/>
        <v>NSW</v>
      </c>
    </row>
    <row r="3146" spans="1:3">
      <c r="A3146" s="150">
        <v>1764</v>
      </c>
      <c r="B3146" s="150">
        <v>63</v>
      </c>
      <c r="C3146" s="149" t="str">
        <f t="shared" si="49"/>
        <v>NSW</v>
      </c>
    </row>
    <row r="3147" spans="1:3">
      <c r="A3147" s="150">
        <v>1765</v>
      </c>
      <c r="B3147" s="150">
        <v>63</v>
      </c>
      <c r="C3147" s="149" t="str">
        <f t="shared" si="49"/>
        <v>NSW</v>
      </c>
    </row>
    <row r="3148" spans="1:3">
      <c r="A3148" s="150">
        <v>1771</v>
      </c>
      <c r="B3148" s="150">
        <v>63</v>
      </c>
      <c r="C3148" s="149" t="str">
        <f t="shared" si="49"/>
        <v>NSW</v>
      </c>
    </row>
    <row r="3149" spans="1:3">
      <c r="A3149" s="150">
        <v>1772</v>
      </c>
      <c r="B3149" s="150">
        <v>63</v>
      </c>
      <c r="C3149" s="149" t="str">
        <f t="shared" si="49"/>
        <v>NSW</v>
      </c>
    </row>
    <row r="3150" spans="1:3">
      <c r="A3150" s="150">
        <v>1773</v>
      </c>
      <c r="B3150" s="150">
        <v>63</v>
      </c>
      <c r="C3150" s="149" t="str">
        <f t="shared" si="49"/>
        <v>NSW</v>
      </c>
    </row>
    <row r="3151" spans="1:3">
      <c r="A3151" s="150">
        <v>1774</v>
      </c>
      <c r="B3151" s="150">
        <v>63</v>
      </c>
      <c r="C3151" s="149" t="str">
        <f t="shared" si="49"/>
        <v>NSW</v>
      </c>
    </row>
    <row r="3152" spans="1:3">
      <c r="A3152" s="150">
        <v>1775</v>
      </c>
      <c r="B3152" s="150">
        <v>63</v>
      </c>
      <c r="C3152" s="149" t="str">
        <f t="shared" si="49"/>
        <v>NSW</v>
      </c>
    </row>
    <row r="3153" spans="1:3">
      <c r="A3153" s="150">
        <v>1776</v>
      </c>
      <c r="B3153" s="150">
        <v>63</v>
      </c>
      <c r="C3153" s="149" t="str">
        <f t="shared" si="49"/>
        <v>NSW</v>
      </c>
    </row>
    <row r="3154" spans="1:3">
      <c r="A3154" s="150">
        <v>1777</v>
      </c>
      <c r="B3154" s="150">
        <v>63</v>
      </c>
      <c r="C3154" s="149" t="str">
        <f t="shared" si="49"/>
        <v>NSW</v>
      </c>
    </row>
    <row r="3155" spans="1:3">
      <c r="A3155" s="150">
        <v>1778</v>
      </c>
      <c r="B3155" s="150">
        <v>63</v>
      </c>
      <c r="C3155" s="149" t="str">
        <f t="shared" si="49"/>
        <v>NSW</v>
      </c>
    </row>
    <row r="3156" spans="1:3">
      <c r="A3156" s="150">
        <v>1779</v>
      </c>
      <c r="B3156" s="150">
        <v>63</v>
      </c>
      <c r="C3156" s="149" t="str">
        <f t="shared" si="49"/>
        <v>NSW</v>
      </c>
    </row>
    <row r="3157" spans="1:3">
      <c r="A3157" s="150">
        <v>1780</v>
      </c>
      <c r="B3157" s="150">
        <v>63</v>
      </c>
      <c r="C3157" s="149" t="str">
        <f t="shared" si="49"/>
        <v>NSW</v>
      </c>
    </row>
    <row r="3158" spans="1:3">
      <c r="A3158" s="150">
        <v>1781</v>
      </c>
      <c r="B3158" s="150">
        <v>63</v>
      </c>
      <c r="C3158" s="149" t="str">
        <f t="shared" si="49"/>
        <v>NSW</v>
      </c>
    </row>
    <row r="3159" spans="1:3">
      <c r="A3159" s="150">
        <v>1783</v>
      </c>
      <c r="B3159" s="150">
        <v>63</v>
      </c>
      <c r="C3159" s="149" t="str">
        <f t="shared" si="49"/>
        <v>NSW</v>
      </c>
    </row>
    <row r="3160" spans="1:3">
      <c r="A3160" s="150">
        <v>1784</v>
      </c>
      <c r="B3160" s="150">
        <v>63</v>
      </c>
      <c r="C3160" s="149" t="str">
        <f t="shared" si="49"/>
        <v>NSW</v>
      </c>
    </row>
    <row r="3161" spans="1:3">
      <c r="A3161" s="150">
        <v>1785</v>
      </c>
      <c r="B3161" s="150">
        <v>63</v>
      </c>
      <c r="C3161" s="149" t="str">
        <f t="shared" si="49"/>
        <v>NSW</v>
      </c>
    </row>
    <row r="3162" spans="1:3">
      <c r="A3162" s="150">
        <v>1786</v>
      </c>
      <c r="B3162" s="150">
        <v>63</v>
      </c>
      <c r="C3162" s="149" t="str">
        <f t="shared" si="49"/>
        <v>NSW</v>
      </c>
    </row>
    <row r="3163" spans="1:3">
      <c r="A3163" s="150">
        <v>1787</v>
      </c>
      <c r="B3163" s="150">
        <v>63</v>
      </c>
      <c r="C3163" s="149" t="str">
        <f t="shared" si="49"/>
        <v>NSW</v>
      </c>
    </row>
    <row r="3164" spans="1:3">
      <c r="A3164" s="150">
        <v>1788</v>
      </c>
      <c r="B3164" s="150">
        <v>63</v>
      </c>
      <c r="C3164" s="149" t="str">
        <f t="shared" si="49"/>
        <v>NSW</v>
      </c>
    </row>
    <row r="3165" spans="1:3">
      <c r="A3165" s="150">
        <v>1789</v>
      </c>
      <c r="B3165" s="150">
        <v>63</v>
      </c>
      <c r="C3165" s="149" t="str">
        <f t="shared" si="49"/>
        <v>NSW</v>
      </c>
    </row>
    <row r="3166" spans="1:3">
      <c r="A3166" s="150">
        <v>1790</v>
      </c>
      <c r="B3166" s="150">
        <v>63</v>
      </c>
      <c r="C3166" s="149" t="str">
        <f t="shared" si="49"/>
        <v>NSW</v>
      </c>
    </row>
    <row r="3167" spans="1:3">
      <c r="A3167" s="150">
        <v>1795</v>
      </c>
      <c r="B3167" s="150">
        <v>63</v>
      </c>
      <c r="C3167" s="149" t="str">
        <f t="shared" si="49"/>
        <v>NSW</v>
      </c>
    </row>
    <row r="3168" spans="1:3">
      <c r="A3168" s="150">
        <v>1796</v>
      </c>
      <c r="B3168" s="150">
        <v>63</v>
      </c>
      <c r="C3168" s="149" t="str">
        <f t="shared" si="49"/>
        <v>NSW</v>
      </c>
    </row>
    <row r="3169" spans="1:3">
      <c r="A3169" s="150">
        <v>1797</v>
      </c>
      <c r="B3169" s="150">
        <v>63</v>
      </c>
      <c r="C3169" s="149" t="str">
        <f t="shared" si="49"/>
        <v>NSW</v>
      </c>
    </row>
    <row r="3170" spans="1:3">
      <c r="A3170" s="150">
        <v>1798</v>
      </c>
      <c r="B3170" s="150">
        <v>63</v>
      </c>
      <c r="C3170" s="149" t="str">
        <f t="shared" si="49"/>
        <v>NSW</v>
      </c>
    </row>
    <row r="3171" spans="1:3">
      <c r="A3171" s="150">
        <v>1800</v>
      </c>
      <c r="B3171" s="150">
        <v>63</v>
      </c>
      <c r="C3171" s="149" t="str">
        <f t="shared" si="49"/>
        <v>NSW</v>
      </c>
    </row>
    <row r="3172" spans="1:3">
      <c r="A3172" s="150">
        <v>1801</v>
      </c>
      <c r="B3172" s="150">
        <v>63</v>
      </c>
      <c r="C3172" s="149" t="str">
        <f t="shared" si="49"/>
        <v>NSW</v>
      </c>
    </row>
    <row r="3173" spans="1:3">
      <c r="A3173" s="150">
        <v>1802</v>
      </c>
      <c r="B3173" s="150">
        <v>63</v>
      </c>
      <c r="C3173" s="149" t="str">
        <f t="shared" si="49"/>
        <v>NSW</v>
      </c>
    </row>
    <row r="3174" spans="1:3">
      <c r="A3174" s="150">
        <v>1803</v>
      </c>
      <c r="B3174" s="150">
        <v>63</v>
      </c>
      <c r="C3174" s="149" t="str">
        <f t="shared" si="49"/>
        <v>NSW</v>
      </c>
    </row>
    <row r="3175" spans="1:3">
      <c r="A3175" s="150">
        <v>1804</v>
      </c>
      <c r="B3175" s="150">
        <v>63</v>
      </c>
      <c r="C3175" s="149" t="str">
        <f t="shared" si="49"/>
        <v>NSW</v>
      </c>
    </row>
    <row r="3176" spans="1:3">
      <c r="A3176" s="150">
        <v>1805</v>
      </c>
      <c r="B3176" s="150">
        <v>63</v>
      </c>
      <c r="C3176" s="149" t="str">
        <f t="shared" si="49"/>
        <v>NSW</v>
      </c>
    </row>
    <row r="3177" spans="1:3">
      <c r="A3177" s="150">
        <v>1806</v>
      </c>
      <c r="B3177" s="150">
        <v>63</v>
      </c>
      <c r="C3177" s="149" t="str">
        <f t="shared" si="49"/>
        <v>NSW</v>
      </c>
    </row>
    <row r="3178" spans="1:3">
      <c r="A3178" s="150">
        <v>1807</v>
      </c>
      <c r="B3178" s="150">
        <v>63</v>
      </c>
      <c r="C3178" s="149" t="str">
        <f t="shared" si="49"/>
        <v>NSW</v>
      </c>
    </row>
    <row r="3179" spans="1:3">
      <c r="A3179" s="150">
        <v>1808</v>
      </c>
      <c r="B3179" s="150">
        <v>63</v>
      </c>
      <c r="C3179" s="149" t="str">
        <f t="shared" si="49"/>
        <v>NSW</v>
      </c>
    </row>
    <row r="3180" spans="1:3">
      <c r="A3180" s="150">
        <v>1809</v>
      </c>
      <c r="B3180" s="150">
        <v>63</v>
      </c>
      <c r="C3180" s="149" t="str">
        <f t="shared" si="49"/>
        <v>NSW</v>
      </c>
    </row>
    <row r="3181" spans="1:3">
      <c r="A3181" s="150">
        <v>1811</v>
      </c>
      <c r="B3181" s="150">
        <v>63</v>
      </c>
      <c r="C3181" s="149" t="str">
        <f t="shared" si="49"/>
        <v>NSW</v>
      </c>
    </row>
    <row r="3182" spans="1:3">
      <c r="A3182" s="150">
        <v>1812</v>
      </c>
      <c r="B3182" s="150">
        <v>63</v>
      </c>
      <c r="C3182" s="149" t="str">
        <f t="shared" si="49"/>
        <v>NSW</v>
      </c>
    </row>
    <row r="3183" spans="1:3">
      <c r="A3183" s="150">
        <v>1813</v>
      </c>
      <c r="B3183" s="150">
        <v>63</v>
      </c>
      <c r="C3183" s="149" t="str">
        <f t="shared" si="49"/>
        <v>NSW</v>
      </c>
    </row>
    <row r="3184" spans="1:3">
      <c r="A3184" s="150">
        <v>1814</v>
      </c>
      <c r="B3184" s="150">
        <v>63</v>
      </c>
      <c r="C3184" s="149" t="str">
        <f t="shared" si="49"/>
        <v>NSW</v>
      </c>
    </row>
    <row r="3185" spans="1:3">
      <c r="A3185" s="150">
        <v>1815</v>
      </c>
      <c r="B3185" s="150">
        <v>63</v>
      </c>
      <c r="C3185" s="149" t="str">
        <f t="shared" si="49"/>
        <v>NSW</v>
      </c>
    </row>
    <row r="3186" spans="1:3">
      <c r="A3186" s="150">
        <v>1816</v>
      </c>
      <c r="B3186" s="150">
        <v>63</v>
      </c>
      <c r="C3186" s="149" t="str">
        <f t="shared" si="49"/>
        <v>NSW</v>
      </c>
    </row>
    <row r="3187" spans="1:3">
      <c r="A3187" s="150">
        <v>1817</v>
      </c>
      <c r="B3187" s="150">
        <v>63</v>
      </c>
      <c r="C3187" s="149" t="str">
        <f t="shared" si="49"/>
        <v>NSW</v>
      </c>
    </row>
    <row r="3188" spans="1:3">
      <c r="A3188" s="150">
        <v>1818</v>
      </c>
      <c r="B3188" s="150">
        <v>63</v>
      </c>
      <c r="C3188" s="149" t="str">
        <f t="shared" si="49"/>
        <v>NSW</v>
      </c>
    </row>
    <row r="3189" spans="1:3">
      <c r="A3189" s="150">
        <v>1819</v>
      </c>
      <c r="B3189" s="150">
        <v>63</v>
      </c>
      <c r="C3189" s="149" t="str">
        <f t="shared" si="49"/>
        <v>NSW</v>
      </c>
    </row>
    <row r="3190" spans="1:3">
      <c r="A3190" s="150">
        <v>1820</v>
      </c>
      <c r="B3190" s="150">
        <v>63</v>
      </c>
      <c r="C3190" s="149" t="str">
        <f t="shared" si="49"/>
        <v>NSW</v>
      </c>
    </row>
    <row r="3191" spans="1:3">
      <c r="A3191" s="150">
        <v>1821</v>
      </c>
      <c r="B3191" s="150">
        <v>63</v>
      </c>
      <c r="C3191" s="149" t="str">
        <f t="shared" si="49"/>
        <v>NSW</v>
      </c>
    </row>
    <row r="3192" spans="1:3">
      <c r="A3192" s="150">
        <v>1822</v>
      </c>
      <c r="B3192" s="150">
        <v>63</v>
      </c>
      <c r="C3192" s="149" t="str">
        <f t="shared" si="49"/>
        <v>NSW</v>
      </c>
    </row>
    <row r="3193" spans="1:3">
      <c r="A3193" s="150">
        <v>1823</v>
      </c>
      <c r="B3193" s="150">
        <v>63</v>
      </c>
      <c r="C3193" s="149" t="str">
        <f t="shared" si="49"/>
        <v>NSW</v>
      </c>
    </row>
    <row r="3194" spans="1:3">
      <c r="A3194" s="150">
        <v>1824</v>
      </c>
      <c r="B3194" s="150">
        <v>63</v>
      </c>
      <c r="C3194" s="149" t="str">
        <f t="shared" si="49"/>
        <v>NSW</v>
      </c>
    </row>
    <row r="3195" spans="1:3">
      <c r="A3195" s="150">
        <v>1825</v>
      </c>
      <c r="B3195" s="150">
        <v>63</v>
      </c>
      <c r="C3195" s="149" t="str">
        <f t="shared" si="49"/>
        <v>NSW</v>
      </c>
    </row>
    <row r="3196" spans="1:3">
      <c r="A3196" s="150">
        <v>1826</v>
      </c>
      <c r="B3196" s="150">
        <v>63</v>
      </c>
      <c r="C3196" s="149" t="str">
        <f t="shared" si="49"/>
        <v>NSW</v>
      </c>
    </row>
    <row r="3197" spans="1:3">
      <c r="A3197" s="150">
        <v>1827</v>
      </c>
      <c r="B3197" s="150">
        <v>63</v>
      </c>
      <c r="C3197" s="149" t="str">
        <f t="shared" si="49"/>
        <v>NSW</v>
      </c>
    </row>
    <row r="3198" spans="1:3">
      <c r="A3198" s="150">
        <v>1828</v>
      </c>
      <c r="B3198" s="150">
        <v>63</v>
      </c>
      <c r="C3198" s="149" t="str">
        <f t="shared" si="49"/>
        <v>NSW</v>
      </c>
    </row>
    <row r="3199" spans="1:3">
      <c r="A3199" s="150">
        <v>1829</v>
      </c>
      <c r="B3199" s="150">
        <v>63</v>
      </c>
      <c r="C3199" s="149" t="str">
        <f t="shared" si="49"/>
        <v>NSW</v>
      </c>
    </row>
    <row r="3200" spans="1:3">
      <c r="A3200" s="150">
        <v>1830</v>
      </c>
      <c r="B3200" s="150">
        <v>63</v>
      </c>
      <c r="C3200" s="149" t="str">
        <f t="shared" si="49"/>
        <v>NSW</v>
      </c>
    </row>
    <row r="3201" spans="1:3">
      <c r="A3201" s="150">
        <v>1831</v>
      </c>
      <c r="B3201" s="150">
        <v>63</v>
      </c>
      <c r="C3201" s="149" t="str">
        <f t="shared" si="49"/>
        <v>NSW</v>
      </c>
    </row>
    <row r="3202" spans="1:3">
      <c r="A3202" s="150">
        <v>1832</v>
      </c>
      <c r="B3202" s="150">
        <v>63</v>
      </c>
      <c r="C3202" s="149" t="str">
        <f t="shared" ref="C3202:C3265" si="50">IF(OR(A3202&lt;=299,AND(A3202&lt;3000,A3202&gt;=1000)),"NSW",IF(AND(A3202&lt;=999,A3202&gt;=800),"NT",IF(OR(AND(A3202&lt;=8999,A3202&gt;=8000),AND(A3202&lt;=3999,A3202&gt;=3000)),"VIC",IF(OR(AND(A3202&lt;=9999,A3202&gt;=9000),AND(A3202&lt;=4999,A3202&gt;=4000)),"QLD",IF(AND(A3202&lt;=5999,A3202&gt;=5000),"SA",IF(AND(A3202&lt;=6999,A3202&gt;=6000),"WA","TAS"))))))</f>
        <v>NSW</v>
      </c>
    </row>
    <row r="3203" spans="1:3">
      <c r="A3203" s="150">
        <v>1833</v>
      </c>
      <c r="B3203" s="150">
        <v>63</v>
      </c>
      <c r="C3203" s="149" t="str">
        <f t="shared" si="50"/>
        <v>NSW</v>
      </c>
    </row>
    <row r="3204" spans="1:3">
      <c r="A3204" s="150">
        <v>1834</v>
      </c>
      <c r="B3204" s="150">
        <v>63</v>
      </c>
      <c r="C3204" s="149" t="str">
        <f t="shared" si="50"/>
        <v>NSW</v>
      </c>
    </row>
    <row r="3205" spans="1:3">
      <c r="A3205" s="150">
        <v>1835</v>
      </c>
      <c r="B3205" s="150">
        <v>63</v>
      </c>
      <c r="C3205" s="149" t="str">
        <f t="shared" si="50"/>
        <v>NSW</v>
      </c>
    </row>
    <row r="3206" spans="1:3">
      <c r="A3206" s="150">
        <v>1836</v>
      </c>
      <c r="B3206" s="150">
        <v>63</v>
      </c>
      <c r="C3206" s="149" t="str">
        <f t="shared" si="50"/>
        <v>NSW</v>
      </c>
    </row>
    <row r="3207" spans="1:3">
      <c r="A3207" s="150">
        <v>1837</v>
      </c>
      <c r="B3207" s="150">
        <v>63</v>
      </c>
      <c r="C3207" s="149" t="str">
        <f t="shared" si="50"/>
        <v>NSW</v>
      </c>
    </row>
    <row r="3208" spans="1:3">
      <c r="A3208" s="150">
        <v>1838</v>
      </c>
      <c r="B3208" s="150">
        <v>63</v>
      </c>
      <c r="C3208" s="149" t="str">
        <f t="shared" si="50"/>
        <v>NSW</v>
      </c>
    </row>
    <row r="3209" spans="1:3">
      <c r="A3209" s="150">
        <v>1839</v>
      </c>
      <c r="B3209" s="150">
        <v>63</v>
      </c>
      <c r="C3209" s="149" t="str">
        <f t="shared" si="50"/>
        <v>NSW</v>
      </c>
    </row>
    <row r="3210" spans="1:3">
      <c r="A3210" s="150">
        <v>1842</v>
      </c>
      <c r="B3210" s="150">
        <v>63</v>
      </c>
      <c r="C3210" s="149" t="str">
        <f t="shared" si="50"/>
        <v>NSW</v>
      </c>
    </row>
    <row r="3211" spans="1:3">
      <c r="A3211" s="150">
        <v>1843</v>
      </c>
      <c r="B3211" s="150">
        <v>63</v>
      </c>
      <c r="C3211" s="149" t="str">
        <f t="shared" si="50"/>
        <v>NSW</v>
      </c>
    </row>
    <row r="3212" spans="1:3">
      <c r="A3212" s="150">
        <v>1844</v>
      </c>
      <c r="B3212" s="150">
        <v>63</v>
      </c>
      <c r="C3212" s="149" t="str">
        <f t="shared" si="50"/>
        <v>NSW</v>
      </c>
    </row>
    <row r="3213" spans="1:3">
      <c r="A3213" s="150">
        <v>1845</v>
      </c>
      <c r="B3213" s="150">
        <v>63</v>
      </c>
      <c r="C3213" s="149" t="str">
        <f t="shared" si="50"/>
        <v>NSW</v>
      </c>
    </row>
    <row r="3214" spans="1:3">
      <c r="A3214" s="150">
        <v>1846</v>
      </c>
      <c r="B3214" s="150">
        <v>63</v>
      </c>
      <c r="C3214" s="149" t="str">
        <f t="shared" si="50"/>
        <v>NSW</v>
      </c>
    </row>
    <row r="3215" spans="1:3">
      <c r="A3215" s="150">
        <v>1847</v>
      </c>
      <c r="B3215" s="150">
        <v>63</v>
      </c>
      <c r="C3215" s="149" t="str">
        <f t="shared" si="50"/>
        <v>NSW</v>
      </c>
    </row>
    <row r="3216" spans="1:3">
      <c r="A3216" s="150">
        <v>1848</v>
      </c>
      <c r="B3216" s="150">
        <v>63</v>
      </c>
      <c r="C3216" s="149" t="str">
        <f t="shared" si="50"/>
        <v>NSW</v>
      </c>
    </row>
    <row r="3217" spans="1:3">
      <c r="A3217" s="150">
        <v>1849</v>
      </c>
      <c r="B3217" s="150">
        <v>63</v>
      </c>
      <c r="C3217" s="149" t="str">
        <f t="shared" si="50"/>
        <v>NSW</v>
      </c>
    </row>
    <row r="3218" spans="1:3">
      <c r="A3218" s="150">
        <v>1850</v>
      </c>
      <c r="B3218" s="150">
        <v>63</v>
      </c>
      <c r="C3218" s="149" t="str">
        <f t="shared" si="50"/>
        <v>NSW</v>
      </c>
    </row>
    <row r="3219" spans="1:3">
      <c r="A3219" s="150">
        <v>1851</v>
      </c>
      <c r="B3219" s="150">
        <v>63</v>
      </c>
      <c r="C3219" s="149" t="str">
        <f t="shared" si="50"/>
        <v>NSW</v>
      </c>
    </row>
    <row r="3220" spans="1:3">
      <c r="A3220" s="150">
        <v>1852</v>
      </c>
      <c r="B3220" s="150">
        <v>63</v>
      </c>
      <c r="C3220" s="149" t="str">
        <f t="shared" si="50"/>
        <v>NSW</v>
      </c>
    </row>
    <row r="3221" spans="1:3">
      <c r="A3221" s="150">
        <v>1853</v>
      </c>
      <c r="B3221" s="150">
        <v>63</v>
      </c>
      <c r="C3221" s="149" t="str">
        <f t="shared" si="50"/>
        <v>NSW</v>
      </c>
    </row>
    <row r="3222" spans="1:3">
      <c r="A3222" s="150">
        <v>1854</v>
      </c>
      <c r="B3222" s="150">
        <v>63</v>
      </c>
      <c r="C3222" s="149" t="str">
        <f t="shared" si="50"/>
        <v>NSW</v>
      </c>
    </row>
    <row r="3223" spans="1:3">
      <c r="A3223" s="150">
        <v>1855</v>
      </c>
      <c r="B3223" s="150">
        <v>63</v>
      </c>
      <c r="C3223" s="149" t="str">
        <f t="shared" si="50"/>
        <v>NSW</v>
      </c>
    </row>
    <row r="3224" spans="1:3">
      <c r="A3224" s="150">
        <v>1856</v>
      </c>
      <c r="B3224" s="150">
        <v>63</v>
      </c>
      <c r="C3224" s="149" t="str">
        <f t="shared" si="50"/>
        <v>NSW</v>
      </c>
    </row>
    <row r="3225" spans="1:3">
      <c r="A3225" s="150">
        <v>1857</v>
      </c>
      <c r="B3225" s="150">
        <v>63</v>
      </c>
      <c r="C3225" s="149" t="str">
        <f t="shared" si="50"/>
        <v>NSW</v>
      </c>
    </row>
    <row r="3226" spans="1:3">
      <c r="A3226" s="150">
        <v>1858</v>
      </c>
      <c r="B3226" s="150">
        <v>63</v>
      </c>
      <c r="C3226" s="149" t="str">
        <f t="shared" si="50"/>
        <v>NSW</v>
      </c>
    </row>
    <row r="3227" spans="1:3">
      <c r="A3227" s="150">
        <v>1859</v>
      </c>
      <c r="B3227" s="150">
        <v>63</v>
      </c>
      <c r="C3227" s="149" t="str">
        <f t="shared" si="50"/>
        <v>NSW</v>
      </c>
    </row>
    <row r="3228" spans="1:3">
      <c r="A3228" s="150">
        <v>1860</v>
      </c>
      <c r="B3228" s="150">
        <v>63</v>
      </c>
      <c r="C3228" s="149" t="str">
        <f t="shared" si="50"/>
        <v>NSW</v>
      </c>
    </row>
    <row r="3229" spans="1:3">
      <c r="A3229" s="150">
        <v>1861</v>
      </c>
      <c r="B3229" s="150">
        <v>63</v>
      </c>
      <c r="C3229" s="149" t="str">
        <f t="shared" si="50"/>
        <v>NSW</v>
      </c>
    </row>
    <row r="3230" spans="1:3">
      <c r="A3230" s="150">
        <v>1862</v>
      </c>
      <c r="B3230" s="150">
        <v>63</v>
      </c>
      <c r="C3230" s="149" t="str">
        <f t="shared" si="50"/>
        <v>NSW</v>
      </c>
    </row>
    <row r="3231" spans="1:3">
      <c r="A3231" s="150">
        <v>1863</v>
      </c>
      <c r="B3231" s="150">
        <v>63</v>
      </c>
      <c r="C3231" s="149" t="str">
        <f t="shared" si="50"/>
        <v>NSW</v>
      </c>
    </row>
    <row r="3232" spans="1:3">
      <c r="A3232" s="150">
        <v>1864</v>
      </c>
      <c r="B3232" s="150">
        <v>63</v>
      </c>
      <c r="C3232" s="149" t="str">
        <f t="shared" si="50"/>
        <v>NSW</v>
      </c>
    </row>
    <row r="3233" spans="1:3">
      <c r="A3233" s="150">
        <v>1867</v>
      </c>
      <c r="B3233" s="150">
        <v>63</v>
      </c>
      <c r="C3233" s="149" t="str">
        <f t="shared" si="50"/>
        <v>NSW</v>
      </c>
    </row>
    <row r="3234" spans="1:3">
      <c r="A3234" s="150">
        <v>1868</v>
      </c>
      <c r="B3234" s="150">
        <v>63</v>
      </c>
      <c r="C3234" s="149" t="str">
        <f t="shared" si="50"/>
        <v>NSW</v>
      </c>
    </row>
    <row r="3235" spans="1:3">
      <c r="A3235" s="150">
        <v>1869</v>
      </c>
      <c r="B3235" s="150">
        <v>63</v>
      </c>
      <c r="C3235" s="149" t="str">
        <f t="shared" si="50"/>
        <v>NSW</v>
      </c>
    </row>
    <row r="3236" spans="1:3">
      <c r="A3236" s="150">
        <v>1870</v>
      </c>
      <c r="B3236" s="150">
        <v>63</v>
      </c>
      <c r="C3236" s="149" t="str">
        <f t="shared" si="50"/>
        <v>NSW</v>
      </c>
    </row>
    <row r="3237" spans="1:3">
      <c r="A3237" s="150">
        <v>1871</v>
      </c>
      <c r="B3237" s="150">
        <v>63</v>
      </c>
      <c r="C3237" s="149" t="str">
        <f t="shared" si="50"/>
        <v>NSW</v>
      </c>
    </row>
    <row r="3238" spans="1:3">
      <c r="A3238" s="150">
        <v>1872</v>
      </c>
      <c r="B3238" s="150">
        <v>63</v>
      </c>
      <c r="C3238" s="149" t="str">
        <f t="shared" si="50"/>
        <v>NSW</v>
      </c>
    </row>
    <row r="3239" spans="1:3">
      <c r="A3239" s="150">
        <v>1873</v>
      </c>
      <c r="B3239" s="150">
        <v>63</v>
      </c>
      <c r="C3239" s="149" t="str">
        <f t="shared" si="50"/>
        <v>NSW</v>
      </c>
    </row>
    <row r="3240" spans="1:3">
      <c r="A3240" s="150">
        <v>1874</v>
      </c>
      <c r="B3240" s="150">
        <v>63</v>
      </c>
      <c r="C3240" s="149" t="str">
        <f t="shared" si="50"/>
        <v>NSW</v>
      </c>
    </row>
    <row r="3241" spans="1:3">
      <c r="A3241" s="150">
        <v>1875</v>
      </c>
      <c r="B3241" s="150">
        <v>63</v>
      </c>
      <c r="C3241" s="149" t="str">
        <f t="shared" si="50"/>
        <v>NSW</v>
      </c>
    </row>
    <row r="3242" spans="1:3">
      <c r="A3242" s="150">
        <v>1876</v>
      </c>
      <c r="B3242" s="150">
        <v>63</v>
      </c>
      <c r="C3242" s="149" t="str">
        <f t="shared" si="50"/>
        <v>NSW</v>
      </c>
    </row>
    <row r="3243" spans="1:3">
      <c r="A3243" s="150">
        <v>1877</v>
      </c>
      <c r="B3243" s="150">
        <v>63</v>
      </c>
      <c r="C3243" s="149" t="str">
        <f t="shared" si="50"/>
        <v>NSW</v>
      </c>
    </row>
    <row r="3244" spans="1:3">
      <c r="A3244" s="150">
        <v>1878</v>
      </c>
      <c r="B3244" s="150">
        <v>63</v>
      </c>
      <c r="C3244" s="149" t="str">
        <f t="shared" si="50"/>
        <v>NSW</v>
      </c>
    </row>
    <row r="3245" spans="1:3">
      <c r="A3245" s="150">
        <v>1879</v>
      </c>
      <c r="B3245" s="150">
        <v>63</v>
      </c>
      <c r="C3245" s="149" t="str">
        <f t="shared" si="50"/>
        <v>NSW</v>
      </c>
    </row>
    <row r="3246" spans="1:3">
      <c r="A3246" s="150">
        <v>1880</v>
      </c>
      <c r="B3246" s="150">
        <v>63</v>
      </c>
      <c r="C3246" s="149" t="str">
        <f t="shared" si="50"/>
        <v>NSW</v>
      </c>
    </row>
    <row r="3247" spans="1:3">
      <c r="A3247" s="150">
        <v>1881</v>
      </c>
      <c r="B3247" s="150">
        <v>63</v>
      </c>
      <c r="C3247" s="149" t="str">
        <f t="shared" si="50"/>
        <v>NSW</v>
      </c>
    </row>
    <row r="3248" spans="1:3">
      <c r="A3248" s="150">
        <v>1882</v>
      </c>
      <c r="B3248" s="150">
        <v>63</v>
      </c>
      <c r="C3248" s="149" t="str">
        <f t="shared" si="50"/>
        <v>NSW</v>
      </c>
    </row>
    <row r="3249" spans="1:3">
      <c r="A3249" s="150">
        <v>1883</v>
      </c>
      <c r="B3249" s="150">
        <v>63</v>
      </c>
      <c r="C3249" s="149" t="str">
        <f t="shared" si="50"/>
        <v>NSW</v>
      </c>
    </row>
    <row r="3250" spans="1:3">
      <c r="A3250" s="150">
        <v>1884</v>
      </c>
      <c r="B3250" s="150">
        <v>63</v>
      </c>
      <c r="C3250" s="149" t="str">
        <f t="shared" si="50"/>
        <v>NSW</v>
      </c>
    </row>
    <row r="3251" spans="1:3">
      <c r="A3251" s="150">
        <v>1885</v>
      </c>
      <c r="B3251" s="150">
        <v>63</v>
      </c>
      <c r="C3251" s="149" t="str">
        <f t="shared" si="50"/>
        <v>NSW</v>
      </c>
    </row>
    <row r="3252" spans="1:3">
      <c r="A3252" s="150">
        <v>1886</v>
      </c>
      <c r="B3252" s="150">
        <v>63</v>
      </c>
      <c r="C3252" s="149" t="str">
        <f t="shared" si="50"/>
        <v>NSW</v>
      </c>
    </row>
    <row r="3253" spans="1:3">
      <c r="A3253" s="150">
        <v>1887</v>
      </c>
      <c r="B3253" s="150">
        <v>63</v>
      </c>
      <c r="C3253" s="149" t="str">
        <f t="shared" si="50"/>
        <v>NSW</v>
      </c>
    </row>
    <row r="3254" spans="1:3">
      <c r="A3254" s="150">
        <v>1888</v>
      </c>
      <c r="B3254" s="150">
        <v>63</v>
      </c>
      <c r="C3254" s="149" t="str">
        <f t="shared" si="50"/>
        <v>NSW</v>
      </c>
    </row>
    <row r="3255" spans="1:3">
      <c r="A3255" s="150">
        <v>1890</v>
      </c>
      <c r="B3255" s="150">
        <v>63</v>
      </c>
      <c r="C3255" s="149" t="str">
        <f t="shared" si="50"/>
        <v>NSW</v>
      </c>
    </row>
    <row r="3256" spans="1:3">
      <c r="A3256" s="150">
        <v>1891</v>
      </c>
      <c r="B3256" s="150">
        <v>63</v>
      </c>
      <c r="C3256" s="149" t="str">
        <f t="shared" si="50"/>
        <v>NSW</v>
      </c>
    </row>
    <row r="3257" spans="1:3">
      <c r="A3257" s="150">
        <v>1894</v>
      </c>
      <c r="B3257" s="150">
        <v>63</v>
      </c>
      <c r="C3257" s="149" t="str">
        <f t="shared" si="50"/>
        <v>NSW</v>
      </c>
    </row>
    <row r="3258" spans="1:3">
      <c r="A3258" s="150">
        <v>1895</v>
      </c>
      <c r="B3258" s="150">
        <v>63</v>
      </c>
      <c r="C3258" s="149" t="str">
        <f t="shared" si="50"/>
        <v>NSW</v>
      </c>
    </row>
    <row r="3259" spans="1:3">
      <c r="A3259" s="150">
        <v>1896</v>
      </c>
      <c r="B3259" s="150">
        <v>63</v>
      </c>
      <c r="C3259" s="149" t="str">
        <f t="shared" si="50"/>
        <v>NSW</v>
      </c>
    </row>
    <row r="3260" spans="1:3">
      <c r="A3260" s="150">
        <v>1897</v>
      </c>
      <c r="B3260" s="150">
        <v>63</v>
      </c>
      <c r="C3260" s="149" t="str">
        <f t="shared" si="50"/>
        <v>NSW</v>
      </c>
    </row>
    <row r="3261" spans="1:3">
      <c r="A3261" s="150">
        <v>1898</v>
      </c>
      <c r="B3261" s="150">
        <v>63</v>
      </c>
      <c r="C3261" s="149" t="str">
        <f t="shared" si="50"/>
        <v>NSW</v>
      </c>
    </row>
    <row r="3262" spans="1:3">
      <c r="A3262" s="150">
        <v>1900</v>
      </c>
      <c r="B3262" s="150">
        <v>63</v>
      </c>
      <c r="C3262" s="149" t="str">
        <f t="shared" si="50"/>
        <v>NSW</v>
      </c>
    </row>
    <row r="3263" spans="1:3">
      <c r="A3263" s="150">
        <v>1902</v>
      </c>
      <c r="B3263" s="150">
        <v>63</v>
      </c>
      <c r="C3263" s="149" t="str">
        <f t="shared" si="50"/>
        <v>NSW</v>
      </c>
    </row>
    <row r="3264" spans="1:3">
      <c r="A3264" s="150">
        <v>1903</v>
      </c>
      <c r="B3264" s="150">
        <v>63</v>
      </c>
      <c r="C3264" s="149" t="str">
        <f t="shared" si="50"/>
        <v>NSW</v>
      </c>
    </row>
    <row r="3265" spans="1:3">
      <c r="A3265" s="150">
        <v>1920</v>
      </c>
      <c r="B3265" s="150">
        <v>63</v>
      </c>
      <c r="C3265" s="149" t="str">
        <f t="shared" si="50"/>
        <v>NSW</v>
      </c>
    </row>
    <row r="3266" spans="1:3">
      <c r="A3266" s="150">
        <v>2000</v>
      </c>
      <c r="B3266" s="150">
        <v>63</v>
      </c>
      <c r="C3266" s="149" t="str">
        <f t="shared" ref="C3266:C3329" si="51">IF(OR(A3266&lt;=299,AND(A3266&lt;3000,A3266&gt;=1000)),"NSW",IF(AND(A3266&lt;=999,A3266&gt;=800),"NT",IF(OR(AND(A3266&lt;=8999,A3266&gt;=8000),AND(A3266&lt;=3999,A3266&gt;=3000)),"VIC",IF(OR(AND(A3266&lt;=9999,A3266&gt;=9000),AND(A3266&lt;=4999,A3266&gt;=4000)),"QLD",IF(AND(A3266&lt;=5999,A3266&gt;=5000),"SA",IF(AND(A3266&lt;=6999,A3266&gt;=6000),"WA","TAS"))))))</f>
        <v>NSW</v>
      </c>
    </row>
    <row r="3267" spans="1:3">
      <c r="A3267" s="150">
        <v>2001</v>
      </c>
      <c r="B3267" s="150">
        <v>63</v>
      </c>
      <c r="C3267" s="149" t="str">
        <f t="shared" si="51"/>
        <v>NSW</v>
      </c>
    </row>
    <row r="3268" spans="1:3">
      <c r="A3268" s="150">
        <v>2004</v>
      </c>
      <c r="B3268" s="150">
        <v>63</v>
      </c>
      <c r="C3268" s="149" t="str">
        <f t="shared" si="51"/>
        <v>NSW</v>
      </c>
    </row>
    <row r="3269" spans="1:3">
      <c r="A3269" s="150">
        <v>2005</v>
      </c>
      <c r="B3269" s="150">
        <v>63</v>
      </c>
      <c r="C3269" s="149" t="str">
        <f t="shared" si="51"/>
        <v>NSW</v>
      </c>
    </row>
    <row r="3270" spans="1:3">
      <c r="A3270" s="150">
        <v>2006</v>
      </c>
      <c r="B3270" s="150">
        <v>63</v>
      </c>
      <c r="C3270" s="149" t="str">
        <f t="shared" si="51"/>
        <v>NSW</v>
      </c>
    </row>
    <row r="3271" spans="1:3">
      <c r="A3271" s="150">
        <v>2007</v>
      </c>
      <c r="B3271" s="150">
        <v>63</v>
      </c>
      <c r="C3271" s="149" t="str">
        <f t="shared" si="51"/>
        <v>NSW</v>
      </c>
    </row>
    <row r="3272" spans="1:3">
      <c r="A3272" s="150">
        <v>2008</v>
      </c>
      <c r="B3272" s="150">
        <v>63</v>
      </c>
      <c r="C3272" s="149" t="str">
        <f t="shared" si="51"/>
        <v>NSW</v>
      </c>
    </row>
    <row r="3273" spans="1:3">
      <c r="A3273" s="150">
        <v>2009</v>
      </c>
      <c r="B3273" s="150">
        <v>63</v>
      </c>
      <c r="C3273" s="149" t="str">
        <f t="shared" si="51"/>
        <v>NSW</v>
      </c>
    </row>
    <row r="3274" spans="1:3">
      <c r="A3274" s="150">
        <v>2010</v>
      </c>
      <c r="B3274" s="150">
        <v>63</v>
      </c>
      <c r="C3274" s="149" t="str">
        <f t="shared" si="51"/>
        <v>NSW</v>
      </c>
    </row>
    <row r="3275" spans="1:3">
      <c r="A3275" s="150">
        <v>2011</v>
      </c>
      <c r="B3275" s="150">
        <v>63</v>
      </c>
      <c r="C3275" s="149" t="str">
        <f t="shared" si="51"/>
        <v>NSW</v>
      </c>
    </row>
    <row r="3276" spans="1:3">
      <c r="A3276" s="150">
        <v>2012</v>
      </c>
      <c r="B3276" s="150">
        <v>63</v>
      </c>
      <c r="C3276" s="149" t="str">
        <f t="shared" si="51"/>
        <v>NSW</v>
      </c>
    </row>
    <row r="3277" spans="1:3">
      <c r="A3277" s="150">
        <v>2013</v>
      </c>
      <c r="B3277" s="150">
        <v>63</v>
      </c>
      <c r="C3277" s="149" t="str">
        <f t="shared" si="51"/>
        <v>NSW</v>
      </c>
    </row>
    <row r="3278" spans="1:3">
      <c r="A3278" s="150">
        <v>2014</v>
      </c>
      <c r="B3278" s="150">
        <v>63</v>
      </c>
      <c r="C3278" s="149" t="str">
        <f t="shared" si="51"/>
        <v>NSW</v>
      </c>
    </row>
    <row r="3279" spans="1:3">
      <c r="A3279" s="150">
        <v>2015</v>
      </c>
      <c r="B3279" s="150">
        <v>63</v>
      </c>
      <c r="C3279" s="149" t="str">
        <f t="shared" si="51"/>
        <v>NSW</v>
      </c>
    </row>
    <row r="3280" spans="1:3">
      <c r="A3280" s="150">
        <v>2016</v>
      </c>
      <c r="B3280" s="150">
        <v>63</v>
      </c>
      <c r="C3280" s="149" t="str">
        <f t="shared" si="51"/>
        <v>NSW</v>
      </c>
    </row>
    <row r="3281" spans="1:3">
      <c r="A3281" s="150">
        <v>2017</v>
      </c>
      <c r="B3281" s="150">
        <v>63</v>
      </c>
      <c r="C3281" s="149" t="str">
        <f t="shared" si="51"/>
        <v>NSW</v>
      </c>
    </row>
    <row r="3282" spans="1:3">
      <c r="A3282" s="150">
        <v>2018</v>
      </c>
      <c r="B3282" s="150">
        <v>63</v>
      </c>
      <c r="C3282" s="149" t="str">
        <f t="shared" si="51"/>
        <v>NSW</v>
      </c>
    </row>
    <row r="3283" spans="1:3">
      <c r="A3283" s="150">
        <v>2019</v>
      </c>
      <c r="B3283" s="150">
        <v>63</v>
      </c>
      <c r="C3283" s="149" t="str">
        <f t="shared" si="51"/>
        <v>NSW</v>
      </c>
    </row>
    <row r="3284" spans="1:3">
      <c r="A3284" s="150">
        <v>2020</v>
      </c>
      <c r="B3284" s="150">
        <v>63</v>
      </c>
      <c r="C3284" s="149" t="str">
        <f t="shared" si="51"/>
        <v>NSW</v>
      </c>
    </row>
    <row r="3285" spans="1:3">
      <c r="A3285" s="150">
        <v>2021</v>
      </c>
      <c r="B3285" s="150">
        <v>63</v>
      </c>
      <c r="C3285" s="149" t="str">
        <f t="shared" si="51"/>
        <v>NSW</v>
      </c>
    </row>
    <row r="3286" spans="1:3">
      <c r="A3286" s="150">
        <v>2022</v>
      </c>
      <c r="B3286" s="150">
        <v>63</v>
      </c>
      <c r="C3286" s="149" t="str">
        <f t="shared" si="51"/>
        <v>NSW</v>
      </c>
    </row>
    <row r="3287" spans="1:3">
      <c r="A3287" s="150">
        <v>2023</v>
      </c>
      <c r="B3287" s="150">
        <v>63</v>
      </c>
      <c r="C3287" s="149" t="str">
        <f t="shared" si="51"/>
        <v>NSW</v>
      </c>
    </row>
    <row r="3288" spans="1:3">
      <c r="A3288" s="150">
        <v>2024</v>
      </c>
      <c r="B3288" s="150">
        <v>63</v>
      </c>
      <c r="C3288" s="149" t="str">
        <f t="shared" si="51"/>
        <v>NSW</v>
      </c>
    </row>
    <row r="3289" spans="1:3">
      <c r="A3289" s="150">
        <v>2025</v>
      </c>
      <c r="B3289" s="150">
        <v>63</v>
      </c>
      <c r="C3289" s="149" t="str">
        <f t="shared" si="51"/>
        <v>NSW</v>
      </c>
    </row>
    <row r="3290" spans="1:3">
      <c r="A3290" s="150">
        <v>2026</v>
      </c>
      <c r="B3290" s="150">
        <v>63</v>
      </c>
      <c r="C3290" s="149" t="str">
        <f t="shared" si="51"/>
        <v>NSW</v>
      </c>
    </row>
    <row r="3291" spans="1:3">
      <c r="A3291" s="150">
        <v>2027</v>
      </c>
      <c r="B3291" s="150">
        <v>63</v>
      </c>
      <c r="C3291" s="149" t="str">
        <f t="shared" si="51"/>
        <v>NSW</v>
      </c>
    </row>
    <row r="3292" spans="1:3">
      <c r="A3292" s="150">
        <v>2028</v>
      </c>
      <c r="B3292" s="150">
        <v>63</v>
      </c>
      <c r="C3292" s="149" t="str">
        <f t="shared" si="51"/>
        <v>NSW</v>
      </c>
    </row>
    <row r="3293" spans="1:3">
      <c r="A3293" s="150">
        <v>2029</v>
      </c>
      <c r="B3293" s="150">
        <v>63</v>
      </c>
      <c r="C3293" s="149" t="str">
        <f t="shared" si="51"/>
        <v>NSW</v>
      </c>
    </row>
    <row r="3294" spans="1:3">
      <c r="A3294" s="150">
        <v>2030</v>
      </c>
      <c r="B3294" s="150">
        <v>63</v>
      </c>
      <c r="C3294" s="149" t="str">
        <f t="shared" si="51"/>
        <v>NSW</v>
      </c>
    </row>
    <row r="3295" spans="1:3">
      <c r="A3295" s="150">
        <v>2031</v>
      </c>
      <c r="B3295" s="150">
        <v>63</v>
      </c>
      <c r="C3295" s="149" t="str">
        <f t="shared" si="51"/>
        <v>NSW</v>
      </c>
    </row>
    <row r="3296" spans="1:3">
      <c r="A3296" s="150">
        <v>2032</v>
      </c>
      <c r="B3296" s="150">
        <v>63</v>
      </c>
      <c r="C3296" s="149" t="str">
        <f t="shared" si="51"/>
        <v>NSW</v>
      </c>
    </row>
    <row r="3297" spans="1:3">
      <c r="A3297" s="150">
        <v>2033</v>
      </c>
      <c r="B3297" s="150">
        <v>63</v>
      </c>
      <c r="C3297" s="149" t="str">
        <f t="shared" si="51"/>
        <v>NSW</v>
      </c>
    </row>
    <row r="3298" spans="1:3">
      <c r="A3298" s="150">
        <v>2034</v>
      </c>
      <c r="B3298" s="150">
        <v>63</v>
      </c>
      <c r="C3298" s="149" t="str">
        <f t="shared" si="51"/>
        <v>NSW</v>
      </c>
    </row>
    <row r="3299" spans="1:3">
      <c r="A3299" s="150">
        <v>2035</v>
      </c>
      <c r="B3299" s="150">
        <v>63</v>
      </c>
      <c r="C3299" s="149" t="str">
        <f t="shared" si="51"/>
        <v>NSW</v>
      </c>
    </row>
    <row r="3300" spans="1:3">
      <c r="A3300" s="150">
        <v>2036</v>
      </c>
      <c r="B3300" s="150">
        <v>63</v>
      </c>
      <c r="C3300" s="149" t="str">
        <f t="shared" si="51"/>
        <v>NSW</v>
      </c>
    </row>
    <row r="3301" spans="1:3">
      <c r="A3301" s="150">
        <v>2037</v>
      </c>
      <c r="B3301" s="150">
        <v>63</v>
      </c>
      <c r="C3301" s="149" t="str">
        <f t="shared" si="51"/>
        <v>NSW</v>
      </c>
    </row>
    <row r="3302" spans="1:3">
      <c r="A3302" s="150">
        <v>2038</v>
      </c>
      <c r="B3302" s="150">
        <v>63</v>
      </c>
      <c r="C3302" s="149" t="str">
        <f t="shared" si="51"/>
        <v>NSW</v>
      </c>
    </row>
    <row r="3303" spans="1:3">
      <c r="A3303" s="150">
        <v>2039</v>
      </c>
      <c r="B3303" s="150">
        <v>63</v>
      </c>
      <c r="C3303" s="149" t="str">
        <f t="shared" si="51"/>
        <v>NSW</v>
      </c>
    </row>
    <row r="3304" spans="1:3">
      <c r="A3304" s="150">
        <v>2040</v>
      </c>
      <c r="B3304" s="150">
        <v>63</v>
      </c>
      <c r="C3304" s="149" t="str">
        <f t="shared" si="51"/>
        <v>NSW</v>
      </c>
    </row>
    <row r="3305" spans="1:3">
      <c r="A3305" s="150">
        <v>2041</v>
      </c>
      <c r="B3305" s="150">
        <v>63</v>
      </c>
      <c r="C3305" s="149" t="str">
        <f t="shared" si="51"/>
        <v>NSW</v>
      </c>
    </row>
    <row r="3306" spans="1:3">
      <c r="A3306" s="150">
        <v>2042</v>
      </c>
      <c r="B3306" s="150">
        <v>63</v>
      </c>
      <c r="C3306" s="149" t="str">
        <f t="shared" si="51"/>
        <v>NSW</v>
      </c>
    </row>
    <row r="3307" spans="1:3">
      <c r="A3307" s="150">
        <v>2043</v>
      </c>
      <c r="B3307" s="150">
        <v>63</v>
      </c>
      <c r="C3307" s="149" t="str">
        <f t="shared" si="51"/>
        <v>NSW</v>
      </c>
    </row>
    <row r="3308" spans="1:3">
      <c r="A3308" s="150">
        <v>2044</v>
      </c>
      <c r="B3308" s="150">
        <v>63</v>
      </c>
      <c r="C3308" s="149" t="str">
        <f t="shared" si="51"/>
        <v>NSW</v>
      </c>
    </row>
    <row r="3309" spans="1:3">
      <c r="A3309" s="150">
        <v>2045</v>
      </c>
      <c r="B3309" s="150">
        <v>63</v>
      </c>
      <c r="C3309" s="149" t="str">
        <f t="shared" si="51"/>
        <v>NSW</v>
      </c>
    </row>
    <row r="3310" spans="1:3">
      <c r="A3310" s="150">
        <v>2046</v>
      </c>
      <c r="B3310" s="150">
        <v>63</v>
      </c>
      <c r="C3310" s="149" t="str">
        <f t="shared" si="51"/>
        <v>NSW</v>
      </c>
    </row>
    <row r="3311" spans="1:3">
      <c r="A3311" s="150">
        <v>2047</v>
      </c>
      <c r="B3311" s="150">
        <v>63</v>
      </c>
      <c r="C3311" s="149" t="str">
        <f t="shared" si="51"/>
        <v>NSW</v>
      </c>
    </row>
    <row r="3312" spans="1:3">
      <c r="A3312" s="150">
        <v>2048</v>
      </c>
      <c r="B3312" s="150">
        <v>63</v>
      </c>
      <c r="C3312" s="149" t="str">
        <f t="shared" si="51"/>
        <v>NSW</v>
      </c>
    </row>
    <row r="3313" spans="1:3">
      <c r="A3313" s="150">
        <v>2049</v>
      </c>
      <c r="B3313" s="150">
        <v>63</v>
      </c>
      <c r="C3313" s="149" t="str">
        <f t="shared" si="51"/>
        <v>NSW</v>
      </c>
    </row>
    <row r="3314" spans="1:3">
      <c r="A3314" s="150">
        <v>2050</v>
      </c>
      <c r="B3314" s="150">
        <v>63</v>
      </c>
      <c r="C3314" s="149" t="str">
        <f t="shared" si="51"/>
        <v>NSW</v>
      </c>
    </row>
    <row r="3315" spans="1:3">
      <c r="A3315" s="150">
        <v>2051</v>
      </c>
      <c r="B3315" s="150">
        <v>63</v>
      </c>
      <c r="C3315" s="149" t="str">
        <f t="shared" si="51"/>
        <v>NSW</v>
      </c>
    </row>
    <row r="3316" spans="1:3">
      <c r="A3316" s="150">
        <v>2052</v>
      </c>
      <c r="B3316" s="150">
        <v>63</v>
      </c>
      <c r="C3316" s="149" t="str">
        <f t="shared" si="51"/>
        <v>NSW</v>
      </c>
    </row>
    <row r="3317" spans="1:3">
      <c r="A3317" s="150">
        <v>2055</v>
      </c>
      <c r="B3317" s="150">
        <v>63</v>
      </c>
      <c r="C3317" s="149" t="str">
        <f t="shared" si="51"/>
        <v>NSW</v>
      </c>
    </row>
    <row r="3318" spans="1:3">
      <c r="A3318" s="150">
        <v>2056</v>
      </c>
      <c r="B3318" s="150">
        <v>63</v>
      </c>
      <c r="C3318" s="149" t="str">
        <f t="shared" si="51"/>
        <v>NSW</v>
      </c>
    </row>
    <row r="3319" spans="1:3">
      <c r="A3319" s="150">
        <v>2057</v>
      </c>
      <c r="B3319" s="150">
        <v>63</v>
      </c>
      <c r="C3319" s="149" t="str">
        <f t="shared" si="51"/>
        <v>NSW</v>
      </c>
    </row>
    <row r="3320" spans="1:3">
      <c r="A3320" s="150">
        <v>2058</v>
      </c>
      <c r="B3320" s="150">
        <v>63</v>
      </c>
      <c r="C3320" s="149" t="str">
        <f t="shared" si="51"/>
        <v>NSW</v>
      </c>
    </row>
    <row r="3321" spans="1:3">
      <c r="A3321" s="150">
        <v>2059</v>
      </c>
      <c r="B3321" s="150">
        <v>63</v>
      </c>
      <c r="C3321" s="149" t="str">
        <f t="shared" si="51"/>
        <v>NSW</v>
      </c>
    </row>
    <row r="3322" spans="1:3">
      <c r="A3322" s="150">
        <v>2060</v>
      </c>
      <c r="B3322" s="150">
        <v>63</v>
      </c>
      <c r="C3322" s="149" t="str">
        <f t="shared" si="51"/>
        <v>NSW</v>
      </c>
    </row>
    <row r="3323" spans="1:3">
      <c r="A3323" s="150">
        <v>2061</v>
      </c>
      <c r="B3323" s="150">
        <v>63</v>
      </c>
      <c r="C3323" s="149" t="str">
        <f t="shared" si="51"/>
        <v>NSW</v>
      </c>
    </row>
    <row r="3324" spans="1:3">
      <c r="A3324" s="150">
        <v>2062</v>
      </c>
      <c r="B3324" s="150">
        <v>63</v>
      </c>
      <c r="C3324" s="149" t="str">
        <f t="shared" si="51"/>
        <v>NSW</v>
      </c>
    </row>
    <row r="3325" spans="1:3">
      <c r="A3325" s="150">
        <v>2063</v>
      </c>
      <c r="B3325" s="150">
        <v>63</v>
      </c>
      <c r="C3325" s="149" t="str">
        <f t="shared" si="51"/>
        <v>NSW</v>
      </c>
    </row>
    <row r="3326" spans="1:3">
      <c r="A3326" s="150">
        <v>2064</v>
      </c>
      <c r="B3326" s="150">
        <v>63</v>
      </c>
      <c r="C3326" s="149" t="str">
        <f t="shared" si="51"/>
        <v>NSW</v>
      </c>
    </row>
    <row r="3327" spans="1:3">
      <c r="A3327" s="150">
        <v>2065</v>
      </c>
      <c r="B3327" s="150">
        <v>63</v>
      </c>
      <c r="C3327" s="149" t="str">
        <f t="shared" si="51"/>
        <v>NSW</v>
      </c>
    </row>
    <row r="3328" spans="1:3">
      <c r="A3328" s="150">
        <v>2066</v>
      </c>
      <c r="B3328" s="150">
        <v>63</v>
      </c>
      <c r="C3328" s="149" t="str">
        <f t="shared" si="51"/>
        <v>NSW</v>
      </c>
    </row>
    <row r="3329" spans="1:3">
      <c r="A3329" s="150">
        <v>2067</v>
      </c>
      <c r="B3329" s="150">
        <v>63</v>
      </c>
      <c r="C3329" s="149" t="str">
        <f t="shared" si="51"/>
        <v>NSW</v>
      </c>
    </row>
    <row r="3330" spans="1:3">
      <c r="A3330" s="150">
        <v>2068</v>
      </c>
      <c r="B3330" s="150">
        <v>63</v>
      </c>
      <c r="C3330" s="149" t="str">
        <f t="shared" ref="C3330:C3393" si="52">IF(OR(A3330&lt;=299,AND(A3330&lt;3000,A3330&gt;=1000)),"NSW",IF(AND(A3330&lt;=999,A3330&gt;=800),"NT",IF(OR(AND(A3330&lt;=8999,A3330&gt;=8000),AND(A3330&lt;=3999,A3330&gt;=3000)),"VIC",IF(OR(AND(A3330&lt;=9999,A3330&gt;=9000),AND(A3330&lt;=4999,A3330&gt;=4000)),"QLD",IF(AND(A3330&lt;=5999,A3330&gt;=5000),"SA",IF(AND(A3330&lt;=6999,A3330&gt;=6000),"WA","TAS"))))))</f>
        <v>NSW</v>
      </c>
    </row>
    <row r="3331" spans="1:3">
      <c r="A3331" s="150">
        <v>2069</v>
      </c>
      <c r="B3331" s="150">
        <v>63</v>
      </c>
      <c r="C3331" s="149" t="str">
        <f t="shared" si="52"/>
        <v>NSW</v>
      </c>
    </row>
    <row r="3332" spans="1:3">
      <c r="A3332" s="150">
        <v>2070</v>
      </c>
      <c r="B3332" s="150">
        <v>63</v>
      </c>
      <c r="C3332" s="149" t="str">
        <f t="shared" si="52"/>
        <v>NSW</v>
      </c>
    </row>
    <row r="3333" spans="1:3">
      <c r="A3333" s="150">
        <v>2071</v>
      </c>
      <c r="B3333" s="150">
        <v>63</v>
      </c>
      <c r="C3333" s="149" t="str">
        <f t="shared" si="52"/>
        <v>NSW</v>
      </c>
    </row>
    <row r="3334" spans="1:3">
      <c r="A3334" s="150">
        <v>2072</v>
      </c>
      <c r="B3334" s="150">
        <v>63</v>
      </c>
      <c r="C3334" s="149" t="str">
        <f t="shared" si="52"/>
        <v>NSW</v>
      </c>
    </row>
    <row r="3335" spans="1:3">
      <c r="A3335" s="150">
        <v>2073</v>
      </c>
      <c r="B3335" s="150">
        <v>63</v>
      </c>
      <c r="C3335" s="149" t="str">
        <f t="shared" si="52"/>
        <v>NSW</v>
      </c>
    </row>
    <row r="3336" spans="1:3">
      <c r="A3336" s="150">
        <v>2074</v>
      </c>
      <c r="B3336" s="150">
        <v>63</v>
      </c>
      <c r="C3336" s="149" t="str">
        <f t="shared" si="52"/>
        <v>NSW</v>
      </c>
    </row>
    <row r="3337" spans="1:3">
      <c r="A3337" s="150">
        <v>2075</v>
      </c>
      <c r="B3337" s="150">
        <v>63</v>
      </c>
      <c r="C3337" s="149" t="str">
        <f t="shared" si="52"/>
        <v>NSW</v>
      </c>
    </row>
    <row r="3338" spans="1:3">
      <c r="A3338" s="150">
        <v>2076</v>
      </c>
      <c r="B3338" s="150">
        <v>63</v>
      </c>
      <c r="C3338" s="149" t="str">
        <f t="shared" si="52"/>
        <v>NSW</v>
      </c>
    </row>
    <row r="3339" spans="1:3">
      <c r="A3339" s="150">
        <v>2077</v>
      </c>
      <c r="B3339" s="150">
        <v>63</v>
      </c>
      <c r="C3339" s="149" t="str">
        <f t="shared" si="52"/>
        <v>NSW</v>
      </c>
    </row>
    <row r="3340" spans="1:3">
      <c r="A3340" s="150">
        <v>2079</v>
      </c>
      <c r="B3340" s="150">
        <v>63</v>
      </c>
      <c r="C3340" s="149" t="str">
        <f t="shared" si="52"/>
        <v>NSW</v>
      </c>
    </row>
    <row r="3341" spans="1:3">
      <c r="A3341" s="150">
        <v>2080</v>
      </c>
      <c r="B3341" s="150">
        <v>63</v>
      </c>
      <c r="C3341" s="149" t="str">
        <f t="shared" si="52"/>
        <v>NSW</v>
      </c>
    </row>
    <row r="3342" spans="1:3">
      <c r="A3342" s="150">
        <v>2081</v>
      </c>
      <c r="B3342" s="150">
        <v>63</v>
      </c>
      <c r="C3342" s="149" t="str">
        <f t="shared" si="52"/>
        <v>NSW</v>
      </c>
    </row>
    <row r="3343" spans="1:3">
      <c r="A3343" s="150">
        <v>2082</v>
      </c>
      <c r="B3343" s="150">
        <v>63</v>
      </c>
      <c r="C3343" s="149" t="str">
        <f t="shared" si="52"/>
        <v>NSW</v>
      </c>
    </row>
    <row r="3344" spans="1:3">
      <c r="A3344" s="150">
        <v>2083</v>
      </c>
      <c r="B3344" s="150">
        <v>63</v>
      </c>
      <c r="C3344" s="149" t="str">
        <f t="shared" si="52"/>
        <v>NSW</v>
      </c>
    </row>
    <row r="3345" spans="1:3">
      <c r="A3345" s="150">
        <v>2084</v>
      </c>
      <c r="B3345" s="150">
        <v>63</v>
      </c>
      <c r="C3345" s="149" t="str">
        <f t="shared" si="52"/>
        <v>NSW</v>
      </c>
    </row>
    <row r="3346" spans="1:3">
      <c r="A3346" s="150">
        <v>2085</v>
      </c>
      <c r="B3346" s="150">
        <v>63</v>
      </c>
      <c r="C3346" s="149" t="str">
        <f t="shared" si="52"/>
        <v>NSW</v>
      </c>
    </row>
    <row r="3347" spans="1:3">
      <c r="A3347" s="150">
        <v>2086</v>
      </c>
      <c r="B3347" s="150">
        <v>63</v>
      </c>
      <c r="C3347" s="149" t="str">
        <f t="shared" si="52"/>
        <v>NSW</v>
      </c>
    </row>
    <row r="3348" spans="1:3">
      <c r="A3348" s="150">
        <v>2087</v>
      </c>
      <c r="B3348" s="150">
        <v>63</v>
      </c>
      <c r="C3348" s="149" t="str">
        <f t="shared" si="52"/>
        <v>NSW</v>
      </c>
    </row>
    <row r="3349" spans="1:3">
      <c r="A3349" s="150">
        <v>2088</v>
      </c>
      <c r="B3349" s="150">
        <v>63</v>
      </c>
      <c r="C3349" s="149" t="str">
        <f t="shared" si="52"/>
        <v>NSW</v>
      </c>
    </row>
    <row r="3350" spans="1:3">
      <c r="A3350" s="150">
        <v>2089</v>
      </c>
      <c r="B3350" s="150">
        <v>63</v>
      </c>
      <c r="C3350" s="149" t="str">
        <f t="shared" si="52"/>
        <v>NSW</v>
      </c>
    </row>
    <row r="3351" spans="1:3">
      <c r="A3351" s="150">
        <v>2090</v>
      </c>
      <c r="B3351" s="150">
        <v>63</v>
      </c>
      <c r="C3351" s="149" t="str">
        <f t="shared" si="52"/>
        <v>NSW</v>
      </c>
    </row>
    <row r="3352" spans="1:3">
      <c r="A3352" s="150">
        <v>2091</v>
      </c>
      <c r="B3352" s="150">
        <v>63</v>
      </c>
      <c r="C3352" s="149" t="str">
        <f t="shared" si="52"/>
        <v>NSW</v>
      </c>
    </row>
    <row r="3353" spans="1:3">
      <c r="A3353" s="150">
        <v>2092</v>
      </c>
      <c r="B3353" s="150">
        <v>63</v>
      </c>
      <c r="C3353" s="149" t="str">
        <f t="shared" si="52"/>
        <v>NSW</v>
      </c>
    </row>
    <row r="3354" spans="1:3">
      <c r="A3354" s="150">
        <v>2093</v>
      </c>
      <c r="B3354" s="150">
        <v>63</v>
      </c>
      <c r="C3354" s="149" t="str">
        <f t="shared" si="52"/>
        <v>NSW</v>
      </c>
    </row>
    <row r="3355" spans="1:3">
      <c r="A3355" s="150">
        <v>2094</v>
      </c>
      <c r="B3355" s="150">
        <v>63</v>
      </c>
      <c r="C3355" s="149" t="str">
        <f t="shared" si="52"/>
        <v>NSW</v>
      </c>
    </row>
    <row r="3356" spans="1:3">
      <c r="A3356" s="150">
        <v>2095</v>
      </c>
      <c r="B3356" s="150">
        <v>63</v>
      </c>
      <c r="C3356" s="149" t="str">
        <f t="shared" si="52"/>
        <v>NSW</v>
      </c>
    </row>
    <row r="3357" spans="1:3">
      <c r="A3357" s="150">
        <v>2096</v>
      </c>
      <c r="B3357" s="150">
        <v>63</v>
      </c>
      <c r="C3357" s="149" t="str">
        <f t="shared" si="52"/>
        <v>NSW</v>
      </c>
    </row>
    <row r="3358" spans="1:3">
      <c r="A3358" s="150">
        <v>2097</v>
      </c>
      <c r="B3358" s="150">
        <v>63</v>
      </c>
      <c r="C3358" s="149" t="str">
        <f t="shared" si="52"/>
        <v>NSW</v>
      </c>
    </row>
    <row r="3359" spans="1:3">
      <c r="A3359" s="150">
        <v>2099</v>
      </c>
      <c r="B3359" s="150">
        <v>63</v>
      </c>
      <c r="C3359" s="149" t="str">
        <f t="shared" si="52"/>
        <v>NSW</v>
      </c>
    </row>
    <row r="3360" spans="1:3">
      <c r="A3360" s="150">
        <v>2100</v>
      </c>
      <c r="B3360" s="150">
        <v>63</v>
      </c>
      <c r="C3360" s="149" t="str">
        <f t="shared" si="52"/>
        <v>NSW</v>
      </c>
    </row>
    <row r="3361" spans="1:3">
      <c r="A3361" s="150">
        <v>2101</v>
      </c>
      <c r="B3361" s="150">
        <v>63</v>
      </c>
      <c r="C3361" s="149" t="str">
        <f t="shared" si="52"/>
        <v>NSW</v>
      </c>
    </row>
    <row r="3362" spans="1:3">
      <c r="A3362" s="150">
        <v>2102</v>
      </c>
      <c r="B3362" s="150">
        <v>63</v>
      </c>
      <c r="C3362" s="149" t="str">
        <f t="shared" si="52"/>
        <v>NSW</v>
      </c>
    </row>
    <row r="3363" spans="1:3">
      <c r="A3363" s="150">
        <v>2103</v>
      </c>
      <c r="B3363" s="150">
        <v>63</v>
      </c>
      <c r="C3363" s="149" t="str">
        <f t="shared" si="52"/>
        <v>NSW</v>
      </c>
    </row>
    <row r="3364" spans="1:3">
      <c r="A3364" s="150">
        <v>2104</v>
      </c>
      <c r="B3364" s="150">
        <v>63</v>
      </c>
      <c r="C3364" s="149" t="str">
        <f t="shared" si="52"/>
        <v>NSW</v>
      </c>
    </row>
    <row r="3365" spans="1:3">
      <c r="A3365" s="150">
        <v>2105</v>
      </c>
      <c r="B3365" s="150">
        <v>63</v>
      </c>
      <c r="C3365" s="149" t="str">
        <f t="shared" si="52"/>
        <v>NSW</v>
      </c>
    </row>
    <row r="3366" spans="1:3">
      <c r="A3366" s="150">
        <v>2106</v>
      </c>
      <c r="B3366" s="150">
        <v>63</v>
      </c>
      <c r="C3366" s="149" t="str">
        <f t="shared" si="52"/>
        <v>NSW</v>
      </c>
    </row>
    <row r="3367" spans="1:3">
      <c r="A3367" s="150">
        <v>2107</v>
      </c>
      <c r="B3367" s="150">
        <v>63</v>
      </c>
      <c r="C3367" s="149" t="str">
        <f t="shared" si="52"/>
        <v>NSW</v>
      </c>
    </row>
    <row r="3368" spans="1:3">
      <c r="A3368" s="150">
        <v>2108</v>
      </c>
      <c r="B3368" s="150">
        <v>63</v>
      </c>
      <c r="C3368" s="149" t="str">
        <f t="shared" si="52"/>
        <v>NSW</v>
      </c>
    </row>
    <row r="3369" spans="1:3">
      <c r="A3369" s="150">
        <v>2109</v>
      </c>
      <c r="B3369" s="150">
        <v>63</v>
      </c>
      <c r="C3369" s="149" t="str">
        <f t="shared" si="52"/>
        <v>NSW</v>
      </c>
    </row>
    <row r="3370" spans="1:3">
      <c r="A3370" s="150">
        <v>2110</v>
      </c>
      <c r="B3370" s="150">
        <v>63</v>
      </c>
      <c r="C3370" s="149" t="str">
        <f t="shared" si="52"/>
        <v>NSW</v>
      </c>
    </row>
    <row r="3371" spans="1:3">
      <c r="A3371" s="150">
        <v>2111</v>
      </c>
      <c r="B3371" s="150">
        <v>63</v>
      </c>
      <c r="C3371" s="149" t="str">
        <f t="shared" si="52"/>
        <v>NSW</v>
      </c>
    </row>
    <row r="3372" spans="1:3">
      <c r="A3372" s="150">
        <v>2112</v>
      </c>
      <c r="B3372" s="150">
        <v>63</v>
      </c>
      <c r="C3372" s="149" t="str">
        <f t="shared" si="52"/>
        <v>NSW</v>
      </c>
    </row>
    <row r="3373" spans="1:3">
      <c r="A3373" s="150">
        <v>2113</v>
      </c>
      <c r="B3373" s="150">
        <v>63</v>
      </c>
      <c r="C3373" s="149" t="str">
        <f t="shared" si="52"/>
        <v>NSW</v>
      </c>
    </row>
    <row r="3374" spans="1:3">
      <c r="A3374" s="150">
        <v>2114</v>
      </c>
      <c r="B3374" s="150">
        <v>63</v>
      </c>
      <c r="C3374" s="149" t="str">
        <f t="shared" si="52"/>
        <v>NSW</v>
      </c>
    </row>
    <row r="3375" spans="1:3">
      <c r="A3375" s="150">
        <v>2115</v>
      </c>
      <c r="B3375" s="150">
        <v>63</v>
      </c>
      <c r="C3375" s="149" t="str">
        <f t="shared" si="52"/>
        <v>NSW</v>
      </c>
    </row>
    <row r="3376" spans="1:3">
      <c r="A3376" s="150">
        <v>2116</v>
      </c>
      <c r="B3376" s="150">
        <v>63</v>
      </c>
      <c r="C3376" s="149" t="str">
        <f t="shared" si="52"/>
        <v>NSW</v>
      </c>
    </row>
    <row r="3377" spans="1:3">
      <c r="A3377" s="150">
        <v>2117</v>
      </c>
      <c r="B3377" s="150">
        <v>63</v>
      </c>
      <c r="C3377" s="149" t="str">
        <f t="shared" si="52"/>
        <v>NSW</v>
      </c>
    </row>
    <row r="3378" spans="1:3">
      <c r="A3378" s="150">
        <v>2118</v>
      </c>
      <c r="B3378" s="150">
        <v>63</v>
      </c>
      <c r="C3378" s="149" t="str">
        <f t="shared" si="52"/>
        <v>NSW</v>
      </c>
    </row>
    <row r="3379" spans="1:3">
      <c r="A3379" s="150">
        <v>2119</v>
      </c>
      <c r="B3379" s="150">
        <v>63</v>
      </c>
      <c r="C3379" s="149" t="str">
        <f t="shared" si="52"/>
        <v>NSW</v>
      </c>
    </row>
    <row r="3380" spans="1:3">
      <c r="A3380" s="150">
        <v>2120</v>
      </c>
      <c r="B3380" s="150">
        <v>63</v>
      </c>
      <c r="C3380" s="149" t="str">
        <f t="shared" si="52"/>
        <v>NSW</v>
      </c>
    </row>
    <row r="3381" spans="1:3">
      <c r="A3381" s="150">
        <v>2121</v>
      </c>
      <c r="B3381" s="150">
        <v>63</v>
      </c>
      <c r="C3381" s="149" t="str">
        <f t="shared" si="52"/>
        <v>NSW</v>
      </c>
    </row>
    <row r="3382" spans="1:3">
      <c r="A3382" s="150">
        <v>2122</v>
      </c>
      <c r="B3382" s="150">
        <v>63</v>
      </c>
      <c r="C3382" s="149" t="str">
        <f t="shared" si="52"/>
        <v>NSW</v>
      </c>
    </row>
    <row r="3383" spans="1:3">
      <c r="A3383" s="150">
        <v>2123</v>
      </c>
      <c r="B3383" s="150">
        <v>63</v>
      </c>
      <c r="C3383" s="149" t="str">
        <f t="shared" si="52"/>
        <v>NSW</v>
      </c>
    </row>
    <row r="3384" spans="1:3">
      <c r="A3384" s="150">
        <v>2124</v>
      </c>
      <c r="B3384" s="150">
        <v>63</v>
      </c>
      <c r="C3384" s="149" t="str">
        <f t="shared" si="52"/>
        <v>NSW</v>
      </c>
    </row>
    <row r="3385" spans="1:3">
      <c r="A3385" s="150">
        <v>2125</v>
      </c>
      <c r="B3385" s="150">
        <v>63</v>
      </c>
      <c r="C3385" s="149" t="str">
        <f t="shared" si="52"/>
        <v>NSW</v>
      </c>
    </row>
    <row r="3386" spans="1:3">
      <c r="A3386" s="150">
        <v>2126</v>
      </c>
      <c r="B3386" s="150">
        <v>63</v>
      </c>
      <c r="C3386" s="149" t="str">
        <f t="shared" si="52"/>
        <v>NSW</v>
      </c>
    </row>
    <row r="3387" spans="1:3">
      <c r="A3387" s="150">
        <v>2127</v>
      </c>
      <c r="B3387" s="150">
        <v>63</v>
      </c>
      <c r="C3387" s="149" t="str">
        <f t="shared" si="52"/>
        <v>NSW</v>
      </c>
    </row>
    <row r="3388" spans="1:3">
      <c r="A3388" s="150">
        <v>2128</v>
      </c>
      <c r="B3388" s="150">
        <v>63</v>
      </c>
      <c r="C3388" s="149" t="str">
        <f t="shared" si="52"/>
        <v>NSW</v>
      </c>
    </row>
    <row r="3389" spans="1:3">
      <c r="A3389" s="150">
        <v>2129</v>
      </c>
      <c r="B3389" s="150">
        <v>63</v>
      </c>
      <c r="C3389" s="149" t="str">
        <f t="shared" si="52"/>
        <v>NSW</v>
      </c>
    </row>
    <row r="3390" spans="1:3">
      <c r="A3390" s="150">
        <v>2130</v>
      </c>
      <c r="B3390" s="150">
        <v>63</v>
      </c>
      <c r="C3390" s="149" t="str">
        <f t="shared" si="52"/>
        <v>NSW</v>
      </c>
    </row>
    <row r="3391" spans="1:3">
      <c r="A3391" s="150">
        <v>2131</v>
      </c>
      <c r="B3391" s="150">
        <v>63</v>
      </c>
      <c r="C3391" s="149" t="str">
        <f t="shared" si="52"/>
        <v>NSW</v>
      </c>
    </row>
    <row r="3392" spans="1:3">
      <c r="A3392" s="150">
        <v>2132</v>
      </c>
      <c r="B3392" s="150">
        <v>63</v>
      </c>
      <c r="C3392" s="149" t="str">
        <f t="shared" si="52"/>
        <v>NSW</v>
      </c>
    </row>
    <row r="3393" spans="1:3">
      <c r="A3393" s="150">
        <v>2133</v>
      </c>
      <c r="B3393" s="150">
        <v>63</v>
      </c>
      <c r="C3393" s="149" t="str">
        <f t="shared" si="52"/>
        <v>NSW</v>
      </c>
    </row>
    <row r="3394" spans="1:3">
      <c r="A3394" s="150">
        <v>2134</v>
      </c>
      <c r="B3394" s="150">
        <v>63</v>
      </c>
      <c r="C3394" s="149" t="str">
        <f t="shared" ref="C3394:C3457" si="53">IF(OR(A3394&lt;=299,AND(A3394&lt;3000,A3394&gt;=1000)),"NSW",IF(AND(A3394&lt;=999,A3394&gt;=800),"NT",IF(OR(AND(A3394&lt;=8999,A3394&gt;=8000),AND(A3394&lt;=3999,A3394&gt;=3000)),"VIC",IF(OR(AND(A3394&lt;=9999,A3394&gt;=9000),AND(A3394&lt;=4999,A3394&gt;=4000)),"QLD",IF(AND(A3394&lt;=5999,A3394&gt;=5000),"SA",IF(AND(A3394&lt;=6999,A3394&gt;=6000),"WA","TAS"))))))</f>
        <v>NSW</v>
      </c>
    </row>
    <row r="3395" spans="1:3">
      <c r="A3395" s="150">
        <v>2135</v>
      </c>
      <c r="B3395" s="150">
        <v>63</v>
      </c>
      <c r="C3395" s="149" t="str">
        <f t="shared" si="53"/>
        <v>NSW</v>
      </c>
    </row>
    <row r="3396" spans="1:3">
      <c r="A3396" s="150">
        <v>2136</v>
      </c>
      <c r="B3396" s="150">
        <v>63</v>
      </c>
      <c r="C3396" s="149" t="str">
        <f t="shared" si="53"/>
        <v>NSW</v>
      </c>
    </row>
    <row r="3397" spans="1:3">
      <c r="A3397" s="150">
        <v>2137</v>
      </c>
      <c r="B3397" s="150">
        <v>63</v>
      </c>
      <c r="C3397" s="149" t="str">
        <f t="shared" si="53"/>
        <v>NSW</v>
      </c>
    </row>
    <row r="3398" spans="1:3">
      <c r="A3398" s="150">
        <v>2138</v>
      </c>
      <c r="B3398" s="150">
        <v>63</v>
      </c>
      <c r="C3398" s="149" t="str">
        <f t="shared" si="53"/>
        <v>NSW</v>
      </c>
    </row>
    <row r="3399" spans="1:3">
      <c r="A3399" s="150">
        <v>2139</v>
      </c>
      <c r="B3399" s="150">
        <v>63</v>
      </c>
      <c r="C3399" s="149" t="str">
        <f t="shared" si="53"/>
        <v>NSW</v>
      </c>
    </row>
    <row r="3400" spans="1:3">
      <c r="A3400" s="150">
        <v>2140</v>
      </c>
      <c r="B3400" s="150">
        <v>63</v>
      </c>
      <c r="C3400" s="149" t="str">
        <f t="shared" si="53"/>
        <v>NSW</v>
      </c>
    </row>
    <row r="3401" spans="1:3">
      <c r="A3401" s="150">
        <v>2141</v>
      </c>
      <c r="B3401" s="150">
        <v>63</v>
      </c>
      <c r="C3401" s="149" t="str">
        <f t="shared" si="53"/>
        <v>NSW</v>
      </c>
    </row>
    <row r="3402" spans="1:3">
      <c r="A3402" s="150">
        <v>2142</v>
      </c>
      <c r="B3402" s="150">
        <v>63</v>
      </c>
      <c r="C3402" s="149" t="str">
        <f t="shared" si="53"/>
        <v>NSW</v>
      </c>
    </row>
    <row r="3403" spans="1:3">
      <c r="A3403" s="150">
        <v>2143</v>
      </c>
      <c r="B3403" s="150">
        <v>63</v>
      </c>
      <c r="C3403" s="149" t="str">
        <f t="shared" si="53"/>
        <v>NSW</v>
      </c>
    </row>
    <row r="3404" spans="1:3">
      <c r="A3404" s="150">
        <v>2144</v>
      </c>
      <c r="B3404" s="150">
        <v>63</v>
      </c>
      <c r="C3404" s="149" t="str">
        <f t="shared" si="53"/>
        <v>NSW</v>
      </c>
    </row>
    <row r="3405" spans="1:3">
      <c r="A3405" s="150">
        <v>2145</v>
      </c>
      <c r="B3405" s="150">
        <v>63</v>
      </c>
      <c r="C3405" s="149" t="str">
        <f t="shared" si="53"/>
        <v>NSW</v>
      </c>
    </row>
    <row r="3406" spans="1:3">
      <c r="A3406" s="150">
        <v>2146</v>
      </c>
      <c r="B3406" s="150">
        <v>63</v>
      </c>
      <c r="C3406" s="149" t="str">
        <f t="shared" si="53"/>
        <v>NSW</v>
      </c>
    </row>
    <row r="3407" spans="1:3">
      <c r="A3407" s="150">
        <v>2147</v>
      </c>
      <c r="B3407" s="150">
        <v>63</v>
      </c>
      <c r="C3407" s="149" t="str">
        <f t="shared" si="53"/>
        <v>NSW</v>
      </c>
    </row>
    <row r="3408" spans="1:3">
      <c r="A3408" s="150">
        <v>2148</v>
      </c>
      <c r="B3408" s="150">
        <v>63</v>
      </c>
      <c r="C3408" s="149" t="str">
        <f t="shared" si="53"/>
        <v>NSW</v>
      </c>
    </row>
    <row r="3409" spans="1:3">
      <c r="A3409" s="150">
        <v>2150</v>
      </c>
      <c r="B3409" s="150">
        <v>63</v>
      </c>
      <c r="C3409" s="149" t="str">
        <f t="shared" si="53"/>
        <v>NSW</v>
      </c>
    </row>
    <row r="3410" spans="1:3">
      <c r="A3410" s="150">
        <v>2151</v>
      </c>
      <c r="B3410" s="150">
        <v>63</v>
      </c>
      <c r="C3410" s="149" t="str">
        <f t="shared" si="53"/>
        <v>NSW</v>
      </c>
    </row>
    <row r="3411" spans="1:3">
      <c r="A3411" s="150">
        <v>2152</v>
      </c>
      <c r="B3411" s="150">
        <v>63</v>
      </c>
      <c r="C3411" s="149" t="str">
        <f t="shared" si="53"/>
        <v>NSW</v>
      </c>
    </row>
    <row r="3412" spans="1:3">
      <c r="A3412" s="150">
        <v>2153</v>
      </c>
      <c r="B3412" s="150">
        <v>63</v>
      </c>
      <c r="C3412" s="149" t="str">
        <f t="shared" si="53"/>
        <v>NSW</v>
      </c>
    </row>
    <row r="3413" spans="1:3">
      <c r="A3413" s="150">
        <v>2154</v>
      </c>
      <c r="B3413" s="150">
        <v>63</v>
      </c>
      <c r="C3413" s="149" t="str">
        <f t="shared" si="53"/>
        <v>NSW</v>
      </c>
    </row>
    <row r="3414" spans="1:3">
      <c r="A3414" s="150">
        <v>2155</v>
      </c>
      <c r="B3414" s="150">
        <v>63</v>
      </c>
      <c r="C3414" s="149" t="str">
        <f t="shared" si="53"/>
        <v>NSW</v>
      </c>
    </row>
    <row r="3415" spans="1:3">
      <c r="A3415" s="150">
        <v>2156</v>
      </c>
      <c r="B3415" s="150">
        <v>63</v>
      </c>
      <c r="C3415" s="149" t="str">
        <f t="shared" si="53"/>
        <v>NSW</v>
      </c>
    </row>
    <row r="3416" spans="1:3">
      <c r="A3416" s="150">
        <v>2157</v>
      </c>
      <c r="B3416" s="150">
        <v>63</v>
      </c>
      <c r="C3416" s="149" t="str">
        <f t="shared" si="53"/>
        <v>NSW</v>
      </c>
    </row>
    <row r="3417" spans="1:3">
      <c r="A3417" s="150">
        <v>2158</v>
      </c>
      <c r="B3417" s="150">
        <v>63</v>
      </c>
      <c r="C3417" s="149" t="str">
        <f t="shared" si="53"/>
        <v>NSW</v>
      </c>
    </row>
    <row r="3418" spans="1:3">
      <c r="A3418" s="150">
        <v>2159</v>
      </c>
      <c r="B3418" s="150">
        <v>63</v>
      </c>
      <c r="C3418" s="149" t="str">
        <f t="shared" si="53"/>
        <v>NSW</v>
      </c>
    </row>
    <row r="3419" spans="1:3">
      <c r="A3419" s="150">
        <v>2160</v>
      </c>
      <c r="B3419" s="150">
        <v>63</v>
      </c>
      <c r="C3419" s="149" t="str">
        <f t="shared" si="53"/>
        <v>NSW</v>
      </c>
    </row>
    <row r="3420" spans="1:3">
      <c r="A3420" s="150">
        <v>2161</v>
      </c>
      <c r="B3420" s="150">
        <v>63</v>
      </c>
      <c r="C3420" s="149" t="str">
        <f t="shared" si="53"/>
        <v>NSW</v>
      </c>
    </row>
    <row r="3421" spans="1:3">
      <c r="A3421" s="150">
        <v>2162</v>
      </c>
      <c r="B3421" s="150">
        <v>63</v>
      </c>
      <c r="C3421" s="149" t="str">
        <f t="shared" si="53"/>
        <v>NSW</v>
      </c>
    </row>
    <row r="3422" spans="1:3">
      <c r="A3422" s="150">
        <v>2163</v>
      </c>
      <c r="B3422" s="150">
        <v>63</v>
      </c>
      <c r="C3422" s="149" t="str">
        <f t="shared" si="53"/>
        <v>NSW</v>
      </c>
    </row>
    <row r="3423" spans="1:3">
      <c r="A3423" s="150">
        <v>2164</v>
      </c>
      <c r="B3423" s="150">
        <v>63</v>
      </c>
      <c r="C3423" s="149" t="str">
        <f t="shared" si="53"/>
        <v>NSW</v>
      </c>
    </row>
    <row r="3424" spans="1:3">
      <c r="A3424" s="150">
        <v>2165</v>
      </c>
      <c r="B3424" s="150">
        <v>63</v>
      </c>
      <c r="C3424" s="149" t="str">
        <f t="shared" si="53"/>
        <v>NSW</v>
      </c>
    </row>
    <row r="3425" spans="1:3">
      <c r="A3425" s="150">
        <v>2166</v>
      </c>
      <c r="B3425" s="150">
        <v>63</v>
      </c>
      <c r="C3425" s="149" t="str">
        <f t="shared" si="53"/>
        <v>NSW</v>
      </c>
    </row>
    <row r="3426" spans="1:3">
      <c r="A3426" s="150">
        <v>2167</v>
      </c>
      <c r="B3426" s="150">
        <v>63</v>
      </c>
      <c r="C3426" s="149" t="str">
        <f t="shared" si="53"/>
        <v>NSW</v>
      </c>
    </row>
    <row r="3427" spans="1:3">
      <c r="A3427" s="150">
        <v>2168</v>
      </c>
      <c r="B3427" s="150">
        <v>63</v>
      </c>
      <c r="C3427" s="149" t="str">
        <f t="shared" si="53"/>
        <v>NSW</v>
      </c>
    </row>
    <row r="3428" spans="1:3">
      <c r="A3428" s="150">
        <v>2169</v>
      </c>
      <c r="B3428" s="150">
        <v>63</v>
      </c>
      <c r="C3428" s="149" t="str">
        <f t="shared" si="53"/>
        <v>NSW</v>
      </c>
    </row>
    <row r="3429" spans="1:3">
      <c r="A3429" s="150">
        <v>2170</v>
      </c>
      <c r="B3429" s="150">
        <v>63</v>
      </c>
      <c r="C3429" s="149" t="str">
        <f t="shared" si="53"/>
        <v>NSW</v>
      </c>
    </row>
    <row r="3430" spans="1:3">
      <c r="A3430" s="150">
        <v>2171</v>
      </c>
      <c r="B3430" s="150">
        <v>63</v>
      </c>
      <c r="C3430" s="149" t="str">
        <f t="shared" si="53"/>
        <v>NSW</v>
      </c>
    </row>
    <row r="3431" spans="1:3">
      <c r="A3431" s="150">
        <v>2173</v>
      </c>
      <c r="B3431" s="150">
        <v>63</v>
      </c>
      <c r="C3431" s="149" t="str">
        <f t="shared" si="53"/>
        <v>NSW</v>
      </c>
    </row>
    <row r="3432" spans="1:3">
      <c r="A3432" s="150">
        <v>2174</v>
      </c>
      <c r="B3432" s="150">
        <v>63</v>
      </c>
      <c r="C3432" s="149" t="str">
        <f t="shared" si="53"/>
        <v>NSW</v>
      </c>
    </row>
    <row r="3433" spans="1:3">
      <c r="A3433" s="150">
        <v>2176</v>
      </c>
      <c r="B3433" s="150">
        <v>63</v>
      </c>
      <c r="C3433" s="149" t="str">
        <f t="shared" si="53"/>
        <v>NSW</v>
      </c>
    </row>
    <row r="3434" spans="1:3">
      <c r="A3434" s="150">
        <v>2177</v>
      </c>
      <c r="B3434" s="150">
        <v>63</v>
      </c>
      <c r="C3434" s="149" t="str">
        <f t="shared" si="53"/>
        <v>NSW</v>
      </c>
    </row>
    <row r="3435" spans="1:3">
      <c r="A3435" s="150">
        <v>2190</v>
      </c>
      <c r="B3435" s="150">
        <v>63</v>
      </c>
      <c r="C3435" s="149" t="str">
        <f t="shared" si="53"/>
        <v>NSW</v>
      </c>
    </row>
    <row r="3436" spans="1:3">
      <c r="A3436" s="150">
        <v>2191</v>
      </c>
      <c r="B3436" s="150">
        <v>63</v>
      </c>
      <c r="C3436" s="149" t="str">
        <f t="shared" si="53"/>
        <v>NSW</v>
      </c>
    </row>
    <row r="3437" spans="1:3">
      <c r="A3437" s="150">
        <v>2192</v>
      </c>
      <c r="B3437" s="150">
        <v>63</v>
      </c>
      <c r="C3437" s="149" t="str">
        <f t="shared" si="53"/>
        <v>NSW</v>
      </c>
    </row>
    <row r="3438" spans="1:3">
      <c r="A3438" s="150">
        <v>2193</v>
      </c>
      <c r="B3438" s="150">
        <v>63</v>
      </c>
      <c r="C3438" s="149" t="str">
        <f t="shared" si="53"/>
        <v>NSW</v>
      </c>
    </row>
    <row r="3439" spans="1:3">
      <c r="A3439" s="150">
        <v>2194</v>
      </c>
      <c r="B3439" s="150">
        <v>63</v>
      </c>
      <c r="C3439" s="149" t="str">
        <f t="shared" si="53"/>
        <v>NSW</v>
      </c>
    </row>
    <row r="3440" spans="1:3">
      <c r="A3440" s="150">
        <v>2195</v>
      </c>
      <c r="B3440" s="150">
        <v>63</v>
      </c>
      <c r="C3440" s="149" t="str">
        <f t="shared" si="53"/>
        <v>NSW</v>
      </c>
    </row>
    <row r="3441" spans="1:3">
      <c r="A3441" s="150">
        <v>2196</v>
      </c>
      <c r="B3441" s="150">
        <v>63</v>
      </c>
      <c r="C3441" s="149" t="str">
        <f t="shared" si="53"/>
        <v>NSW</v>
      </c>
    </row>
    <row r="3442" spans="1:3">
      <c r="A3442" s="150">
        <v>2197</v>
      </c>
      <c r="B3442" s="150">
        <v>63</v>
      </c>
      <c r="C3442" s="149" t="str">
        <f t="shared" si="53"/>
        <v>NSW</v>
      </c>
    </row>
    <row r="3443" spans="1:3">
      <c r="A3443" s="150">
        <v>2198</v>
      </c>
      <c r="B3443" s="150">
        <v>63</v>
      </c>
      <c r="C3443" s="149" t="str">
        <f t="shared" si="53"/>
        <v>NSW</v>
      </c>
    </row>
    <row r="3444" spans="1:3">
      <c r="A3444" s="150">
        <v>2199</v>
      </c>
      <c r="B3444" s="150">
        <v>63</v>
      </c>
      <c r="C3444" s="149" t="str">
        <f t="shared" si="53"/>
        <v>NSW</v>
      </c>
    </row>
    <row r="3445" spans="1:3">
      <c r="A3445" s="150">
        <v>2200</v>
      </c>
      <c r="B3445" s="150">
        <v>63</v>
      </c>
      <c r="C3445" s="149" t="str">
        <f t="shared" si="53"/>
        <v>NSW</v>
      </c>
    </row>
    <row r="3446" spans="1:3">
      <c r="A3446" s="150">
        <v>2201</v>
      </c>
      <c r="B3446" s="150">
        <v>63</v>
      </c>
      <c r="C3446" s="149" t="str">
        <f t="shared" si="53"/>
        <v>NSW</v>
      </c>
    </row>
    <row r="3447" spans="1:3">
      <c r="A3447" s="150">
        <v>2202</v>
      </c>
      <c r="B3447" s="150">
        <v>63</v>
      </c>
      <c r="C3447" s="149" t="str">
        <f t="shared" si="53"/>
        <v>NSW</v>
      </c>
    </row>
    <row r="3448" spans="1:3">
      <c r="A3448" s="150">
        <v>2203</v>
      </c>
      <c r="B3448" s="150">
        <v>63</v>
      </c>
      <c r="C3448" s="149" t="str">
        <f t="shared" si="53"/>
        <v>NSW</v>
      </c>
    </row>
    <row r="3449" spans="1:3">
      <c r="A3449" s="150">
        <v>2204</v>
      </c>
      <c r="B3449" s="150">
        <v>63</v>
      </c>
      <c r="C3449" s="149" t="str">
        <f t="shared" si="53"/>
        <v>NSW</v>
      </c>
    </row>
    <row r="3450" spans="1:3">
      <c r="A3450" s="150">
        <v>2205</v>
      </c>
      <c r="B3450" s="150">
        <v>63</v>
      </c>
      <c r="C3450" s="149" t="str">
        <f t="shared" si="53"/>
        <v>NSW</v>
      </c>
    </row>
    <row r="3451" spans="1:3">
      <c r="A3451" s="150">
        <v>2206</v>
      </c>
      <c r="B3451" s="150">
        <v>63</v>
      </c>
      <c r="C3451" s="149" t="str">
        <f t="shared" si="53"/>
        <v>NSW</v>
      </c>
    </row>
    <row r="3452" spans="1:3">
      <c r="A3452" s="150">
        <v>2207</v>
      </c>
      <c r="B3452" s="150">
        <v>63</v>
      </c>
      <c r="C3452" s="149" t="str">
        <f t="shared" si="53"/>
        <v>NSW</v>
      </c>
    </row>
    <row r="3453" spans="1:3">
      <c r="A3453" s="150">
        <v>2208</v>
      </c>
      <c r="B3453" s="150">
        <v>63</v>
      </c>
      <c r="C3453" s="149" t="str">
        <f t="shared" si="53"/>
        <v>NSW</v>
      </c>
    </row>
    <row r="3454" spans="1:3">
      <c r="A3454" s="150">
        <v>2209</v>
      </c>
      <c r="B3454" s="150">
        <v>63</v>
      </c>
      <c r="C3454" s="149" t="str">
        <f t="shared" si="53"/>
        <v>NSW</v>
      </c>
    </row>
    <row r="3455" spans="1:3">
      <c r="A3455" s="150">
        <v>2210</v>
      </c>
      <c r="B3455" s="150">
        <v>63</v>
      </c>
      <c r="C3455" s="149" t="str">
        <f t="shared" si="53"/>
        <v>NSW</v>
      </c>
    </row>
    <row r="3456" spans="1:3">
      <c r="A3456" s="150">
        <v>2211</v>
      </c>
      <c r="B3456" s="150">
        <v>63</v>
      </c>
      <c r="C3456" s="149" t="str">
        <f t="shared" si="53"/>
        <v>NSW</v>
      </c>
    </row>
    <row r="3457" spans="1:3">
      <c r="A3457" s="150">
        <v>2212</v>
      </c>
      <c r="B3457" s="150">
        <v>63</v>
      </c>
      <c r="C3457" s="149" t="str">
        <f t="shared" si="53"/>
        <v>NSW</v>
      </c>
    </row>
    <row r="3458" spans="1:3">
      <c r="A3458" s="150">
        <v>2213</v>
      </c>
      <c r="B3458" s="150">
        <v>63</v>
      </c>
      <c r="C3458" s="149" t="str">
        <f t="shared" ref="C3458:C3521" si="54">IF(OR(A3458&lt;=299,AND(A3458&lt;3000,A3458&gt;=1000)),"NSW",IF(AND(A3458&lt;=999,A3458&gt;=800),"NT",IF(OR(AND(A3458&lt;=8999,A3458&gt;=8000),AND(A3458&lt;=3999,A3458&gt;=3000)),"VIC",IF(OR(AND(A3458&lt;=9999,A3458&gt;=9000),AND(A3458&lt;=4999,A3458&gt;=4000)),"QLD",IF(AND(A3458&lt;=5999,A3458&gt;=5000),"SA",IF(AND(A3458&lt;=6999,A3458&gt;=6000),"WA","TAS"))))))</f>
        <v>NSW</v>
      </c>
    </row>
    <row r="3459" spans="1:3">
      <c r="A3459" s="150">
        <v>2214</v>
      </c>
      <c r="B3459" s="150">
        <v>63</v>
      </c>
      <c r="C3459" s="149" t="str">
        <f t="shared" si="54"/>
        <v>NSW</v>
      </c>
    </row>
    <row r="3460" spans="1:3">
      <c r="A3460" s="150">
        <v>2215</v>
      </c>
      <c r="B3460" s="150">
        <v>63</v>
      </c>
      <c r="C3460" s="149" t="str">
        <f t="shared" si="54"/>
        <v>NSW</v>
      </c>
    </row>
    <row r="3461" spans="1:3">
      <c r="A3461" s="150">
        <v>2216</v>
      </c>
      <c r="B3461" s="150">
        <v>63</v>
      </c>
      <c r="C3461" s="149" t="str">
        <f t="shared" si="54"/>
        <v>NSW</v>
      </c>
    </row>
    <row r="3462" spans="1:3">
      <c r="A3462" s="150">
        <v>2217</v>
      </c>
      <c r="B3462" s="150">
        <v>63</v>
      </c>
      <c r="C3462" s="149" t="str">
        <f t="shared" si="54"/>
        <v>NSW</v>
      </c>
    </row>
    <row r="3463" spans="1:3">
      <c r="A3463" s="150">
        <v>2218</v>
      </c>
      <c r="B3463" s="150">
        <v>63</v>
      </c>
      <c r="C3463" s="149" t="str">
        <f t="shared" si="54"/>
        <v>NSW</v>
      </c>
    </row>
    <row r="3464" spans="1:3">
      <c r="A3464" s="150">
        <v>2219</v>
      </c>
      <c r="B3464" s="150">
        <v>63</v>
      </c>
      <c r="C3464" s="149" t="str">
        <f t="shared" si="54"/>
        <v>NSW</v>
      </c>
    </row>
    <row r="3465" spans="1:3">
      <c r="A3465" s="150">
        <v>2220</v>
      </c>
      <c r="B3465" s="150">
        <v>63</v>
      </c>
      <c r="C3465" s="149" t="str">
        <f t="shared" si="54"/>
        <v>NSW</v>
      </c>
    </row>
    <row r="3466" spans="1:3">
      <c r="A3466" s="150">
        <v>2221</v>
      </c>
      <c r="B3466" s="150">
        <v>63</v>
      </c>
      <c r="C3466" s="149" t="str">
        <f t="shared" si="54"/>
        <v>NSW</v>
      </c>
    </row>
    <row r="3467" spans="1:3">
      <c r="A3467" s="150">
        <v>2222</v>
      </c>
      <c r="B3467" s="150">
        <v>63</v>
      </c>
      <c r="C3467" s="149" t="str">
        <f t="shared" si="54"/>
        <v>NSW</v>
      </c>
    </row>
    <row r="3468" spans="1:3">
      <c r="A3468" s="150">
        <v>2223</v>
      </c>
      <c r="B3468" s="150">
        <v>63</v>
      </c>
      <c r="C3468" s="149" t="str">
        <f t="shared" si="54"/>
        <v>NSW</v>
      </c>
    </row>
    <row r="3469" spans="1:3">
      <c r="A3469" s="150">
        <v>2224</v>
      </c>
      <c r="B3469" s="150">
        <v>63</v>
      </c>
      <c r="C3469" s="149" t="str">
        <f t="shared" si="54"/>
        <v>NSW</v>
      </c>
    </row>
    <row r="3470" spans="1:3">
      <c r="A3470" s="150">
        <v>2225</v>
      </c>
      <c r="B3470" s="150">
        <v>63</v>
      </c>
      <c r="C3470" s="149" t="str">
        <f t="shared" si="54"/>
        <v>NSW</v>
      </c>
    </row>
    <row r="3471" spans="1:3">
      <c r="A3471" s="150">
        <v>2226</v>
      </c>
      <c r="B3471" s="150">
        <v>63</v>
      </c>
      <c r="C3471" s="149" t="str">
        <f t="shared" si="54"/>
        <v>NSW</v>
      </c>
    </row>
    <row r="3472" spans="1:3">
      <c r="A3472" s="150">
        <v>2227</v>
      </c>
      <c r="B3472" s="150">
        <v>63</v>
      </c>
      <c r="C3472" s="149" t="str">
        <f t="shared" si="54"/>
        <v>NSW</v>
      </c>
    </row>
    <row r="3473" spans="1:3">
      <c r="A3473" s="150">
        <v>2228</v>
      </c>
      <c r="B3473" s="150">
        <v>63</v>
      </c>
      <c r="C3473" s="149" t="str">
        <f t="shared" si="54"/>
        <v>NSW</v>
      </c>
    </row>
    <row r="3474" spans="1:3">
      <c r="A3474" s="150">
        <v>2229</v>
      </c>
      <c r="B3474" s="150">
        <v>63</v>
      </c>
      <c r="C3474" s="149" t="str">
        <f t="shared" si="54"/>
        <v>NSW</v>
      </c>
    </row>
    <row r="3475" spans="1:3">
      <c r="A3475" s="150">
        <v>2230</v>
      </c>
      <c r="B3475" s="150">
        <v>63</v>
      </c>
      <c r="C3475" s="149" t="str">
        <f t="shared" si="54"/>
        <v>NSW</v>
      </c>
    </row>
    <row r="3476" spans="1:3">
      <c r="A3476" s="150">
        <v>2231</v>
      </c>
      <c r="B3476" s="150">
        <v>63</v>
      </c>
      <c r="C3476" s="149" t="str">
        <f t="shared" si="54"/>
        <v>NSW</v>
      </c>
    </row>
    <row r="3477" spans="1:3">
      <c r="A3477" s="150">
        <v>2232</v>
      </c>
      <c r="B3477" s="150">
        <v>63</v>
      </c>
      <c r="C3477" s="149" t="str">
        <f t="shared" si="54"/>
        <v>NSW</v>
      </c>
    </row>
    <row r="3478" spans="1:3">
      <c r="A3478" s="150">
        <v>2233</v>
      </c>
      <c r="B3478" s="150">
        <v>63</v>
      </c>
      <c r="C3478" s="149" t="str">
        <f t="shared" si="54"/>
        <v>NSW</v>
      </c>
    </row>
    <row r="3479" spans="1:3">
      <c r="A3479" s="150">
        <v>2234</v>
      </c>
      <c r="B3479" s="150">
        <v>63</v>
      </c>
      <c r="C3479" s="149" t="str">
        <f t="shared" si="54"/>
        <v>NSW</v>
      </c>
    </row>
    <row r="3480" spans="1:3">
      <c r="A3480" s="150">
        <v>2558</v>
      </c>
      <c r="B3480" s="150">
        <v>63</v>
      </c>
      <c r="C3480" s="149" t="str">
        <f t="shared" si="54"/>
        <v>NSW</v>
      </c>
    </row>
    <row r="3481" spans="1:3">
      <c r="A3481" s="150">
        <v>2559</v>
      </c>
      <c r="B3481" s="150">
        <v>63</v>
      </c>
      <c r="C3481" s="149" t="str">
        <f t="shared" si="54"/>
        <v>NSW</v>
      </c>
    </row>
    <row r="3482" spans="1:3">
      <c r="A3482" s="150">
        <v>2560</v>
      </c>
      <c r="B3482" s="150">
        <v>63</v>
      </c>
      <c r="C3482" s="149" t="str">
        <f t="shared" si="54"/>
        <v>NSW</v>
      </c>
    </row>
    <row r="3483" spans="1:3">
      <c r="A3483" s="150">
        <v>2563</v>
      </c>
      <c r="B3483" s="150">
        <v>63</v>
      </c>
      <c r="C3483" s="149" t="str">
        <f t="shared" si="54"/>
        <v>NSW</v>
      </c>
    </row>
    <row r="3484" spans="1:3">
      <c r="A3484" s="150">
        <v>2564</v>
      </c>
      <c r="B3484" s="150">
        <v>63</v>
      </c>
      <c r="C3484" s="149" t="str">
        <f t="shared" si="54"/>
        <v>NSW</v>
      </c>
    </row>
    <row r="3485" spans="1:3">
      <c r="A3485" s="150">
        <v>2565</v>
      </c>
      <c r="B3485" s="150">
        <v>63</v>
      </c>
      <c r="C3485" s="149" t="str">
        <f t="shared" si="54"/>
        <v>NSW</v>
      </c>
    </row>
    <row r="3486" spans="1:3">
      <c r="A3486" s="150">
        <v>2566</v>
      </c>
      <c r="B3486" s="150">
        <v>63</v>
      </c>
      <c r="C3486" s="149" t="str">
        <f t="shared" si="54"/>
        <v>NSW</v>
      </c>
    </row>
    <row r="3487" spans="1:3">
      <c r="A3487" s="150">
        <v>2567</v>
      </c>
      <c r="B3487" s="150">
        <v>63</v>
      </c>
      <c r="C3487" s="149" t="str">
        <f t="shared" si="54"/>
        <v>NSW</v>
      </c>
    </row>
    <row r="3488" spans="1:3">
      <c r="A3488" s="150">
        <v>2568</v>
      </c>
      <c r="B3488" s="150">
        <v>63</v>
      </c>
      <c r="C3488" s="149" t="str">
        <f t="shared" si="54"/>
        <v>NSW</v>
      </c>
    </row>
    <row r="3489" spans="1:3">
      <c r="A3489" s="150">
        <v>2569</v>
      </c>
      <c r="B3489" s="150">
        <v>63</v>
      </c>
      <c r="C3489" s="149" t="str">
        <f t="shared" si="54"/>
        <v>NSW</v>
      </c>
    </row>
    <row r="3490" spans="1:3">
      <c r="A3490" s="150">
        <v>2570</v>
      </c>
      <c r="B3490" s="150">
        <v>63</v>
      </c>
      <c r="C3490" s="149" t="str">
        <f t="shared" si="54"/>
        <v>NSW</v>
      </c>
    </row>
    <row r="3491" spans="1:3">
      <c r="A3491" s="150">
        <v>2571</v>
      </c>
      <c r="B3491" s="150">
        <v>63</v>
      </c>
      <c r="C3491" s="149" t="str">
        <f t="shared" si="54"/>
        <v>NSW</v>
      </c>
    </row>
    <row r="3492" spans="1:3">
      <c r="A3492" s="150">
        <v>2572</v>
      </c>
      <c r="B3492" s="150">
        <v>63</v>
      </c>
      <c r="C3492" s="149" t="str">
        <f t="shared" si="54"/>
        <v>NSW</v>
      </c>
    </row>
    <row r="3493" spans="1:3">
      <c r="A3493" s="150">
        <v>2573</v>
      </c>
      <c r="B3493" s="150">
        <v>63</v>
      </c>
      <c r="C3493" s="149" t="str">
        <f t="shared" si="54"/>
        <v>NSW</v>
      </c>
    </row>
    <row r="3494" spans="1:3">
      <c r="A3494" s="150">
        <v>2574</v>
      </c>
      <c r="B3494" s="150">
        <v>63</v>
      </c>
      <c r="C3494" s="149" t="str">
        <f t="shared" si="54"/>
        <v>NSW</v>
      </c>
    </row>
    <row r="3495" spans="1:3">
      <c r="A3495" s="150">
        <v>2740</v>
      </c>
      <c r="B3495" s="150">
        <v>63</v>
      </c>
      <c r="C3495" s="149" t="str">
        <f t="shared" si="54"/>
        <v>NSW</v>
      </c>
    </row>
    <row r="3496" spans="1:3">
      <c r="A3496" s="150">
        <v>2745</v>
      </c>
      <c r="B3496" s="150">
        <v>63</v>
      </c>
      <c r="C3496" s="149" t="str">
        <f t="shared" si="54"/>
        <v>NSW</v>
      </c>
    </row>
    <row r="3497" spans="1:3">
      <c r="A3497" s="150">
        <v>2746</v>
      </c>
      <c r="B3497" s="150">
        <v>63</v>
      </c>
      <c r="C3497" s="149" t="str">
        <f t="shared" si="54"/>
        <v>NSW</v>
      </c>
    </row>
    <row r="3498" spans="1:3">
      <c r="A3498" s="150">
        <v>2747</v>
      </c>
      <c r="B3498" s="150">
        <v>63</v>
      </c>
      <c r="C3498" s="149" t="str">
        <f t="shared" si="54"/>
        <v>NSW</v>
      </c>
    </row>
    <row r="3499" spans="1:3">
      <c r="A3499" s="150">
        <v>2748</v>
      </c>
      <c r="B3499" s="150">
        <v>63</v>
      </c>
      <c r="C3499" s="149" t="str">
        <f t="shared" si="54"/>
        <v>NSW</v>
      </c>
    </row>
    <row r="3500" spans="1:3">
      <c r="A3500" s="150">
        <v>2749</v>
      </c>
      <c r="B3500" s="150">
        <v>63</v>
      </c>
      <c r="C3500" s="149" t="str">
        <f t="shared" si="54"/>
        <v>NSW</v>
      </c>
    </row>
    <row r="3501" spans="1:3">
      <c r="A3501" s="150">
        <v>2750</v>
      </c>
      <c r="B3501" s="150">
        <v>63</v>
      </c>
      <c r="C3501" s="149" t="str">
        <f t="shared" si="54"/>
        <v>NSW</v>
      </c>
    </row>
    <row r="3502" spans="1:3">
      <c r="A3502" s="150">
        <v>2751</v>
      </c>
      <c r="B3502" s="150">
        <v>63</v>
      </c>
      <c r="C3502" s="149" t="str">
        <f t="shared" si="54"/>
        <v>NSW</v>
      </c>
    </row>
    <row r="3503" spans="1:3">
      <c r="A3503" s="150">
        <v>2752</v>
      </c>
      <c r="B3503" s="150">
        <v>63</v>
      </c>
      <c r="C3503" s="149" t="str">
        <f t="shared" si="54"/>
        <v>NSW</v>
      </c>
    </row>
    <row r="3504" spans="1:3">
      <c r="A3504" s="150">
        <v>2753</v>
      </c>
      <c r="B3504" s="150">
        <v>63</v>
      </c>
      <c r="C3504" s="149" t="str">
        <f t="shared" si="54"/>
        <v>NSW</v>
      </c>
    </row>
    <row r="3505" spans="1:3">
      <c r="A3505" s="150">
        <v>2754</v>
      </c>
      <c r="B3505" s="150">
        <v>63</v>
      </c>
      <c r="C3505" s="149" t="str">
        <f t="shared" si="54"/>
        <v>NSW</v>
      </c>
    </row>
    <row r="3506" spans="1:3">
      <c r="A3506" s="150">
        <v>2755</v>
      </c>
      <c r="B3506" s="150">
        <v>63</v>
      </c>
      <c r="C3506" s="149" t="str">
        <f t="shared" si="54"/>
        <v>NSW</v>
      </c>
    </row>
    <row r="3507" spans="1:3">
      <c r="A3507" s="150">
        <v>2756</v>
      </c>
      <c r="B3507" s="150">
        <v>63</v>
      </c>
      <c r="C3507" s="149" t="str">
        <f t="shared" si="54"/>
        <v>NSW</v>
      </c>
    </row>
    <row r="3508" spans="1:3">
      <c r="A3508" s="150">
        <v>2757</v>
      </c>
      <c r="B3508" s="150">
        <v>63</v>
      </c>
      <c r="C3508" s="149" t="str">
        <f t="shared" si="54"/>
        <v>NSW</v>
      </c>
    </row>
    <row r="3509" spans="1:3">
      <c r="A3509" s="150">
        <v>2758</v>
      </c>
      <c r="B3509" s="150">
        <v>63</v>
      </c>
      <c r="C3509" s="149" t="str">
        <f t="shared" si="54"/>
        <v>NSW</v>
      </c>
    </row>
    <row r="3510" spans="1:3">
      <c r="A3510" s="150">
        <v>2759</v>
      </c>
      <c r="B3510" s="150">
        <v>63</v>
      </c>
      <c r="C3510" s="149" t="str">
        <f t="shared" si="54"/>
        <v>NSW</v>
      </c>
    </row>
    <row r="3511" spans="1:3">
      <c r="A3511" s="150">
        <v>2760</v>
      </c>
      <c r="B3511" s="150">
        <v>63</v>
      </c>
      <c r="C3511" s="149" t="str">
        <f t="shared" si="54"/>
        <v>NSW</v>
      </c>
    </row>
    <row r="3512" spans="1:3">
      <c r="A3512" s="150">
        <v>2761</v>
      </c>
      <c r="B3512" s="150">
        <v>63</v>
      </c>
      <c r="C3512" s="149" t="str">
        <f t="shared" si="54"/>
        <v>NSW</v>
      </c>
    </row>
    <row r="3513" spans="1:3">
      <c r="A3513" s="150">
        <v>2762</v>
      </c>
      <c r="B3513" s="150">
        <v>63</v>
      </c>
      <c r="C3513" s="149" t="str">
        <f t="shared" si="54"/>
        <v>NSW</v>
      </c>
    </row>
    <row r="3514" spans="1:3">
      <c r="A3514" s="150">
        <v>2763</v>
      </c>
      <c r="B3514" s="150">
        <v>63</v>
      </c>
      <c r="C3514" s="149" t="str">
        <f t="shared" si="54"/>
        <v>NSW</v>
      </c>
    </row>
    <row r="3515" spans="1:3">
      <c r="A3515" s="150">
        <v>2764</v>
      </c>
      <c r="B3515" s="150">
        <v>63</v>
      </c>
      <c r="C3515" s="149" t="str">
        <f t="shared" si="54"/>
        <v>NSW</v>
      </c>
    </row>
    <row r="3516" spans="1:3">
      <c r="A3516" s="150">
        <v>2765</v>
      </c>
      <c r="B3516" s="150">
        <v>63</v>
      </c>
      <c r="C3516" s="149" t="str">
        <f t="shared" si="54"/>
        <v>NSW</v>
      </c>
    </row>
    <row r="3517" spans="1:3">
      <c r="A3517" s="150">
        <v>2766</v>
      </c>
      <c r="B3517" s="150">
        <v>63</v>
      </c>
      <c r="C3517" s="149" t="str">
        <f t="shared" si="54"/>
        <v>NSW</v>
      </c>
    </row>
    <row r="3518" spans="1:3">
      <c r="A3518" s="150">
        <v>2767</v>
      </c>
      <c r="B3518" s="150">
        <v>63</v>
      </c>
      <c r="C3518" s="149" t="str">
        <f t="shared" si="54"/>
        <v>NSW</v>
      </c>
    </row>
    <row r="3519" spans="1:3">
      <c r="A3519" s="150">
        <v>2768</v>
      </c>
      <c r="B3519" s="150">
        <v>63</v>
      </c>
      <c r="C3519" s="149" t="str">
        <f t="shared" si="54"/>
        <v>NSW</v>
      </c>
    </row>
    <row r="3520" spans="1:3">
      <c r="A3520" s="150">
        <v>2770</v>
      </c>
      <c r="B3520" s="150">
        <v>63</v>
      </c>
      <c r="C3520" s="149" t="str">
        <f t="shared" si="54"/>
        <v>NSW</v>
      </c>
    </row>
    <row r="3521" spans="1:3">
      <c r="A3521" s="150">
        <v>2773</v>
      </c>
      <c r="B3521" s="150">
        <v>63</v>
      </c>
      <c r="C3521" s="149" t="str">
        <f t="shared" si="54"/>
        <v>NSW</v>
      </c>
    </row>
    <row r="3522" spans="1:3">
      <c r="A3522" s="150">
        <v>2774</v>
      </c>
      <c r="B3522" s="150">
        <v>63</v>
      </c>
      <c r="C3522" s="149" t="str">
        <f t="shared" ref="C3522:C3585" si="55">IF(OR(A3522&lt;=299,AND(A3522&lt;3000,A3522&gt;=1000)),"NSW",IF(AND(A3522&lt;=999,A3522&gt;=800),"NT",IF(OR(AND(A3522&lt;=8999,A3522&gt;=8000),AND(A3522&lt;=3999,A3522&gt;=3000)),"VIC",IF(OR(AND(A3522&lt;=9999,A3522&gt;=9000),AND(A3522&lt;=4999,A3522&gt;=4000)),"QLD",IF(AND(A3522&lt;=5999,A3522&gt;=5000),"SA",IF(AND(A3522&lt;=6999,A3522&gt;=6000),"WA","TAS"))))))</f>
        <v>NSW</v>
      </c>
    </row>
    <row r="3523" spans="1:3">
      <c r="A3523" s="150">
        <v>2775</v>
      </c>
      <c r="B3523" s="150">
        <v>63</v>
      </c>
      <c r="C3523" s="149" t="str">
        <f t="shared" si="55"/>
        <v>NSW</v>
      </c>
    </row>
    <row r="3524" spans="1:3">
      <c r="A3524" s="150">
        <v>2776</v>
      </c>
      <c r="B3524" s="150">
        <v>63</v>
      </c>
      <c r="C3524" s="149" t="str">
        <f t="shared" si="55"/>
        <v>NSW</v>
      </c>
    </row>
    <row r="3525" spans="1:3">
      <c r="A3525" s="150">
        <v>2777</v>
      </c>
      <c r="B3525" s="150">
        <v>63</v>
      </c>
      <c r="C3525" s="149" t="str">
        <f t="shared" si="55"/>
        <v>NSW</v>
      </c>
    </row>
    <row r="3526" spans="1:3">
      <c r="A3526" s="150">
        <v>2778</v>
      </c>
      <c r="B3526" s="150">
        <v>63</v>
      </c>
      <c r="C3526" s="149" t="str">
        <f t="shared" si="55"/>
        <v>NSW</v>
      </c>
    </row>
    <row r="3527" spans="1:3">
      <c r="A3527" s="150">
        <v>2779</v>
      </c>
      <c r="B3527" s="150">
        <v>63</v>
      </c>
      <c r="C3527" s="149" t="str">
        <f t="shared" si="55"/>
        <v>NSW</v>
      </c>
    </row>
    <row r="3528" spans="1:3">
      <c r="A3528" s="150">
        <v>2780</v>
      </c>
      <c r="B3528" s="150">
        <v>63</v>
      </c>
      <c r="C3528" s="149" t="str">
        <f t="shared" si="55"/>
        <v>NSW</v>
      </c>
    </row>
    <row r="3529" spans="1:3">
      <c r="A3529" s="150">
        <v>2781</v>
      </c>
      <c r="B3529" s="150">
        <v>63</v>
      </c>
      <c r="C3529" s="149" t="str">
        <f t="shared" si="55"/>
        <v>NSW</v>
      </c>
    </row>
    <row r="3530" spans="1:3">
      <c r="A3530" s="150">
        <v>2782</v>
      </c>
      <c r="B3530" s="150">
        <v>63</v>
      </c>
      <c r="C3530" s="149" t="str">
        <f t="shared" si="55"/>
        <v>NSW</v>
      </c>
    </row>
    <row r="3531" spans="1:3">
      <c r="A3531" s="150">
        <v>2783</v>
      </c>
      <c r="B3531" s="150">
        <v>63</v>
      </c>
      <c r="C3531" s="149" t="str">
        <f t="shared" si="55"/>
        <v>NSW</v>
      </c>
    </row>
    <row r="3532" spans="1:3">
      <c r="A3532" s="150">
        <v>2784</v>
      </c>
      <c r="B3532" s="150">
        <v>63</v>
      </c>
      <c r="C3532" s="149" t="str">
        <f t="shared" si="55"/>
        <v>NSW</v>
      </c>
    </row>
    <row r="3533" spans="1:3">
      <c r="A3533" s="150">
        <v>2785</v>
      </c>
      <c r="B3533" s="150">
        <v>63</v>
      </c>
      <c r="C3533" s="149" t="str">
        <f t="shared" si="55"/>
        <v>NSW</v>
      </c>
    </row>
    <row r="3534" spans="1:3">
      <c r="A3534" s="150">
        <v>2786</v>
      </c>
      <c r="B3534" s="150">
        <v>63</v>
      </c>
      <c r="C3534" s="149" t="str">
        <f t="shared" si="55"/>
        <v>NSW</v>
      </c>
    </row>
    <row r="3535" spans="1:3">
      <c r="A3535" s="150">
        <v>2890</v>
      </c>
      <c r="B3535" s="150">
        <v>63</v>
      </c>
      <c r="C3535" s="149" t="str">
        <f t="shared" si="55"/>
        <v>NSW</v>
      </c>
    </row>
    <row r="3536" spans="1:3">
      <c r="A3536" s="150">
        <v>2891</v>
      </c>
      <c r="B3536" s="150">
        <v>63</v>
      </c>
      <c r="C3536" s="149" t="str">
        <f t="shared" si="55"/>
        <v>NSW</v>
      </c>
    </row>
    <row r="3537" spans="1:3">
      <c r="A3537" s="150">
        <v>2898</v>
      </c>
      <c r="B3537" s="150">
        <v>63</v>
      </c>
      <c r="C3537" s="149" t="str">
        <f t="shared" si="55"/>
        <v>NSW</v>
      </c>
    </row>
    <row r="3538" spans="1:3">
      <c r="A3538" s="150">
        <v>2899</v>
      </c>
      <c r="B3538" s="150">
        <v>63</v>
      </c>
      <c r="C3538" s="149" t="str">
        <f t="shared" si="55"/>
        <v>NSW</v>
      </c>
    </row>
    <row r="3539" spans="1:3">
      <c r="A3539" s="150">
        <v>200</v>
      </c>
      <c r="B3539" s="150">
        <v>64</v>
      </c>
      <c r="C3539" s="149" t="str">
        <f t="shared" si="55"/>
        <v>NSW</v>
      </c>
    </row>
    <row r="3540" spans="1:3">
      <c r="A3540" s="150">
        <v>211</v>
      </c>
      <c r="B3540" s="150">
        <v>64</v>
      </c>
      <c r="C3540" s="149" t="str">
        <f t="shared" si="55"/>
        <v>NSW</v>
      </c>
    </row>
    <row r="3541" spans="1:3">
      <c r="A3541" s="150">
        <v>212</v>
      </c>
      <c r="B3541" s="150">
        <v>64</v>
      </c>
      <c r="C3541" s="149" t="str">
        <f t="shared" si="55"/>
        <v>NSW</v>
      </c>
    </row>
    <row r="3542" spans="1:3">
      <c r="A3542" s="150">
        <v>230</v>
      </c>
      <c r="B3542" s="150">
        <v>64</v>
      </c>
      <c r="C3542" s="149" t="str">
        <f t="shared" si="55"/>
        <v>NSW</v>
      </c>
    </row>
    <row r="3543" spans="1:3">
      <c r="A3543" s="150">
        <v>237</v>
      </c>
      <c r="B3543" s="150">
        <v>64</v>
      </c>
      <c r="C3543" s="149" t="str">
        <f t="shared" si="55"/>
        <v>NSW</v>
      </c>
    </row>
    <row r="3544" spans="1:3">
      <c r="A3544" s="150">
        <v>238</v>
      </c>
      <c r="B3544" s="150">
        <v>64</v>
      </c>
      <c r="C3544" s="149" t="str">
        <f t="shared" si="55"/>
        <v>NSW</v>
      </c>
    </row>
    <row r="3545" spans="1:3">
      <c r="A3545" s="150">
        <v>239</v>
      </c>
      <c r="B3545" s="150">
        <v>64</v>
      </c>
      <c r="C3545" s="149" t="str">
        <f t="shared" si="55"/>
        <v>NSW</v>
      </c>
    </row>
    <row r="3546" spans="1:3">
      <c r="A3546" s="150">
        <v>240</v>
      </c>
      <c r="B3546" s="150">
        <v>64</v>
      </c>
      <c r="C3546" s="149" t="str">
        <f t="shared" si="55"/>
        <v>NSW</v>
      </c>
    </row>
    <row r="3547" spans="1:3">
      <c r="A3547" s="150">
        <v>241</v>
      </c>
      <c r="B3547" s="150">
        <v>64</v>
      </c>
      <c r="C3547" s="149" t="str">
        <f t="shared" si="55"/>
        <v>NSW</v>
      </c>
    </row>
    <row r="3548" spans="1:3">
      <c r="A3548" s="150">
        <v>242</v>
      </c>
      <c r="B3548" s="150">
        <v>64</v>
      </c>
      <c r="C3548" s="149" t="str">
        <f t="shared" si="55"/>
        <v>NSW</v>
      </c>
    </row>
    <row r="3549" spans="1:3">
      <c r="A3549" s="150">
        <v>243</v>
      </c>
      <c r="B3549" s="150">
        <v>64</v>
      </c>
      <c r="C3549" s="149" t="str">
        <f t="shared" si="55"/>
        <v>NSW</v>
      </c>
    </row>
    <row r="3550" spans="1:3">
      <c r="A3550" s="150">
        <v>244</v>
      </c>
      <c r="B3550" s="150">
        <v>64</v>
      </c>
      <c r="C3550" s="149" t="str">
        <f t="shared" si="55"/>
        <v>NSW</v>
      </c>
    </row>
    <row r="3551" spans="1:3">
      <c r="A3551" s="150">
        <v>245</v>
      </c>
      <c r="B3551" s="150">
        <v>64</v>
      </c>
      <c r="C3551" s="149" t="str">
        <f t="shared" si="55"/>
        <v>NSW</v>
      </c>
    </row>
    <row r="3552" spans="1:3">
      <c r="A3552" s="150">
        <v>246</v>
      </c>
      <c r="B3552" s="150">
        <v>64</v>
      </c>
      <c r="C3552" s="149" t="str">
        <f t="shared" si="55"/>
        <v>NSW</v>
      </c>
    </row>
    <row r="3553" spans="1:3">
      <c r="A3553" s="150">
        <v>247</v>
      </c>
      <c r="B3553" s="150">
        <v>64</v>
      </c>
      <c r="C3553" s="149" t="str">
        <f t="shared" si="55"/>
        <v>NSW</v>
      </c>
    </row>
    <row r="3554" spans="1:3">
      <c r="A3554" s="150">
        <v>248</v>
      </c>
      <c r="B3554" s="150">
        <v>64</v>
      </c>
      <c r="C3554" s="149" t="str">
        <f t="shared" si="55"/>
        <v>NSW</v>
      </c>
    </row>
    <row r="3555" spans="1:3">
      <c r="A3555" s="150">
        <v>249</v>
      </c>
      <c r="B3555" s="150">
        <v>64</v>
      </c>
      <c r="C3555" s="149" t="str">
        <f t="shared" si="55"/>
        <v>NSW</v>
      </c>
    </row>
    <row r="3556" spans="1:3">
      <c r="A3556" s="150">
        <v>250</v>
      </c>
      <c r="B3556" s="150">
        <v>64</v>
      </c>
      <c r="C3556" s="149" t="str">
        <f t="shared" si="55"/>
        <v>NSW</v>
      </c>
    </row>
    <row r="3557" spans="1:3">
      <c r="A3557" s="150">
        <v>251</v>
      </c>
      <c r="B3557" s="150">
        <v>64</v>
      </c>
      <c r="C3557" s="149" t="str">
        <f t="shared" si="55"/>
        <v>NSW</v>
      </c>
    </row>
    <row r="3558" spans="1:3">
      <c r="A3558" s="150">
        <v>252</v>
      </c>
      <c r="B3558" s="150">
        <v>64</v>
      </c>
      <c r="C3558" s="149" t="str">
        <f t="shared" si="55"/>
        <v>NSW</v>
      </c>
    </row>
    <row r="3559" spans="1:3">
      <c r="A3559" s="150">
        <v>253</v>
      </c>
      <c r="B3559" s="150">
        <v>64</v>
      </c>
      <c r="C3559" s="149" t="str">
        <f t="shared" si="55"/>
        <v>NSW</v>
      </c>
    </row>
    <row r="3560" spans="1:3">
      <c r="A3560" s="150">
        <v>254</v>
      </c>
      <c r="B3560" s="150">
        <v>64</v>
      </c>
      <c r="C3560" s="149" t="str">
        <f t="shared" si="55"/>
        <v>NSW</v>
      </c>
    </row>
    <row r="3561" spans="1:3">
      <c r="A3561" s="150">
        <v>255</v>
      </c>
      <c r="B3561" s="150">
        <v>64</v>
      </c>
      <c r="C3561" s="149" t="str">
        <f t="shared" si="55"/>
        <v>NSW</v>
      </c>
    </row>
    <row r="3562" spans="1:3">
      <c r="A3562" s="150">
        <v>256</v>
      </c>
      <c r="B3562" s="150">
        <v>64</v>
      </c>
      <c r="C3562" s="149" t="str">
        <f t="shared" si="55"/>
        <v>NSW</v>
      </c>
    </row>
    <row r="3563" spans="1:3">
      <c r="A3563" s="150">
        <v>257</v>
      </c>
      <c r="B3563" s="150">
        <v>64</v>
      </c>
      <c r="C3563" s="149" t="str">
        <f t="shared" si="55"/>
        <v>NSW</v>
      </c>
    </row>
    <row r="3564" spans="1:3">
      <c r="A3564" s="150">
        <v>258</v>
      </c>
      <c r="B3564" s="150">
        <v>64</v>
      </c>
      <c r="C3564" s="149" t="str">
        <f t="shared" si="55"/>
        <v>NSW</v>
      </c>
    </row>
    <row r="3565" spans="1:3">
      <c r="A3565" s="150">
        <v>259</v>
      </c>
      <c r="B3565" s="150">
        <v>64</v>
      </c>
      <c r="C3565" s="149" t="str">
        <f t="shared" si="55"/>
        <v>NSW</v>
      </c>
    </row>
    <row r="3566" spans="1:3">
      <c r="A3566" s="150">
        <v>260</v>
      </c>
      <c r="B3566" s="150">
        <v>64</v>
      </c>
      <c r="C3566" s="149" t="str">
        <f t="shared" si="55"/>
        <v>NSW</v>
      </c>
    </row>
    <row r="3567" spans="1:3">
      <c r="A3567" s="150">
        <v>261</v>
      </c>
      <c r="B3567" s="150">
        <v>64</v>
      </c>
      <c r="C3567" s="149" t="str">
        <f t="shared" si="55"/>
        <v>NSW</v>
      </c>
    </row>
    <row r="3568" spans="1:3">
      <c r="A3568" s="150">
        <v>262</v>
      </c>
      <c r="B3568" s="150">
        <v>64</v>
      </c>
      <c r="C3568" s="149" t="str">
        <f t="shared" si="55"/>
        <v>NSW</v>
      </c>
    </row>
    <row r="3569" spans="1:3">
      <c r="A3569" s="150">
        <v>263</v>
      </c>
      <c r="B3569" s="150">
        <v>64</v>
      </c>
      <c r="C3569" s="149" t="str">
        <f t="shared" si="55"/>
        <v>NSW</v>
      </c>
    </row>
    <row r="3570" spans="1:3">
      <c r="A3570" s="150">
        <v>264</v>
      </c>
      <c r="B3570" s="150">
        <v>64</v>
      </c>
      <c r="C3570" s="149" t="str">
        <f t="shared" si="55"/>
        <v>NSW</v>
      </c>
    </row>
    <row r="3571" spans="1:3">
      <c r="A3571" s="150">
        <v>266</v>
      </c>
      <c r="B3571" s="150">
        <v>64</v>
      </c>
      <c r="C3571" s="149" t="str">
        <f t="shared" si="55"/>
        <v>NSW</v>
      </c>
    </row>
    <row r="3572" spans="1:3">
      <c r="A3572" s="150">
        <v>267</v>
      </c>
      <c r="B3572" s="150">
        <v>64</v>
      </c>
      <c r="C3572" s="149" t="str">
        <f t="shared" si="55"/>
        <v>NSW</v>
      </c>
    </row>
    <row r="3573" spans="1:3">
      <c r="A3573" s="150">
        <v>268</v>
      </c>
      <c r="B3573" s="150">
        <v>64</v>
      </c>
      <c r="C3573" s="149" t="str">
        <f t="shared" si="55"/>
        <v>NSW</v>
      </c>
    </row>
    <row r="3574" spans="1:3">
      <c r="A3574" s="150">
        <v>269</v>
      </c>
      <c r="B3574" s="150">
        <v>64</v>
      </c>
      <c r="C3574" s="149" t="str">
        <f t="shared" si="55"/>
        <v>NSW</v>
      </c>
    </row>
    <row r="3575" spans="1:3">
      <c r="A3575" s="150">
        <v>270</v>
      </c>
      <c r="B3575" s="150">
        <v>64</v>
      </c>
      <c r="C3575" s="149" t="str">
        <f t="shared" si="55"/>
        <v>NSW</v>
      </c>
    </row>
    <row r="3576" spans="1:3">
      <c r="A3576" s="150">
        <v>271</v>
      </c>
      <c r="B3576" s="150">
        <v>64</v>
      </c>
      <c r="C3576" s="149" t="str">
        <f t="shared" si="55"/>
        <v>NSW</v>
      </c>
    </row>
    <row r="3577" spans="1:3">
      <c r="A3577" s="150">
        <v>272</v>
      </c>
      <c r="B3577" s="150">
        <v>64</v>
      </c>
      <c r="C3577" s="149" t="str">
        <f t="shared" si="55"/>
        <v>NSW</v>
      </c>
    </row>
    <row r="3578" spans="1:3">
      <c r="A3578" s="150">
        <v>273</v>
      </c>
      <c r="B3578" s="150">
        <v>64</v>
      </c>
      <c r="C3578" s="149" t="str">
        <f t="shared" si="55"/>
        <v>NSW</v>
      </c>
    </row>
    <row r="3579" spans="1:3">
      <c r="A3579" s="150">
        <v>274</v>
      </c>
      <c r="B3579" s="150">
        <v>64</v>
      </c>
      <c r="C3579" s="149" t="str">
        <f t="shared" si="55"/>
        <v>NSW</v>
      </c>
    </row>
    <row r="3580" spans="1:3">
      <c r="A3580" s="150">
        <v>275</v>
      </c>
      <c r="B3580" s="150">
        <v>64</v>
      </c>
      <c r="C3580" s="149" t="str">
        <f t="shared" si="55"/>
        <v>NSW</v>
      </c>
    </row>
    <row r="3581" spans="1:3">
      <c r="A3581" s="150">
        <v>276</v>
      </c>
      <c r="B3581" s="150">
        <v>64</v>
      </c>
      <c r="C3581" s="149" t="str">
        <f t="shared" si="55"/>
        <v>NSW</v>
      </c>
    </row>
    <row r="3582" spans="1:3">
      <c r="A3582" s="150">
        <v>277</v>
      </c>
      <c r="B3582" s="150">
        <v>64</v>
      </c>
      <c r="C3582" s="149" t="str">
        <f t="shared" si="55"/>
        <v>NSW</v>
      </c>
    </row>
    <row r="3583" spans="1:3">
      <c r="A3583" s="150">
        <v>278</v>
      </c>
      <c r="B3583" s="150">
        <v>64</v>
      </c>
      <c r="C3583" s="149" t="str">
        <f t="shared" si="55"/>
        <v>NSW</v>
      </c>
    </row>
    <row r="3584" spans="1:3">
      <c r="A3584" s="150">
        <v>279</v>
      </c>
      <c r="B3584" s="150">
        <v>64</v>
      </c>
      <c r="C3584" s="149" t="str">
        <f t="shared" si="55"/>
        <v>NSW</v>
      </c>
    </row>
    <row r="3585" spans="1:3">
      <c r="A3585" s="150">
        <v>280</v>
      </c>
      <c r="B3585" s="150">
        <v>64</v>
      </c>
      <c r="C3585" s="149" t="str">
        <f t="shared" si="55"/>
        <v>NSW</v>
      </c>
    </row>
    <row r="3586" spans="1:3">
      <c r="A3586" s="150">
        <v>281</v>
      </c>
      <c r="B3586" s="150">
        <v>64</v>
      </c>
      <c r="C3586" s="149" t="str">
        <f t="shared" ref="C3586:C3649" si="56">IF(OR(A3586&lt;=299,AND(A3586&lt;3000,A3586&gt;=1000)),"NSW",IF(AND(A3586&lt;=999,A3586&gt;=800),"NT",IF(OR(AND(A3586&lt;=8999,A3586&gt;=8000),AND(A3586&lt;=3999,A3586&gt;=3000)),"VIC",IF(OR(AND(A3586&lt;=9999,A3586&gt;=9000),AND(A3586&lt;=4999,A3586&gt;=4000)),"QLD",IF(AND(A3586&lt;=5999,A3586&gt;=5000),"SA",IF(AND(A3586&lt;=6999,A3586&gt;=6000),"WA","TAS"))))))</f>
        <v>NSW</v>
      </c>
    </row>
    <row r="3587" spans="1:3">
      <c r="A3587" s="150">
        <v>282</v>
      </c>
      <c r="B3587" s="150">
        <v>64</v>
      </c>
      <c r="C3587" s="149" t="str">
        <f t="shared" si="56"/>
        <v>NSW</v>
      </c>
    </row>
    <row r="3588" spans="1:3">
      <c r="A3588" s="150">
        <v>283</v>
      </c>
      <c r="B3588" s="150">
        <v>64</v>
      </c>
      <c r="C3588" s="149" t="str">
        <f t="shared" si="56"/>
        <v>NSW</v>
      </c>
    </row>
    <row r="3589" spans="1:3">
      <c r="A3589" s="150">
        <v>284</v>
      </c>
      <c r="B3589" s="150">
        <v>64</v>
      </c>
      <c r="C3589" s="149" t="str">
        <f t="shared" si="56"/>
        <v>NSW</v>
      </c>
    </row>
    <row r="3590" spans="1:3">
      <c r="A3590" s="150">
        <v>285</v>
      </c>
      <c r="B3590" s="150">
        <v>64</v>
      </c>
      <c r="C3590" s="149" t="str">
        <f t="shared" si="56"/>
        <v>NSW</v>
      </c>
    </row>
    <row r="3591" spans="1:3">
      <c r="A3591" s="150">
        <v>286</v>
      </c>
      <c r="B3591" s="150">
        <v>64</v>
      </c>
      <c r="C3591" s="149" t="str">
        <f t="shared" si="56"/>
        <v>NSW</v>
      </c>
    </row>
    <row r="3592" spans="1:3">
      <c r="A3592" s="150">
        <v>287</v>
      </c>
      <c r="B3592" s="150">
        <v>64</v>
      </c>
      <c r="C3592" s="149" t="str">
        <f t="shared" si="56"/>
        <v>NSW</v>
      </c>
    </row>
    <row r="3593" spans="1:3">
      <c r="A3593" s="150">
        <v>288</v>
      </c>
      <c r="B3593" s="150">
        <v>64</v>
      </c>
      <c r="C3593" s="149" t="str">
        <f t="shared" si="56"/>
        <v>NSW</v>
      </c>
    </row>
    <row r="3594" spans="1:3">
      <c r="A3594" s="150">
        <v>289</v>
      </c>
      <c r="B3594" s="150">
        <v>64</v>
      </c>
      <c r="C3594" s="149" t="str">
        <f t="shared" si="56"/>
        <v>NSW</v>
      </c>
    </row>
    <row r="3595" spans="1:3">
      <c r="A3595" s="150">
        <v>290</v>
      </c>
      <c r="B3595" s="150">
        <v>64</v>
      </c>
      <c r="C3595" s="149" t="str">
        <f t="shared" si="56"/>
        <v>NSW</v>
      </c>
    </row>
    <row r="3596" spans="1:3">
      <c r="A3596" s="150">
        <v>291</v>
      </c>
      <c r="B3596" s="150">
        <v>64</v>
      </c>
      <c r="C3596" s="149" t="str">
        <f t="shared" si="56"/>
        <v>NSW</v>
      </c>
    </row>
    <row r="3597" spans="1:3">
      <c r="A3597" s="150">
        <v>293</v>
      </c>
      <c r="B3597" s="150">
        <v>64</v>
      </c>
      <c r="C3597" s="149" t="str">
        <f t="shared" si="56"/>
        <v>NSW</v>
      </c>
    </row>
    <row r="3598" spans="1:3">
      <c r="A3598" s="150">
        <v>294</v>
      </c>
      <c r="B3598" s="150">
        <v>64</v>
      </c>
      <c r="C3598" s="149" t="str">
        <f t="shared" si="56"/>
        <v>NSW</v>
      </c>
    </row>
    <row r="3599" spans="1:3">
      <c r="A3599" s="150">
        <v>295</v>
      </c>
      <c r="B3599" s="150">
        <v>64</v>
      </c>
      <c r="C3599" s="149" t="str">
        <f t="shared" si="56"/>
        <v>NSW</v>
      </c>
    </row>
    <row r="3600" spans="1:3">
      <c r="A3600" s="150">
        <v>296</v>
      </c>
      <c r="B3600" s="150">
        <v>64</v>
      </c>
      <c r="C3600" s="149" t="str">
        <f t="shared" si="56"/>
        <v>NSW</v>
      </c>
    </row>
    <row r="3601" spans="1:3">
      <c r="A3601" s="150">
        <v>297</v>
      </c>
      <c r="B3601" s="150">
        <v>64</v>
      </c>
      <c r="C3601" s="149" t="str">
        <f t="shared" si="56"/>
        <v>NSW</v>
      </c>
    </row>
    <row r="3602" spans="1:3">
      <c r="A3602" s="150">
        <v>298</v>
      </c>
      <c r="B3602" s="150">
        <v>64</v>
      </c>
      <c r="C3602" s="149" t="str">
        <f t="shared" si="56"/>
        <v>NSW</v>
      </c>
    </row>
    <row r="3603" spans="1:3">
      <c r="A3603" s="150">
        <v>299</v>
      </c>
      <c r="B3603" s="150">
        <v>64</v>
      </c>
      <c r="C3603" s="149" t="str">
        <f t="shared" si="56"/>
        <v>NSW</v>
      </c>
    </row>
    <row r="3604" spans="1:3">
      <c r="A3604" s="150">
        <v>2580</v>
      </c>
      <c r="B3604" s="150">
        <v>64</v>
      </c>
      <c r="C3604" s="149" t="str">
        <f t="shared" si="56"/>
        <v>NSW</v>
      </c>
    </row>
    <row r="3605" spans="1:3">
      <c r="A3605" s="150">
        <v>2581</v>
      </c>
      <c r="B3605" s="150">
        <v>64</v>
      </c>
      <c r="C3605" s="149" t="str">
        <f t="shared" si="56"/>
        <v>NSW</v>
      </c>
    </row>
    <row r="3606" spans="1:3">
      <c r="A3606" s="150">
        <v>2582</v>
      </c>
      <c r="B3606" s="150">
        <v>64</v>
      </c>
      <c r="C3606" s="149" t="str">
        <f t="shared" si="56"/>
        <v>NSW</v>
      </c>
    </row>
    <row r="3607" spans="1:3">
      <c r="A3607" s="150">
        <v>2583</v>
      </c>
      <c r="B3607" s="150">
        <v>64</v>
      </c>
      <c r="C3607" s="149" t="str">
        <f t="shared" si="56"/>
        <v>NSW</v>
      </c>
    </row>
    <row r="3608" spans="1:3">
      <c r="A3608" s="150">
        <v>2589</v>
      </c>
      <c r="B3608" s="150">
        <v>64</v>
      </c>
      <c r="C3608" s="149" t="str">
        <f t="shared" si="56"/>
        <v>NSW</v>
      </c>
    </row>
    <row r="3609" spans="1:3">
      <c r="A3609" s="150">
        <v>2600</v>
      </c>
      <c r="B3609" s="150">
        <v>64</v>
      </c>
      <c r="C3609" s="149" t="str">
        <f t="shared" si="56"/>
        <v>NSW</v>
      </c>
    </row>
    <row r="3610" spans="1:3">
      <c r="A3610" s="150">
        <v>2601</v>
      </c>
      <c r="B3610" s="150">
        <v>64</v>
      </c>
      <c r="C3610" s="149" t="str">
        <f t="shared" si="56"/>
        <v>NSW</v>
      </c>
    </row>
    <row r="3611" spans="1:3">
      <c r="A3611" s="150">
        <v>2602</v>
      </c>
      <c r="B3611" s="150">
        <v>64</v>
      </c>
      <c r="C3611" s="149" t="str">
        <f t="shared" si="56"/>
        <v>NSW</v>
      </c>
    </row>
    <row r="3612" spans="1:3">
      <c r="A3612" s="150">
        <v>2603</v>
      </c>
      <c r="B3612" s="150">
        <v>64</v>
      </c>
      <c r="C3612" s="149" t="str">
        <f t="shared" si="56"/>
        <v>NSW</v>
      </c>
    </row>
    <row r="3613" spans="1:3">
      <c r="A3613" s="150">
        <v>2604</v>
      </c>
      <c r="B3613" s="150">
        <v>64</v>
      </c>
      <c r="C3613" s="149" t="str">
        <f t="shared" si="56"/>
        <v>NSW</v>
      </c>
    </row>
    <row r="3614" spans="1:3">
      <c r="A3614" s="150">
        <v>2605</v>
      </c>
      <c r="B3614" s="150">
        <v>64</v>
      </c>
      <c r="C3614" s="149" t="str">
        <f t="shared" si="56"/>
        <v>NSW</v>
      </c>
    </row>
    <row r="3615" spans="1:3">
      <c r="A3615" s="150">
        <v>2606</v>
      </c>
      <c r="B3615" s="150">
        <v>64</v>
      </c>
      <c r="C3615" s="149" t="str">
        <f t="shared" si="56"/>
        <v>NSW</v>
      </c>
    </row>
    <row r="3616" spans="1:3">
      <c r="A3616" s="150">
        <v>2607</v>
      </c>
      <c r="B3616" s="150">
        <v>64</v>
      </c>
      <c r="C3616" s="149" t="str">
        <f t="shared" si="56"/>
        <v>NSW</v>
      </c>
    </row>
    <row r="3617" spans="1:3">
      <c r="A3617" s="150">
        <v>2608</v>
      </c>
      <c r="B3617" s="150">
        <v>64</v>
      </c>
      <c r="C3617" s="149" t="str">
        <f t="shared" si="56"/>
        <v>NSW</v>
      </c>
    </row>
    <row r="3618" spans="1:3">
      <c r="A3618" s="150">
        <v>2609</v>
      </c>
      <c r="B3618" s="150">
        <v>64</v>
      </c>
      <c r="C3618" s="149" t="str">
        <f t="shared" si="56"/>
        <v>NSW</v>
      </c>
    </row>
    <row r="3619" spans="1:3">
      <c r="A3619" s="150">
        <v>2610</v>
      </c>
      <c r="B3619" s="150">
        <v>64</v>
      </c>
      <c r="C3619" s="149" t="str">
        <f t="shared" si="56"/>
        <v>NSW</v>
      </c>
    </row>
    <row r="3620" spans="1:3">
      <c r="A3620" s="150">
        <v>2611</v>
      </c>
      <c r="B3620" s="150">
        <v>64</v>
      </c>
      <c r="C3620" s="149" t="str">
        <f t="shared" si="56"/>
        <v>NSW</v>
      </c>
    </row>
    <row r="3621" spans="1:3">
      <c r="A3621" s="150">
        <v>2612</v>
      </c>
      <c r="B3621" s="150">
        <v>64</v>
      </c>
      <c r="C3621" s="149" t="str">
        <f t="shared" si="56"/>
        <v>NSW</v>
      </c>
    </row>
    <row r="3622" spans="1:3">
      <c r="A3622" s="150">
        <v>2614</v>
      </c>
      <c r="B3622" s="150">
        <v>64</v>
      </c>
      <c r="C3622" s="149" t="str">
        <f t="shared" si="56"/>
        <v>NSW</v>
      </c>
    </row>
    <row r="3623" spans="1:3">
      <c r="A3623" s="150">
        <v>2615</v>
      </c>
      <c r="B3623" s="150">
        <v>64</v>
      </c>
      <c r="C3623" s="149" t="str">
        <f t="shared" si="56"/>
        <v>NSW</v>
      </c>
    </row>
    <row r="3624" spans="1:3">
      <c r="A3624" s="150">
        <v>2616</v>
      </c>
      <c r="B3624" s="150">
        <v>64</v>
      </c>
      <c r="C3624" s="149" t="str">
        <f t="shared" si="56"/>
        <v>NSW</v>
      </c>
    </row>
    <row r="3625" spans="1:3">
      <c r="A3625" s="150">
        <v>2617</v>
      </c>
      <c r="B3625" s="150">
        <v>64</v>
      </c>
      <c r="C3625" s="149" t="str">
        <f t="shared" si="56"/>
        <v>NSW</v>
      </c>
    </row>
    <row r="3626" spans="1:3">
      <c r="A3626" s="150">
        <v>2618</v>
      </c>
      <c r="B3626" s="150">
        <v>64</v>
      </c>
      <c r="C3626" s="149" t="str">
        <f t="shared" si="56"/>
        <v>NSW</v>
      </c>
    </row>
    <row r="3627" spans="1:3">
      <c r="A3627" s="150">
        <v>2619</v>
      </c>
      <c r="B3627" s="150">
        <v>64</v>
      </c>
      <c r="C3627" s="149" t="str">
        <f t="shared" si="56"/>
        <v>NSW</v>
      </c>
    </row>
    <row r="3628" spans="1:3">
      <c r="A3628" s="150">
        <v>2620</v>
      </c>
      <c r="B3628" s="150">
        <v>64</v>
      </c>
      <c r="C3628" s="149" t="str">
        <f t="shared" si="56"/>
        <v>NSW</v>
      </c>
    </row>
    <row r="3629" spans="1:3">
      <c r="A3629" s="150">
        <v>2621</v>
      </c>
      <c r="B3629" s="150">
        <v>64</v>
      </c>
      <c r="C3629" s="149" t="str">
        <f t="shared" si="56"/>
        <v>NSW</v>
      </c>
    </row>
    <row r="3630" spans="1:3">
      <c r="A3630" s="150">
        <v>2622</v>
      </c>
      <c r="B3630" s="150">
        <v>64</v>
      </c>
      <c r="C3630" s="149" t="str">
        <f t="shared" si="56"/>
        <v>NSW</v>
      </c>
    </row>
    <row r="3631" spans="1:3">
      <c r="A3631" s="150">
        <v>2623</v>
      </c>
      <c r="B3631" s="150">
        <v>64</v>
      </c>
      <c r="C3631" s="149" t="str">
        <f t="shared" si="56"/>
        <v>NSW</v>
      </c>
    </row>
    <row r="3632" spans="1:3">
      <c r="A3632" s="150">
        <v>2626</v>
      </c>
      <c r="B3632" s="150">
        <v>64</v>
      </c>
      <c r="C3632" s="149" t="str">
        <f t="shared" si="56"/>
        <v>NSW</v>
      </c>
    </row>
    <row r="3633" spans="1:3">
      <c r="A3633" s="150">
        <v>2627</v>
      </c>
      <c r="B3633" s="150">
        <v>64</v>
      </c>
      <c r="C3633" s="149" t="str">
        <f t="shared" si="56"/>
        <v>NSW</v>
      </c>
    </row>
    <row r="3634" spans="1:3">
      <c r="A3634" s="150">
        <v>2628</v>
      </c>
      <c r="B3634" s="150">
        <v>64</v>
      </c>
      <c r="C3634" s="149" t="str">
        <f t="shared" si="56"/>
        <v>NSW</v>
      </c>
    </row>
    <row r="3635" spans="1:3">
      <c r="A3635" s="150">
        <v>2630</v>
      </c>
      <c r="B3635" s="150">
        <v>64</v>
      </c>
      <c r="C3635" s="149" t="str">
        <f t="shared" si="56"/>
        <v>NSW</v>
      </c>
    </row>
    <row r="3636" spans="1:3">
      <c r="A3636" s="150">
        <v>2631</v>
      </c>
      <c r="B3636" s="150">
        <v>64</v>
      </c>
      <c r="C3636" s="149" t="str">
        <f t="shared" si="56"/>
        <v>NSW</v>
      </c>
    </row>
    <row r="3637" spans="1:3">
      <c r="A3637" s="150">
        <v>2632</v>
      </c>
      <c r="B3637" s="150">
        <v>64</v>
      </c>
      <c r="C3637" s="149" t="str">
        <f t="shared" si="56"/>
        <v>NSW</v>
      </c>
    </row>
    <row r="3638" spans="1:3">
      <c r="A3638" s="150">
        <v>2633</v>
      </c>
      <c r="B3638" s="150">
        <v>64</v>
      </c>
      <c r="C3638" s="149" t="str">
        <f t="shared" si="56"/>
        <v>NSW</v>
      </c>
    </row>
    <row r="3639" spans="1:3">
      <c r="A3639" s="150">
        <v>2900</v>
      </c>
      <c r="B3639" s="150">
        <v>64</v>
      </c>
      <c r="C3639" s="149" t="str">
        <f t="shared" si="56"/>
        <v>NSW</v>
      </c>
    </row>
    <row r="3640" spans="1:3">
      <c r="A3640" s="150">
        <v>2901</v>
      </c>
      <c r="B3640" s="150">
        <v>64</v>
      </c>
      <c r="C3640" s="149" t="str">
        <f t="shared" si="56"/>
        <v>NSW</v>
      </c>
    </row>
    <row r="3641" spans="1:3">
      <c r="A3641" s="150">
        <v>2902</v>
      </c>
      <c r="B3641" s="150">
        <v>64</v>
      </c>
      <c r="C3641" s="149" t="str">
        <f t="shared" si="56"/>
        <v>NSW</v>
      </c>
    </row>
    <row r="3642" spans="1:3">
      <c r="A3642" s="150">
        <v>2903</v>
      </c>
      <c r="B3642" s="150">
        <v>64</v>
      </c>
      <c r="C3642" s="149" t="str">
        <f t="shared" si="56"/>
        <v>NSW</v>
      </c>
    </row>
    <row r="3643" spans="1:3">
      <c r="A3643" s="150">
        <v>2904</v>
      </c>
      <c r="B3643" s="150">
        <v>64</v>
      </c>
      <c r="C3643" s="149" t="str">
        <f t="shared" si="56"/>
        <v>NSW</v>
      </c>
    </row>
    <row r="3644" spans="1:3">
      <c r="A3644" s="150">
        <v>2905</v>
      </c>
      <c r="B3644" s="150">
        <v>64</v>
      </c>
      <c r="C3644" s="149" t="str">
        <f t="shared" si="56"/>
        <v>NSW</v>
      </c>
    </row>
    <row r="3645" spans="1:3">
      <c r="A3645" s="150">
        <v>2906</v>
      </c>
      <c r="B3645" s="150">
        <v>64</v>
      </c>
      <c r="C3645" s="149" t="str">
        <f t="shared" si="56"/>
        <v>NSW</v>
      </c>
    </row>
    <row r="3646" spans="1:3">
      <c r="A3646" s="150">
        <v>2911</v>
      </c>
      <c r="B3646" s="150">
        <v>64</v>
      </c>
      <c r="C3646" s="149" t="str">
        <f t="shared" si="56"/>
        <v>NSW</v>
      </c>
    </row>
    <row r="3647" spans="1:3">
      <c r="A3647" s="150">
        <v>2912</v>
      </c>
      <c r="B3647" s="150">
        <v>64</v>
      </c>
      <c r="C3647" s="149" t="str">
        <f t="shared" si="56"/>
        <v>NSW</v>
      </c>
    </row>
    <row r="3648" spans="1:3">
      <c r="A3648" s="150">
        <v>2913</v>
      </c>
      <c r="B3648" s="150">
        <v>64</v>
      </c>
      <c r="C3648" s="149" t="str">
        <f t="shared" si="56"/>
        <v>NSW</v>
      </c>
    </row>
    <row r="3649" spans="1:3">
      <c r="A3649" s="150">
        <v>2914</v>
      </c>
      <c r="B3649" s="150">
        <v>64</v>
      </c>
      <c r="C3649" s="149" t="str">
        <f t="shared" si="56"/>
        <v>NSW</v>
      </c>
    </row>
    <row r="3650" spans="1:3">
      <c r="A3650" s="150">
        <v>2500</v>
      </c>
      <c r="B3650" s="150">
        <v>65</v>
      </c>
      <c r="C3650" s="149" t="str">
        <f t="shared" ref="C3650:C3713" si="57">IF(OR(A3650&lt;=299,AND(A3650&lt;3000,A3650&gt;=1000)),"NSW",IF(AND(A3650&lt;=999,A3650&gt;=800),"NT",IF(OR(AND(A3650&lt;=8999,A3650&gt;=8000),AND(A3650&lt;=3999,A3650&gt;=3000)),"VIC",IF(OR(AND(A3650&lt;=9999,A3650&gt;=9000),AND(A3650&lt;=4999,A3650&gt;=4000)),"QLD",IF(AND(A3650&lt;=5999,A3650&gt;=5000),"SA",IF(AND(A3650&lt;=6999,A3650&gt;=6000),"WA","TAS"))))))</f>
        <v>NSW</v>
      </c>
    </row>
    <row r="3651" spans="1:3">
      <c r="A3651" s="150">
        <v>2502</v>
      </c>
      <c r="B3651" s="150">
        <v>65</v>
      </c>
      <c r="C3651" s="149" t="str">
        <f t="shared" si="57"/>
        <v>NSW</v>
      </c>
    </row>
    <row r="3652" spans="1:3">
      <c r="A3652" s="150">
        <v>2505</v>
      </c>
      <c r="B3652" s="150">
        <v>65</v>
      </c>
      <c r="C3652" s="149" t="str">
        <f t="shared" si="57"/>
        <v>NSW</v>
      </c>
    </row>
    <row r="3653" spans="1:3">
      <c r="A3653" s="150">
        <v>2506</v>
      </c>
      <c r="B3653" s="150">
        <v>65</v>
      </c>
      <c r="C3653" s="149" t="str">
        <f t="shared" si="57"/>
        <v>NSW</v>
      </c>
    </row>
    <row r="3654" spans="1:3">
      <c r="A3654" s="150">
        <v>2508</v>
      </c>
      <c r="B3654" s="150">
        <v>65</v>
      </c>
      <c r="C3654" s="149" t="str">
        <f t="shared" si="57"/>
        <v>NSW</v>
      </c>
    </row>
    <row r="3655" spans="1:3">
      <c r="A3655" s="150">
        <v>2515</v>
      </c>
      <c r="B3655" s="150">
        <v>65</v>
      </c>
      <c r="C3655" s="149" t="str">
        <f t="shared" si="57"/>
        <v>NSW</v>
      </c>
    </row>
    <row r="3656" spans="1:3">
      <c r="A3656" s="150">
        <v>2516</v>
      </c>
      <c r="B3656" s="150">
        <v>65</v>
      </c>
      <c r="C3656" s="149" t="str">
        <f t="shared" si="57"/>
        <v>NSW</v>
      </c>
    </row>
    <row r="3657" spans="1:3">
      <c r="A3657" s="150">
        <v>2517</v>
      </c>
      <c r="B3657" s="150">
        <v>65</v>
      </c>
      <c r="C3657" s="149" t="str">
        <f t="shared" si="57"/>
        <v>NSW</v>
      </c>
    </row>
    <row r="3658" spans="1:3">
      <c r="A3658" s="150">
        <v>2518</v>
      </c>
      <c r="B3658" s="150">
        <v>65</v>
      </c>
      <c r="C3658" s="149" t="str">
        <f t="shared" si="57"/>
        <v>NSW</v>
      </c>
    </row>
    <row r="3659" spans="1:3">
      <c r="A3659" s="150">
        <v>2519</v>
      </c>
      <c r="B3659" s="150">
        <v>65</v>
      </c>
      <c r="C3659" s="149" t="str">
        <f t="shared" si="57"/>
        <v>NSW</v>
      </c>
    </row>
    <row r="3660" spans="1:3">
      <c r="A3660" s="150">
        <v>2520</v>
      </c>
      <c r="B3660" s="150">
        <v>65</v>
      </c>
      <c r="C3660" s="149" t="str">
        <f t="shared" si="57"/>
        <v>NSW</v>
      </c>
    </row>
    <row r="3661" spans="1:3">
      <c r="A3661" s="150">
        <v>2521</v>
      </c>
      <c r="B3661" s="150">
        <v>65</v>
      </c>
      <c r="C3661" s="149" t="str">
        <f t="shared" si="57"/>
        <v>NSW</v>
      </c>
    </row>
    <row r="3662" spans="1:3">
      <c r="A3662" s="150">
        <v>2522</v>
      </c>
      <c r="B3662" s="150">
        <v>65</v>
      </c>
      <c r="C3662" s="149" t="str">
        <f t="shared" si="57"/>
        <v>NSW</v>
      </c>
    </row>
    <row r="3663" spans="1:3">
      <c r="A3663" s="150">
        <v>2525</v>
      </c>
      <c r="B3663" s="150">
        <v>65</v>
      </c>
      <c r="C3663" s="149" t="str">
        <f t="shared" si="57"/>
        <v>NSW</v>
      </c>
    </row>
    <row r="3664" spans="1:3">
      <c r="A3664" s="150">
        <v>2526</v>
      </c>
      <c r="B3664" s="150">
        <v>65</v>
      </c>
      <c r="C3664" s="149" t="str">
        <f t="shared" si="57"/>
        <v>NSW</v>
      </c>
    </row>
    <row r="3665" spans="1:3">
      <c r="A3665" s="150">
        <v>2527</v>
      </c>
      <c r="B3665" s="150">
        <v>65</v>
      </c>
      <c r="C3665" s="149" t="str">
        <f t="shared" si="57"/>
        <v>NSW</v>
      </c>
    </row>
    <row r="3666" spans="1:3">
      <c r="A3666" s="150">
        <v>2528</v>
      </c>
      <c r="B3666" s="150">
        <v>65</v>
      </c>
      <c r="C3666" s="149" t="str">
        <f t="shared" si="57"/>
        <v>NSW</v>
      </c>
    </row>
    <row r="3667" spans="1:3">
      <c r="A3667" s="150">
        <v>2529</v>
      </c>
      <c r="B3667" s="150">
        <v>65</v>
      </c>
      <c r="C3667" s="149" t="str">
        <f t="shared" si="57"/>
        <v>NSW</v>
      </c>
    </row>
    <row r="3668" spans="1:3">
      <c r="A3668" s="150">
        <v>2530</v>
      </c>
      <c r="B3668" s="150">
        <v>65</v>
      </c>
      <c r="C3668" s="149" t="str">
        <f t="shared" si="57"/>
        <v>NSW</v>
      </c>
    </row>
    <row r="3669" spans="1:3">
      <c r="A3669" s="150">
        <v>2533</v>
      </c>
      <c r="B3669" s="150">
        <v>65</v>
      </c>
      <c r="C3669" s="149" t="str">
        <f t="shared" si="57"/>
        <v>NSW</v>
      </c>
    </row>
    <row r="3670" spans="1:3">
      <c r="A3670" s="150">
        <v>2534</v>
      </c>
      <c r="B3670" s="150">
        <v>65</v>
      </c>
      <c r="C3670" s="149" t="str">
        <f t="shared" si="57"/>
        <v>NSW</v>
      </c>
    </row>
    <row r="3671" spans="1:3">
      <c r="A3671" s="150">
        <v>2535</v>
      </c>
      <c r="B3671" s="150">
        <v>65</v>
      </c>
      <c r="C3671" s="149" t="str">
        <f t="shared" si="57"/>
        <v>NSW</v>
      </c>
    </row>
    <row r="3672" spans="1:3">
      <c r="A3672" s="150">
        <v>2536</v>
      </c>
      <c r="B3672" s="150">
        <v>65</v>
      </c>
      <c r="C3672" s="149" t="str">
        <f t="shared" si="57"/>
        <v>NSW</v>
      </c>
    </row>
    <row r="3673" spans="1:3">
      <c r="A3673" s="150">
        <v>2537</v>
      </c>
      <c r="B3673" s="150">
        <v>65</v>
      </c>
      <c r="C3673" s="149" t="str">
        <f t="shared" si="57"/>
        <v>NSW</v>
      </c>
    </row>
    <row r="3674" spans="1:3">
      <c r="A3674" s="150">
        <v>2538</v>
      </c>
      <c r="B3674" s="150">
        <v>65</v>
      </c>
      <c r="C3674" s="149" t="str">
        <f t="shared" si="57"/>
        <v>NSW</v>
      </c>
    </row>
    <row r="3675" spans="1:3">
      <c r="A3675" s="150">
        <v>2539</v>
      </c>
      <c r="B3675" s="150">
        <v>65</v>
      </c>
      <c r="C3675" s="149" t="str">
        <f t="shared" si="57"/>
        <v>NSW</v>
      </c>
    </row>
    <row r="3676" spans="1:3">
      <c r="A3676" s="150">
        <v>2540</v>
      </c>
      <c r="B3676" s="150">
        <v>65</v>
      </c>
      <c r="C3676" s="149" t="str">
        <f t="shared" si="57"/>
        <v>NSW</v>
      </c>
    </row>
    <row r="3677" spans="1:3">
      <c r="A3677" s="150">
        <v>2541</v>
      </c>
      <c r="B3677" s="150">
        <v>65</v>
      </c>
      <c r="C3677" s="149" t="str">
        <f t="shared" si="57"/>
        <v>NSW</v>
      </c>
    </row>
    <row r="3678" spans="1:3">
      <c r="A3678" s="150">
        <v>2545</v>
      </c>
      <c r="B3678" s="150">
        <v>65</v>
      </c>
      <c r="C3678" s="149" t="str">
        <f t="shared" si="57"/>
        <v>NSW</v>
      </c>
    </row>
    <row r="3679" spans="1:3">
      <c r="A3679" s="150">
        <v>2546</v>
      </c>
      <c r="B3679" s="150">
        <v>65</v>
      </c>
      <c r="C3679" s="149" t="str">
        <f t="shared" si="57"/>
        <v>NSW</v>
      </c>
    </row>
    <row r="3680" spans="1:3">
      <c r="A3680" s="150">
        <v>2548</v>
      </c>
      <c r="B3680" s="150">
        <v>65</v>
      </c>
      <c r="C3680" s="149" t="str">
        <f t="shared" si="57"/>
        <v>NSW</v>
      </c>
    </row>
    <row r="3681" spans="1:3">
      <c r="A3681" s="150">
        <v>2549</v>
      </c>
      <c r="B3681" s="150">
        <v>65</v>
      </c>
      <c r="C3681" s="149" t="str">
        <f t="shared" si="57"/>
        <v>NSW</v>
      </c>
    </row>
    <row r="3682" spans="1:3">
      <c r="A3682" s="150">
        <v>2550</v>
      </c>
      <c r="B3682" s="150">
        <v>65</v>
      </c>
      <c r="C3682" s="149" t="str">
        <f t="shared" si="57"/>
        <v>NSW</v>
      </c>
    </row>
    <row r="3683" spans="1:3">
      <c r="A3683" s="150">
        <v>2551</v>
      </c>
      <c r="B3683" s="150">
        <v>65</v>
      </c>
      <c r="C3683" s="149" t="str">
        <f t="shared" si="57"/>
        <v>NSW</v>
      </c>
    </row>
    <row r="3684" spans="1:3">
      <c r="A3684" s="150">
        <v>2575</v>
      </c>
      <c r="B3684" s="150">
        <v>65</v>
      </c>
      <c r="C3684" s="149" t="str">
        <f t="shared" si="57"/>
        <v>NSW</v>
      </c>
    </row>
    <row r="3685" spans="1:3">
      <c r="A3685" s="150">
        <v>2576</v>
      </c>
      <c r="B3685" s="150">
        <v>65</v>
      </c>
      <c r="C3685" s="149" t="str">
        <f t="shared" si="57"/>
        <v>NSW</v>
      </c>
    </row>
    <row r="3686" spans="1:3">
      <c r="A3686" s="150">
        <v>2577</v>
      </c>
      <c r="B3686" s="150">
        <v>65</v>
      </c>
      <c r="C3686" s="149" t="str">
        <f t="shared" si="57"/>
        <v>NSW</v>
      </c>
    </row>
    <row r="3687" spans="1:3">
      <c r="A3687" s="150">
        <v>2578</v>
      </c>
      <c r="B3687" s="150">
        <v>65</v>
      </c>
      <c r="C3687" s="149" t="str">
        <f t="shared" si="57"/>
        <v>NSW</v>
      </c>
    </row>
    <row r="3688" spans="1:3">
      <c r="A3688" s="150">
        <v>2579</v>
      </c>
      <c r="B3688" s="150">
        <v>65</v>
      </c>
      <c r="C3688" s="149" t="str">
        <f t="shared" si="57"/>
        <v>NSW</v>
      </c>
    </row>
    <row r="3689" spans="1:3">
      <c r="A3689" s="150">
        <v>800</v>
      </c>
      <c r="B3689" s="150">
        <v>66</v>
      </c>
      <c r="C3689" s="149" t="str">
        <f t="shared" si="57"/>
        <v>NT</v>
      </c>
    </row>
    <row r="3690" spans="1:3">
      <c r="A3690" s="150">
        <v>801</v>
      </c>
      <c r="B3690" s="150">
        <v>66</v>
      </c>
      <c r="C3690" s="149" t="str">
        <f t="shared" si="57"/>
        <v>NT</v>
      </c>
    </row>
    <row r="3691" spans="1:3">
      <c r="A3691" s="150">
        <v>804</v>
      </c>
      <c r="B3691" s="150">
        <v>66</v>
      </c>
      <c r="C3691" s="149" t="str">
        <f t="shared" si="57"/>
        <v>NT</v>
      </c>
    </row>
    <row r="3692" spans="1:3">
      <c r="A3692" s="150">
        <v>810</v>
      </c>
      <c r="B3692" s="150">
        <v>66</v>
      </c>
      <c r="C3692" s="149" t="str">
        <f t="shared" si="57"/>
        <v>NT</v>
      </c>
    </row>
    <row r="3693" spans="1:3">
      <c r="A3693" s="150">
        <v>811</v>
      </c>
      <c r="B3693" s="150">
        <v>66</v>
      </c>
      <c r="C3693" s="149" t="str">
        <f t="shared" si="57"/>
        <v>NT</v>
      </c>
    </row>
    <row r="3694" spans="1:3">
      <c r="A3694" s="150">
        <v>812</v>
      </c>
      <c r="B3694" s="150">
        <v>66</v>
      </c>
      <c r="C3694" s="149" t="str">
        <f t="shared" si="57"/>
        <v>NT</v>
      </c>
    </row>
    <row r="3695" spans="1:3">
      <c r="A3695" s="150">
        <v>813</v>
      </c>
      <c r="B3695" s="150">
        <v>66</v>
      </c>
      <c r="C3695" s="149" t="str">
        <f t="shared" si="57"/>
        <v>NT</v>
      </c>
    </row>
    <row r="3696" spans="1:3">
      <c r="A3696" s="150">
        <v>814</v>
      </c>
      <c r="B3696" s="150">
        <v>66</v>
      </c>
      <c r="C3696" s="149" t="str">
        <f t="shared" si="57"/>
        <v>NT</v>
      </c>
    </row>
    <row r="3697" spans="1:3">
      <c r="A3697" s="150">
        <v>815</v>
      </c>
      <c r="B3697" s="150">
        <v>66</v>
      </c>
      <c r="C3697" s="149" t="str">
        <f t="shared" si="57"/>
        <v>NT</v>
      </c>
    </row>
    <row r="3698" spans="1:3">
      <c r="A3698" s="150">
        <v>820</v>
      </c>
      <c r="B3698" s="150">
        <v>66</v>
      </c>
      <c r="C3698" s="149" t="str">
        <f t="shared" si="57"/>
        <v>NT</v>
      </c>
    </row>
    <row r="3699" spans="1:3">
      <c r="A3699" s="150">
        <v>821</v>
      </c>
      <c r="B3699" s="150">
        <v>66</v>
      </c>
      <c r="C3699" s="149" t="str">
        <f t="shared" si="57"/>
        <v>NT</v>
      </c>
    </row>
    <row r="3700" spans="1:3">
      <c r="A3700" s="150">
        <v>822</v>
      </c>
      <c r="B3700" s="150">
        <v>66</v>
      </c>
      <c r="C3700" s="149" t="str">
        <f t="shared" si="57"/>
        <v>NT</v>
      </c>
    </row>
    <row r="3701" spans="1:3">
      <c r="A3701" s="150">
        <v>828</v>
      </c>
      <c r="B3701" s="150">
        <v>66</v>
      </c>
      <c r="C3701" s="149" t="str">
        <f t="shared" si="57"/>
        <v>NT</v>
      </c>
    </row>
    <row r="3702" spans="1:3">
      <c r="A3702" s="150">
        <v>830</v>
      </c>
      <c r="B3702" s="150">
        <v>66</v>
      </c>
      <c r="C3702" s="149" t="str">
        <f t="shared" si="57"/>
        <v>NT</v>
      </c>
    </row>
    <row r="3703" spans="1:3">
      <c r="A3703" s="150">
        <v>831</v>
      </c>
      <c r="B3703" s="150">
        <v>66</v>
      </c>
      <c r="C3703" s="149" t="str">
        <f t="shared" si="57"/>
        <v>NT</v>
      </c>
    </row>
    <row r="3704" spans="1:3">
      <c r="A3704" s="150">
        <v>832</v>
      </c>
      <c r="B3704" s="150">
        <v>66</v>
      </c>
      <c r="C3704" s="149" t="str">
        <f t="shared" si="57"/>
        <v>NT</v>
      </c>
    </row>
    <row r="3705" spans="1:3">
      <c r="A3705" s="150">
        <v>835</v>
      </c>
      <c r="B3705" s="150">
        <v>66</v>
      </c>
      <c r="C3705" s="149" t="str">
        <f t="shared" si="57"/>
        <v>NT</v>
      </c>
    </row>
    <row r="3706" spans="1:3">
      <c r="A3706" s="150">
        <v>836</v>
      </c>
      <c r="B3706" s="150">
        <v>66</v>
      </c>
      <c r="C3706" s="149" t="str">
        <f t="shared" si="57"/>
        <v>NT</v>
      </c>
    </row>
    <row r="3707" spans="1:3">
      <c r="A3707" s="150">
        <v>837</v>
      </c>
      <c r="B3707" s="150">
        <v>66</v>
      </c>
      <c r="C3707" s="149" t="str">
        <f t="shared" si="57"/>
        <v>NT</v>
      </c>
    </row>
    <row r="3708" spans="1:3">
      <c r="A3708" s="150">
        <v>840</v>
      </c>
      <c r="B3708" s="150">
        <v>66</v>
      </c>
      <c r="C3708" s="149" t="str">
        <f t="shared" si="57"/>
        <v>NT</v>
      </c>
    </row>
    <row r="3709" spans="1:3">
      <c r="A3709" s="150">
        <v>845</v>
      </c>
      <c r="B3709" s="150">
        <v>66</v>
      </c>
      <c r="C3709" s="149" t="str">
        <f t="shared" si="57"/>
        <v>NT</v>
      </c>
    </row>
    <row r="3710" spans="1:3">
      <c r="A3710" s="150">
        <v>846</v>
      </c>
      <c r="B3710" s="150">
        <v>66</v>
      </c>
      <c r="C3710" s="149" t="str">
        <f t="shared" si="57"/>
        <v>NT</v>
      </c>
    </row>
    <row r="3711" spans="1:3">
      <c r="A3711" s="150">
        <v>847</v>
      </c>
      <c r="B3711" s="150">
        <v>66</v>
      </c>
      <c r="C3711" s="149" t="str">
        <f t="shared" si="57"/>
        <v>NT</v>
      </c>
    </row>
    <row r="3712" spans="1:3">
      <c r="A3712" s="150">
        <v>850</v>
      </c>
      <c r="B3712" s="150">
        <v>66</v>
      </c>
      <c r="C3712" s="149" t="str">
        <f t="shared" si="57"/>
        <v>NT</v>
      </c>
    </row>
    <row r="3713" spans="1:3">
      <c r="A3713" s="150">
        <v>851</v>
      </c>
      <c r="B3713" s="150">
        <v>66</v>
      </c>
      <c r="C3713" s="149" t="str">
        <f t="shared" si="57"/>
        <v>NT</v>
      </c>
    </row>
    <row r="3714" spans="1:3">
      <c r="A3714" s="150">
        <v>852</v>
      </c>
      <c r="B3714" s="150">
        <v>66</v>
      </c>
      <c r="C3714" s="149" t="str">
        <f t="shared" ref="C3714:C3727" si="58">IF(OR(A3714&lt;=299,AND(A3714&lt;3000,A3714&gt;=1000)),"NSW",IF(AND(A3714&lt;=999,A3714&gt;=800),"NT",IF(OR(AND(A3714&lt;=8999,A3714&gt;=8000),AND(A3714&lt;=3999,A3714&gt;=3000)),"VIC",IF(OR(AND(A3714&lt;=9999,A3714&gt;=9000),AND(A3714&lt;=4999,A3714&gt;=4000)),"QLD",IF(AND(A3714&lt;=5999,A3714&gt;=5000),"SA",IF(AND(A3714&lt;=6999,A3714&gt;=6000),"WA","TAS"))))))</f>
        <v>NT</v>
      </c>
    </row>
    <row r="3715" spans="1:3">
      <c r="A3715" s="150">
        <v>853</v>
      </c>
      <c r="B3715" s="150">
        <v>66</v>
      </c>
      <c r="C3715" s="149" t="str">
        <f t="shared" si="58"/>
        <v>NT</v>
      </c>
    </row>
    <row r="3716" spans="1:3">
      <c r="A3716" s="150">
        <v>854</v>
      </c>
      <c r="B3716" s="150">
        <v>66</v>
      </c>
      <c r="C3716" s="149" t="str">
        <f t="shared" si="58"/>
        <v>NT</v>
      </c>
    </row>
    <row r="3717" spans="1:3">
      <c r="A3717" s="150">
        <v>886</v>
      </c>
      <c r="B3717" s="150">
        <v>66</v>
      </c>
      <c r="C3717" s="149" t="str">
        <f t="shared" si="58"/>
        <v>NT</v>
      </c>
    </row>
    <row r="3718" spans="1:3">
      <c r="A3718" s="150">
        <v>909</v>
      </c>
      <c r="B3718" s="150">
        <v>66</v>
      </c>
      <c r="C3718" s="149" t="str">
        <f t="shared" si="58"/>
        <v>NT</v>
      </c>
    </row>
    <row r="3719" spans="1:3">
      <c r="A3719" s="150">
        <v>880</v>
      </c>
      <c r="B3719" s="150">
        <v>67</v>
      </c>
      <c r="C3719" s="149" t="str">
        <f t="shared" si="58"/>
        <v>NT</v>
      </c>
    </row>
    <row r="3720" spans="1:3">
      <c r="A3720" s="150">
        <v>881</v>
      </c>
      <c r="B3720" s="150">
        <v>67</v>
      </c>
      <c r="C3720" s="149" t="str">
        <f t="shared" si="58"/>
        <v>NT</v>
      </c>
    </row>
    <row r="3721" spans="1:3">
      <c r="A3721" s="150">
        <v>885</v>
      </c>
      <c r="B3721" s="150">
        <v>67</v>
      </c>
      <c r="C3721" s="149" t="str">
        <f t="shared" si="58"/>
        <v>NT</v>
      </c>
    </row>
    <row r="3722" spans="1:3">
      <c r="A3722" s="150">
        <v>860</v>
      </c>
      <c r="B3722" s="150">
        <v>70</v>
      </c>
      <c r="C3722" s="149" t="str">
        <f t="shared" si="58"/>
        <v>NT</v>
      </c>
    </row>
    <row r="3723" spans="1:3">
      <c r="A3723" s="150">
        <v>861</v>
      </c>
      <c r="B3723" s="150">
        <v>70</v>
      </c>
      <c r="C3723" s="149" t="str">
        <f t="shared" si="58"/>
        <v>NT</v>
      </c>
    </row>
    <row r="3724" spans="1:3">
      <c r="A3724" s="150">
        <v>862</v>
      </c>
      <c r="B3724" s="150">
        <v>70</v>
      </c>
      <c r="C3724" s="149" t="str">
        <f t="shared" si="58"/>
        <v>NT</v>
      </c>
    </row>
    <row r="3725" spans="1:3">
      <c r="A3725" s="150">
        <v>870</v>
      </c>
      <c r="B3725" s="150">
        <v>71</v>
      </c>
      <c r="C3725" s="149" t="str">
        <f t="shared" si="58"/>
        <v>NT</v>
      </c>
    </row>
    <row r="3726" spans="1:3">
      <c r="A3726" s="150">
        <v>871</v>
      </c>
      <c r="B3726" s="150">
        <v>71</v>
      </c>
      <c r="C3726" s="149" t="str">
        <f t="shared" si="58"/>
        <v>NT</v>
      </c>
    </row>
    <row r="3727" spans="1:3">
      <c r="A3727" s="150">
        <v>872</v>
      </c>
      <c r="B3727" s="150">
        <v>71</v>
      </c>
      <c r="C3727" s="149" t="str">
        <f t="shared" si="58"/>
        <v>NT</v>
      </c>
    </row>
  </sheetData>
  <autoFilter ref="A1:C3727" xr:uid="{00000000-0009-0000-0000-000013000000}">
    <sortState xmlns:xlrd2="http://schemas.microsoft.com/office/spreadsheetml/2017/richdata2" ref="A2:C3727">
      <sortCondition ref="B1:B3727"/>
    </sortState>
  </autoFilter>
  <phoneticPr fontId="8" type="noConversion"/>
  <pageMargins left="0.75" right="0.75" top="1" bottom="1" header="0.5" footer="0.5"/>
  <headerFooter alignWithMargins="0">
    <oddHeader>&amp;A</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24F8-69BB-423B-8A63-55CECDDE1083}">
  <dimension ref="A1:L62"/>
  <sheetViews>
    <sheetView topLeftCell="A10" workbookViewId="0">
      <selection activeCell="D26" sqref="D26"/>
    </sheetView>
  </sheetViews>
  <sheetFormatPr defaultColWidth="9.33203125" defaultRowHeight="13.8"/>
  <cols>
    <col min="1" max="1" width="9.33203125" style="63"/>
    <col min="2" max="2" width="12.5546875" style="63" bestFit="1" customWidth="1"/>
    <col min="3" max="3" width="11.109375" style="63" bestFit="1" customWidth="1"/>
    <col min="4" max="4" width="12.33203125" style="63" bestFit="1" customWidth="1"/>
    <col min="5" max="6" width="9.33203125" style="63"/>
    <col min="7" max="7" width="12.5546875" style="63" bestFit="1" customWidth="1"/>
    <col min="8" max="8" width="11.109375" style="63" bestFit="1" customWidth="1"/>
    <col min="9" max="9" width="12.33203125" style="63" bestFit="1" customWidth="1"/>
    <col min="10" max="10" width="10.6640625" style="63" bestFit="1" customWidth="1"/>
    <col min="11" max="16384" width="9.33203125" style="63"/>
  </cols>
  <sheetData>
    <row r="1" spans="1:5">
      <c r="A1" s="399" t="s">
        <v>210</v>
      </c>
      <c r="B1" s="399"/>
      <c r="C1" s="399"/>
      <c r="D1" s="399"/>
      <c r="E1" s="62"/>
    </row>
    <row r="2" spans="1:5" ht="69" customHeight="1">
      <c r="A2" s="400" t="s">
        <v>211</v>
      </c>
      <c r="B2" s="400"/>
      <c r="C2" s="400"/>
      <c r="D2" s="400"/>
      <c r="E2" s="126"/>
    </row>
    <row r="3" spans="1:5" ht="13.95" customHeight="1">
      <c r="A3" s="64"/>
      <c r="B3" s="62"/>
      <c r="C3" s="62"/>
      <c r="D3" s="62"/>
      <c r="E3" s="62"/>
    </row>
    <row r="4" spans="1:5">
      <c r="A4" s="401" t="s">
        <v>212</v>
      </c>
      <c r="B4" s="401"/>
      <c r="C4" s="401"/>
      <c r="D4" s="401"/>
      <c r="E4" s="62"/>
    </row>
    <row r="5" spans="1:5" ht="28.8">
      <c r="A5" s="134"/>
      <c r="B5" s="135" t="s">
        <v>213</v>
      </c>
      <c r="C5" s="135" t="s">
        <v>214</v>
      </c>
      <c r="D5" s="135" t="s">
        <v>215</v>
      </c>
      <c r="E5" s="62"/>
    </row>
    <row r="6" spans="1:5" ht="14.4">
      <c r="A6" s="133" t="s">
        <v>99</v>
      </c>
      <c r="B6" s="133" t="s">
        <v>216</v>
      </c>
      <c r="C6" s="133" t="s">
        <v>217</v>
      </c>
      <c r="D6" s="133" t="s">
        <v>218</v>
      </c>
      <c r="E6" s="62"/>
    </row>
    <row r="7" spans="1:5" ht="14.4">
      <c r="A7" s="65" t="s">
        <v>219</v>
      </c>
      <c r="B7" s="286">
        <v>1.06</v>
      </c>
      <c r="C7" s="286">
        <v>6.5530000000000005E-2</v>
      </c>
      <c r="D7" s="286">
        <v>2.89</v>
      </c>
      <c r="E7" s="62"/>
    </row>
    <row r="8" spans="1:5" ht="14.4">
      <c r="A8" s="65" t="s">
        <v>220</v>
      </c>
      <c r="B8" s="287">
        <v>1.06</v>
      </c>
      <c r="C8" s="287">
        <v>6.5530000000000005E-2</v>
      </c>
      <c r="D8" s="287">
        <v>2.89</v>
      </c>
      <c r="E8" s="62"/>
    </row>
    <row r="9" spans="1:5" ht="14.4">
      <c r="A9" s="65" t="s">
        <v>221</v>
      </c>
      <c r="B9" s="142">
        <v>0.79</v>
      </c>
      <c r="C9" s="142">
        <v>5.1330000000000001E-2</v>
      </c>
      <c r="D9" s="142">
        <v>2.89</v>
      </c>
      <c r="E9" s="62"/>
    </row>
    <row r="10" spans="1:5" ht="14.4">
      <c r="A10" s="65" t="s">
        <v>222</v>
      </c>
      <c r="B10" s="287">
        <v>0.98</v>
      </c>
      <c r="C10" s="287">
        <v>5.9929999999999997E-2</v>
      </c>
      <c r="D10" s="287">
        <v>2.89</v>
      </c>
      <c r="E10" s="62"/>
    </row>
    <row r="11" spans="1:5" ht="14.4">
      <c r="A11" s="65" t="s">
        <v>223</v>
      </c>
      <c r="B11" s="142">
        <v>0.78</v>
      </c>
      <c r="C11" s="142">
        <v>6.173E-2</v>
      </c>
      <c r="D11" s="142">
        <v>2.89</v>
      </c>
      <c r="E11" s="62"/>
    </row>
    <row r="12" spans="1:5" ht="14.4">
      <c r="A12" s="65" t="s">
        <v>224</v>
      </c>
      <c r="B12" s="287">
        <v>0.28999999999999998</v>
      </c>
      <c r="C12" s="287">
        <v>5.1330000000000001E-2</v>
      </c>
      <c r="D12" s="287">
        <v>2.89</v>
      </c>
      <c r="E12" s="62"/>
    </row>
    <row r="13" spans="1:5" ht="14.4">
      <c r="A13" s="65" t="s">
        <v>225</v>
      </c>
      <c r="B13" s="142">
        <v>1.35</v>
      </c>
      <c r="C13" s="142">
        <v>5.5329999999999997E-2</v>
      </c>
      <c r="D13" s="142">
        <v>2.89</v>
      </c>
      <c r="E13" s="62"/>
    </row>
    <row r="14" spans="1:5" ht="14.4">
      <c r="A14" s="65" t="s">
        <v>226</v>
      </c>
      <c r="B14" s="287">
        <v>0.92</v>
      </c>
      <c r="C14" s="287">
        <v>5.5329999999999997E-2</v>
      </c>
      <c r="D14" s="287">
        <v>2.89</v>
      </c>
      <c r="E14" s="62"/>
    </row>
    <row r="16" spans="1:5">
      <c r="A16" s="398" t="s">
        <v>227</v>
      </c>
      <c r="B16" s="398"/>
      <c r="C16" s="398"/>
      <c r="D16" s="398"/>
    </row>
    <row r="17" spans="1:12" ht="28.8">
      <c r="A17" s="134"/>
      <c r="B17" s="135" t="s">
        <v>213</v>
      </c>
      <c r="C17" s="135" t="s">
        <v>214</v>
      </c>
      <c r="D17" s="135" t="s">
        <v>215</v>
      </c>
    </row>
    <row r="18" spans="1:12" ht="14.4">
      <c r="A18" s="133" t="s">
        <v>99</v>
      </c>
      <c r="B18" s="133" t="s">
        <v>216</v>
      </c>
      <c r="C18" s="133" t="s">
        <v>217</v>
      </c>
      <c r="D18" s="133" t="s">
        <v>218</v>
      </c>
    </row>
    <row r="19" spans="1:12" ht="14.4">
      <c r="A19" s="134" t="s">
        <v>219</v>
      </c>
      <c r="B19" s="288">
        <v>0.9</v>
      </c>
      <c r="C19" s="134">
        <v>6.4630000000000007E-2</v>
      </c>
      <c r="D19" s="134">
        <v>2.8486799999999999</v>
      </c>
    </row>
    <row r="20" spans="1:12" ht="14.4">
      <c r="A20" s="134" t="s">
        <v>220</v>
      </c>
      <c r="B20" s="289">
        <v>0.9</v>
      </c>
      <c r="C20" s="276">
        <v>6.4630000000000007E-2</v>
      </c>
      <c r="D20" s="276">
        <v>2.8486799999999999</v>
      </c>
    </row>
    <row r="21" spans="1:12" ht="14.4">
      <c r="A21" s="134" t="s">
        <v>228</v>
      </c>
      <c r="B21" s="134">
        <v>0.69</v>
      </c>
      <c r="C21" s="134">
        <v>5.1529999999999999E-2</v>
      </c>
      <c r="D21" s="134">
        <v>2.8486799999999999</v>
      </c>
    </row>
    <row r="22" spans="1:12" ht="14.4">
      <c r="A22" s="134" t="s">
        <v>229</v>
      </c>
      <c r="B22" s="276">
        <v>0.93</v>
      </c>
      <c r="C22" s="276">
        <v>6.0330000000000002E-2</v>
      </c>
      <c r="D22" s="276">
        <v>2.8486799999999999</v>
      </c>
    </row>
    <row r="23" spans="1:12" ht="14.4">
      <c r="A23" s="134" t="s">
        <v>230</v>
      </c>
      <c r="B23" s="134">
        <v>0.52</v>
      </c>
      <c r="C23" s="134">
        <v>6.2230000000000001E-2</v>
      </c>
      <c r="D23" s="134">
        <v>2.8486799999999999</v>
      </c>
    </row>
    <row r="24" spans="1:12" ht="14.4">
      <c r="A24" s="134" t="s">
        <v>231</v>
      </c>
      <c r="B24" s="276">
        <v>1</v>
      </c>
      <c r="C24" s="285">
        <f>0.75/3.6</f>
        <v>0.20833333333333331</v>
      </c>
      <c r="D24" s="281">
        <f>0.75/3.6*38.6</f>
        <v>8.0416666666666661</v>
      </c>
    </row>
    <row r="25" spans="1:12" ht="14.4">
      <c r="A25" s="134" t="s">
        <v>232</v>
      </c>
      <c r="B25" s="134">
        <v>1.0900000000000001</v>
      </c>
      <c r="C25" s="134">
        <v>5.5530000000000003E-2</v>
      </c>
      <c r="D25" s="134">
        <v>2.8486799999999999</v>
      </c>
    </row>
    <row r="26" spans="1:12" ht="14.4">
      <c r="A26" s="134" t="s">
        <v>233</v>
      </c>
      <c r="B26" s="276">
        <v>0.7</v>
      </c>
      <c r="C26" s="276">
        <v>5.5629999999999999E-2</v>
      </c>
      <c r="D26" s="276">
        <v>2.8486799999999999</v>
      </c>
    </row>
    <row r="27" spans="1:12" ht="14.4">
      <c r="K27" s="136"/>
      <c r="L27" s="136"/>
    </row>
    <row r="28" spans="1:12">
      <c r="A28" s="398" t="s">
        <v>255</v>
      </c>
      <c r="B28" s="398"/>
      <c r="C28" s="398"/>
      <c r="D28" s="398"/>
    </row>
    <row r="29" spans="1:12" ht="28.8">
      <c r="A29" s="134"/>
      <c r="B29" s="135" t="s">
        <v>213</v>
      </c>
      <c r="C29" s="135" t="s">
        <v>214</v>
      </c>
      <c r="D29" s="135" t="s">
        <v>215</v>
      </c>
    </row>
    <row r="30" spans="1:12" ht="14.4">
      <c r="A30" s="133" t="s">
        <v>99</v>
      </c>
      <c r="B30" s="133" t="s">
        <v>216</v>
      </c>
      <c r="C30" s="133" t="s">
        <v>217</v>
      </c>
      <c r="D30" s="133" t="s">
        <v>218</v>
      </c>
    </row>
    <row r="31" spans="1:12" ht="14.4">
      <c r="A31" s="134" t="s">
        <v>219</v>
      </c>
      <c r="B31" s="288">
        <v>0.7</v>
      </c>
      <c r="C31" s="134">
        <v>6.4630000000000007E-2</v>
      </c>
      <c r="D31" s="134">
        <v>3.3780000000000001</v>
      </c>
    </row>
    <row r="32" spans="1:12" ht="14.4">
      <c r="A32" s="134" t="s">
        <v>220</v>
      </c>
      <c r="B32" s="289">
        <v>0.7</v>
      </c>
      <c r="C32" s="276">
        <v>6.4630000000000007E-2</v>
      </c>
      <c r="D32" s="276">
        <v>3.3780000000000001</v>
      </c>
    </row>
    <row r="33" spans="1:4" ht="14.4">
      <c r="A33" s="134" t="s">
        <v>228</v>
      </c>
      <c r="B33" s="134">
        <v>0.63</v>
      </c>
      <c r="C33" s="134">
        <v>5.1529999999999999E-2</v>
      </c>
      <c r="D33" s="134">
        <v>3.3780000000000001</v>
      </c>
    </row>
    <row r="34" spans="1:4" ht="14.4">
      <c r="A34" s="134" t="s">
        <v>229</v>
      </c>
      <c r="B34" s="276">
        <v>0.81</v>
      </c>
      <c r="C34" s="276">
        <v>6.0330000000000002E-2</v>
      </c>
      <c r="D34" s="276">
        <v>3.3780000000000001</v>
      </c>
    </row>
    <row r="35" spans="1:4" ht="14.4">
      <c r="A35" s="134" t="s">
        <v>230</v>
      </c>
      <c r="B35" s="134">
        <v>0.28000000000000003</v>
      </c>
      <c r="C35" s="134">
        <v>6.2230000000000001E-2</v>
      </c>
      <c r="D35" s="134">
        <v>3.3780000000000001</v>
      </c>
    </row>
    <row r="36" spans="1:4" ht="14.4">
      <c r="A36" s="134" t="s">
        <v>231</v>
      </c>
      <c r="B36" s="276">
        <v>1</v>
      </c>
      <c r="C36" s="277">
        <v>0.20830000000000001</v>
      </c>
      <c r="D36" s="278">
        <v>8.0417000000000005</v>
      </c>
    </row>
    <row r="37" spans="1:4" ht="14.4">
      <c r="A37" s="134" t="s">
        <v>232</v>
      </c>
      <c r="B37" s="134">
        <v>0.86</v>
      </c>
      <c r="C37" s="134">
        <v>5.5530000000000003E-2</v>
      </c>
      <c r="D37" s="134">
        <v>3.3780000000000001</v>
      </c>
    </row>
    <row r="38" spans="1:4" ht="14.4">
      <c r="A38" s="134" t="s">
        <v>233</v>
      </c>
      <c r="B38" s="276">
        <v>0.56999999999999995</v>
      </c>
      <c r="C38" s="276">
        <v>5.5629999999999999E-2</v>
      </c>
      <c r="D38" s="276">
        <v>3.3780000000000001</v>
      </c>
    </row>
    <row r="40" spans="1:4">
      <c r="A40" s="398" t="s">
        <v>256</v>
      </c>
      <c r="B40" s="398"/>
      <c r="C40" s="398"/>
      <c r="D40" s="398"/>
    </row>
    <row r="41" spans="1:4" ht="28.8">
      <c r="A41" s="134"/>
      <c r="B41" s="135" t="s">
        <v>213</v>
      </c>
      <c r="C41" s="135" t="s">
        <v>214</v>
      </c>
      <c r="D41" s="135" t="s">
        <v>215</v>
      </c>
    </row>
    <row r="42" spans="1:4" ht="14.4">
      <c r="A42" s="133" t="s">
        <v>99</v>
      </c>
      <c r="B42" s="133" t="s">
        <v>216</v>
      </c>
      <c r="C42" s="133" t="s">
        <v>217</v>
      </c>
      <c r="D42" s="133" t="s">
        <v>218</v>
      </c>
    </row>
    <row r="43" spans="1:4" ht="14.4">
      <c r="A43" s="134" t="s">
        <v>219</v>
      </c>
      <c r="B43" s="134">
        <v>1</v>
      </c>
      <c r="C43" s="279">
        <v>0.27779999999999999</v>
      </c>
      <c r="D43" s="280">
        <v>10.722200000000001</v>
      </c>
    </row>
    <row r="44" spans="1:4" ht="14.4">
      <c r="A44" s="134" t="s">
        <v>220</v>
      </c>
      <c r="B44" s="276">
        <v>1</v>
      </c>
      <c r="C44" s="281">
        <v>0.27779999999999999</v>
      </c>
      <c r="D44" s="278">
        <v>10.722200000000001</v>
      </c>
    </row>
    <row r="45" spans="1:4" ht="14.4">
      <c r="A45" s="134" t="s">
        <v>228</v>
      </c>
      <c r="B45" s="134">
        <v>0.35</v>
      </c>
      <c r="C45" s="279">
        <v>6.0330000000000002E-2</v>
      </c>
      <c r="D45" s="280">
        <v>3.3780000000000001</v>
      </c>
    </row>
    <row r="46" spans="1:4" ht="14.4">
      <c r="A46" s="134" t="s">
        <v>229</v>
      </c>
      <c r="B46" s="276">
        <v>0.48</v>
      </c>
      <c r="C46" s="281">
        <v>6.2230000000000001E-2</v>
      </c>
      <c r="D46" s="278">
        <v>3.3780000000000001</v>
      </c>
    </row>
    <row r="47" spans="1:4" ht="14.4">
      <c r="A47" s="134" t="s">
        <v>230</v>
      </c>
      <c r="B47" s="134">
        <v>1</v>
      </c>
      <c r="C47" s="279">
        <v>0.27779999999999999</v>
      </c>
      <c r="D47" s="280">
        <v>10.722200000000001</v>
      </c>
    </row>
    <row r="48" spans="1:4" ht="14.4">
      <c r="A48" s="134" t="s">
        <v>231</v>
      </c>
      <c r="B48" s="282">
        <v>1</v>
      </c>
      <c r="C48" s="283">
        <v>0.27779999999999999</v>
      </c>
      <c r="D48" s="278">
        <v>10.722200000000001</v>
      </c>
    </row>
    <row r="49" spans="1:4" ht="14.4">
      <c r="A49" s="134" t="s">
        <v>232</v>
      </c>
      <c r="B49" s="134">
        <v>0.42</v>
      </c>
      <c r="C49" s="279">
        <v>5.5629999999999999E-2</v>
      </c>
      <c r="D49" s="280">
        <v>3.3780000000000001</v>
      </c>
    </row>
    <row r="50" spans="1:4" ht="14.4">
      <c r="A50" s="134" t="s">
        <v>233</v>
      </c>
      <c r="B50" s="276">
        <v>1</v>
      </c>
      <c r="C50" s="281">
        <v>0.27779999999999999</v>
      </c>
      <c r="D50" s="278">
        <v>10.722200000000001</v>
      </c>
    </row>
    <row r="52" spans="1:4">
      <c r="A52" s="398" t="s">
        <v>257</v>
      </c>
      <c r="B52" s="398"/>
      <c r="C52" s="398"/>
      <c r="D52" s="398"/>
    </row>
    <row r="53" spans="1:4" ht="28.8">
      <c r="A53" s="134"/>
      <c r="B53" s="135" t="s">
        <v>213</v>
      </c>
      <c r="C53" s="135" t="s">
        <v>214</v>
      </c>
      <c r="D53" s="135" t="s">
        <v>215</v>
      </c>
    </row>
    <row r="54" spans="1:4" ht="14.4">
      <c r="A54" s="133" t="s">
        <v>99</v>
      </c>
      <c r="B54" s="133" t="s">
        <v>216</v>
      </c>
      <c r="C54" s="133" t="s">
        <v>217</v>
      </c>
      <c r="D54" s="133" t="s">
        <v>218</v>
      </c>
    </row>
    <row r="55" spans="1:4" ht="14.4">
      <c r="A55" s="134" t="s">
        <v>219</v>
      </c>
      <c r="B55" s="134">
        <v>1</v>
      </c>
      <c r="C55" s="134">
        <v>0.27779999999999999</v>
      </c>
      <c r="D55" s="134">
        <v>10.722200000000001</v>
      </c>
    </row>
    <row r="56" spans="1:4" ht="14.4">
      <c r="A56" s="134" t="s">
        <v>220</v>
      </c>
      <c r="B56" s="276">
        <v>1</v>
      </c>
      <c r="C56" s="276">
        <v>0.27779999999999999</v>
      </c>
      <c r="D56" s="276">
        <v>10.722200000000001</v>
      </c>
    </row>
    <row r="57" spans="1:4" ht="14.4">
      <c r="A57" s="134" t="s">
        <v>228</v>
      </c>
      <c r="B57" s="134">
        <v>1</v>
      </c>
      <c r="C57" s="134">
        <v>0.27779999999999999</v>
      </c>
      <c r="D57" s="134">
        <v>10.722200000000001</v>
      </c>
    </row>
    <row r="58" spans="1:4" ht="14.4">
      <c r="A58" s="134" t="s">
        <v>229</v>
      </c>
      <c r="B58" s="276">
        <v>1</v>
      </c>
      <c r="C58" s="276">
        <v>0.27779999999999999</v>
      </c>
      <c r="D58" s="276">
        <v>10.722200000000001</v>
      </c>
    </row>
    <row r="59" spans="1:4" ht="14.4">
      <c r="A59" s="134" t="s">
        <v>230</v>
      </c>
      <c r="B59" s="134">
        <v>1</v>
      </c>
      <c r="C59" s="134">
        <v>0.27779999999999999</v>
      </c>
      <c r="D59" s="134">
        <v>10.722200000000001</v>
      </c>
    </row>
    <row r="60" spans="1:4" ht="14.4">
      <c r="A60" s="134" t="s">
        <v>231</v>
      </c>
      <c r="B60" s="276">
        <v>1</v>
      </c>
      <c r="C60" s="284">
        <v>0.27779999999999999</v>
      </c>
      <c r="D60" s="276">
        <v>10.722200000000001</v>
      </c>
    </row>
    <row r="61" spans="1:4" ht="14.4">
      <c r="A61" s="134" t="s">
        <v>232</v>
      </c>
      <c r="B61" s="134">
        <v>1</v>
      </c>
      <c r="C61" s="134">
        <v>0.27779999999999999</v>
      </c>
      <c r="D61" s="134">
        <v>10.722200000000001</v>
      </c>
    </row>
    <row r="62" spans="1:4" ht="14.4">
      <c r="A62" s="134" t="s">
        <v>233</v>
      </c>
      <c r="B62" s="276">
        <v>1</v>
      </c>
      <c r="C62" s="276">
        <v>0.27779999999999999</v>
      </c>
      <c r="D62" s="276">
        <v>10.722200000000001</v>
      </c>
    </row>
  </sheetData>
  <mergeCells count="7">
    <mergeCell ref="A52:D52"/>
    <mergeCell ref="A1:D1"/>
    <mergeCell ref="A2:D2"/>
    <mergeCell ref="A40:D40"/>
    <mergeCell ref="A4:D4"/>
    <mergeCell ref="A28:D28"/>
    <mergeCell ref="A16:D16"/>
  </mergeCells>
  <phoneticPr fontId="8"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23" ma:contentTypeDescription="Create a new document." ma:contentTypeScope="" ma:versionID="74bfb8b9f892d8e7477d100a4a11f078">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a2ba62efb958e21a76cfc5e06202505d"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A4787B-5E77-492C-9C62-3389D2613F86}">
  <ds:schemaRefs>
    <ds:schemaRef ds:uri="http://schemas.microsoft.com/sharepoint/v3/contenttype/forms"/>
  </ds:schemaRefs>
</ds:datastoreItem>
</file>

<file path=customXml/itemProps2.xml><?xml version="1.0" encoding="utf-8"?>
<ds:datastoreItem xmlns:ds="http://schemas.openxmlformats.org/officeDocument/2006/customXml" ds:itemID="{1D678B0B-3B8F-4054-95B3-9DC9C5242071}">
  <ds:schemaRefs>
    <ds:schemaRef ds:uri="http://purl.org/dc/elements/1.1/"/>
    <ds:schemaRef ds:uri="5bee7c71-cfe6-48ab-9ba7-3a914dd5e4c4"/>
    <ds:schemaRef ds:uri="http://schemas.microsoft.com/office/2006/metadata/properties"/>
    <ds:schemaRef ds:uri="http://schemas.microsoft.com/office/infopath/2007/PartnerControls"/>
    <ds:schemaRef ds:uri="http://purl.org/dc/terms/"/>
    <ds:schemaRef ds:uri="http://schemas.microsoft.com/sharepoint/v3"/>
    <ds:schemaRef ds:uri="http://schemas.openxmlformats.org/package/2006/metadata/core-properties"/>
    <ds:schemaRef ds:uri="http://schemas.microsoft.com/office/2006/documentManagement/types"/>
    <ds:schemaRef ds:uri="4a5dd90e-367a-41ec-8f90-a2fa4b8e94f7"/>
    <ds:schemaRef ds:uri="d169844b-d1ff-4126-87e2-905c6feede16"/>
    <ds:schemaRef ds:uri="http://www.w3.org/XML/1998/namespace"/>
    <ds:schemaRef ds:uri="http://purl.org/dc/dcmitype/"/>
  </ds:schemaRefs>
</ds:datastoreItem>
</file>

<file path=customXml/itemProps3.xml><?xml version="1.0" encoding="utf-8"?>
<ds:datastoreItem xmlns:ds="http://schemas.openxmlformats.org/officeDocument/2006/customXml" ds:itemID="{206B6AA1-A377-43DA-B008-5E0165399D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4a5dd90e-367a-41ec-8f90-a2fa4b8e9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Version Control</vt:lpstr>
      <vt:lpstr>IT Equipment</vt:lpstr>
      <vt:lpstr>Infrastructure</vt:lpstr>
      <vt:lpstr>Whole Facility</vt:lpstr>
      <vt:lpstr>Data Centre Reverse Calculator</vt:lpstr>
      <vt:lpstr>Data Centre_ERF</vt:lpstr>
      <vt:lpstr>Climate_zones</vt:lpstr>
      <vt:lpstr>Climate_pcode_xref</vt:lpstr>
      <vt:lpstr>SGEx</vt:lpstr>
      <vt:lpstr>NGA factors 2020</vt:lpstr>
      <vt:lpstr>'Data Centre_ERF'!Print_Area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Clemente Allende</cp:lastModifiedBy>
  <cp:revision/>
  <dcterms:created xsi:type="dcterms:W3CDTF">2021-01-04T02:42:11Z</dcterms:created>
  <dcterms:modified xsi:type="dcterms:W3CDTF">2025-06-13T06:36:22Z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