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environmentnswgov.sharepoint.com/teams/oehteams/NABERS/Shared Documents/Team - Product Development/Embodied Carbon/03 Tool Development (calculator, EFs, rules, etc)/03 Calculator/Reverse calculator/"/>
    </mc:Choice>
  </mc:AlternateContent>
  <xr:revisionPtr revIDLastSave="0" documentId="8_{F6DEC0E7-7B3D-4590-9E65-CB1308B7C9DD}" xr6:coauthVersionLast="47" xr6:coauthVersionMax="47" xr10:uidLastSave="{00000000-0000-0000-0000-000000000000}"/>
  <workbookProtection workbookAlgorithmName="SHA-512" workbookHashValue="scBrkXb3Yb0/E4huZmuJDKOGDl0urAfoYJSL77J6qi9hBn5K8whvc73UB0wr5DboBhRxuwzEf1FZsT26Ds3OmA==" workbookSaltValue="bQIw9bbCxeFzG/FoCgEncQ==" workbookSpinCount="100000" lockStructure="1"/>
  <bookViews>
    <workbookView xWindow="28680" yWindow="-120" windowWidth="29040" windowHeight="15720" firstSheet="1" activeTab="1" xr2:uid="{2F288DCB-59AC-4132-B106-94FC68F15989}"/>
  </bookViews>
  <sheets>
    <sheet name="Version Control" sheetId="7" state="hidden" r:id="rId1"/>
    <sheet name="EC Reverse Calculator" sheetId="6" r:id="rId2"/>
    <sheet name="Reverse Cal EC(unused)" sheetId="1" state="hidden" r:id="rId3"/>
    <sheet name="Calculations" sheetId="3" state="hidden" r:id="rId4"/>
  </sheets>
  <definedNames>
    <definedName name="Retail_Target_Energy">'EC Reverse Calculator'!$E$22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6" l="1"/>
  <c r="A5" i="3" l="1"/>
  <c r="C5" i="3" l="1"/>
  <c r="I5" i="3" s="1"/>
  <c r="G5" i="1"/>
  <c r="E5" i="3"/>
  <c r="J5" i="3" s="1"/>
  <c r="D5" i="3"/>
  <c r="I39" i="6"/>
  <c r="G5" i="3" s="1"/>
  <c r="K5" i="3" s="1"/>
  <c r="B5" i="3"/>
  <c r="F5" i="3"/>
  <c r="H5" i="3" s="1"/>
  <c r="G25" i="6"/>
  <c r="B24" i="6"/>
  <c r="B11" i="1"/>
  <c r="A15" i="1"/>
  <c r="B15" i="1" l="1"/>
  <c r="L5" i="3"/>
  <c r="M5" i="3" s="1"/>
  <c r="O5" i="3" s="1"/>
  <c r="G44" i="6" s="1"/>
  <c r="N5" i="3" l="1"/>
  <c r="G46" i="6" s="1"/>
  <c r="B16" i="1"/>
  <c r="B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tc={3CCB8763-500F-47F0-8F80-05E6F04CCADB}</author>
  </authors>
  <commentList>
    <comment ref="B15" authorId="0" shapeId="0" xr:uid="{3CCB8763-500F-47F0-8F80-05E6F04CCADB}">
      <text>
        <t>[Threaded comment]
Your version of Excel allows you to read this threaded comment; however, any edits to it will get removed if the file is opened in a newer version of Excel. Learn more: https://go.microsoft.com/fwlink/?linkid=870924
Comment:
    hover over comment?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Rashmi Vishwanath Satam</author>
  </authors>
  <commentList>
    <comment ref="O5" authorId="0" shapeId="0" xr:uid="{DD8C57CE-38D9-4824-836A-7604BCF86332}">
      <text>
        <r>
          <rPr>
            <b/>
            <sz val="9"/>
            <color indexed="81"/>
            <rFont val="Tahoma"/>
            <family val="2"/>
          </rPr>
          <t>Rashmi Vishwanath Satam:</t>
        </r>
        <r>
          <rPr>
            <sz val="9"/>
            <color indexed="81"/>
            <rFont val="Tahoma"/>
            <family val="2"/>
          </rPr>
          <t xml:space="preserve">
Divided by 1000 to convert into tonnes</t>
        </r>
      </text>
    </comment>
  </commentList>
</comments>
</file>

<file path=xl/sharedStrings.xml><?xml version="1.0" encoding="utf-8"?>
<sst xmlns="http://schemas.openxmlformats.org/spreadsheetml/2006/main" count="116" uniqueCount="103">
  <si>
    <t>Version</t>
    <phoneticPr fontId="17" type="noConversion"/>
  </si>
  <si>
    <t>Changes</t>
    <phoneticPr fontId="17" type="noConversion"/>
  </si>
  <si>
    <t>Date</t>
  </si>
  <si>
    <t>Made By</t>
  </si>
  <si>
    <t>Notes</t>
  </si>
  <si>
    <t>v1.0</t>
  </si>
  <si>
    <t>Calculator developed</t>
  </si>
  <si>
    <t>Malik / Matt</t>
  </si>
  <si>
    <t>Matt updated the Target Max Carbon to read in tonnes.</t>
  </si>
  <si>
    <t>QA done</t>
  </si>
  <si>
    <t>Rashmi</t>
  </si>
  <si>
    <t>Under Building types - included Hospital in the list, included units of measurement in the Calculations tab
Deleted unwanted worksheets and moved Benchmark bands under Calculations tab.
QA'd Predicted emissions using the forward calculator</t>
  </si>
  <si>
    <t>Microsoft Forms Survey link added</t>
  </si>
  <si>
    <t>Matt</t>
  </si>
  <si>
    <t>Added Microsoft Froms Survey link to calculator to allow user feedback</t>
  </si>
  <si>
    <t xml:space="preserve">QA done </t>
  </si>
  <si>
    <t>Locked greyed out sections and unlocked cell with survey link</t>
  </si>
  <si>
    <r>
      <rPr>
        <b/>
        <sz val="8"/>
        <color rgb="FF0087A1"/>
        <rFont val="Arial"/>
        <family val="2"/>
      </rPr>
      <t xml:space="preserve">Department of Climate Change, Energy, the Environment and Water
</t>
    </r>
    <r>
      <rPr>
        <sz val="8"/>
        <color rgb="FF008080"/>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</si>
  <si>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</si>
  <si>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Embodied Carbon
Reverse Calculator</t>
  </si>
  <si>
    <t>Version:</t>
  </si>
  <si>
    <t>Date:</t>
  </si>
  <si>
    <r>
      <t>The NABERS Embodied Carbon Rating Reverse Calculator helps you calculate the maximum allowable upfront carbon (A1-A5) emissions to achieve a star rating that you specify. Additionally, the Reverse Calculator provides an A1-A5 Emission Intensity Guide that indicates the maximum kgCO₂-e/m² allowable. To ensure you achieve the rating, you should allow a factor of safety, and not design to the minimum figure for each star band. The outputs are:
the maximum allowable upfront carbon (A1-A5) emissions (</t>
    </r>
    <r>
      <rPr>
        <b/>
        <i/>
        <sz val="12"/>
        <color rgb="FF000000"/>
        <rFont val="Arial"/>
        <family val="2"/>
      </rPr>
      <t xml:space="preserve">t CO₂-e </t>
    </r>
    <r>
      <rPr>
        <b/>
        <sz val="12"/>
        <color rgb="FF000000"/>
        <rFont val="Arial"/>
        <family val="2"/>
      </rPr>
      <t xml:space="preserve">)
A1-A5 Carbon Emission Intensity Guide (kg </t>
    </r>
    <r>
      <rPr>
        <b/>
        <i/>
        <sz val="12"/>
        <color rgb="FF000000"/>
        <rFont val="Arial"/>
        <family val="2"/>
      </rPr>
      <t xml:space="preserve">CO₂-e/m² </t>
    </r>
    <r>
      <rPr>
        <b/>
        <sz val="12"/>
        <color rgb="FF000000"/>
        <rFont val="Arial"/>
        <family val="2"/>
      </rPr>
      <t>)</t>
    </r>
  </si>
  <si>
    <t>How to use this calculator</t>
  </si>
  <si>
    <t>1. Bordered white cells generally need to be completed</t>
  </si>
  <si>
    <t>2. Grey cells should not be edited</t>
  </si>
  <si>
    <r>
      <rPr>
        <sz val="10"/>
        <color rgb="FF000000"/>
        <rFont val="Arial"/>
        <family val="2"/>
      </rPr>
      <t xml:space="preserve">3. Once you have entered your rating information into the bordered white cells you will be provided with two classes of emission results. These are:
</t>
    </r>
    <r>
      <rPr>
        <b/>
        <sz val="10"/>
        <color rgb="FF000000"/>
        <rFont val="Arial"/>
        <family val="2"/>
      </rPr>
      <t>"Maximum Allowable Upfront Carbon (A1-A5) Emissions"</t>
    </r>
    <r>
      <rPr>
        <sz val="10"/>
        <color rgb="FF000000"/>
        <rFont val="Arial"/>
        <family val="2"/>
      </rPr>
      <t xml:space="preserve">, which provides the user with the total amount of Upfront Carbon (A1-A5) Emissions that can be produced through the construction of their building/s, in order to achieve the specified star rating. This overall number is presented in </t>
    </r>
    <r>
      <rPr>
        <b/>
        <sz val="10"/>
        <color rgb="FF000000"/>
        <rFont val="Arial"/>
        <family val="2"/>
      </rPr>
      <t>tCO₂-e</t>
    </r>
    <r>
      <rPr>
        <sz val="10"/>
        <color rgb="FF000000"/>
        <rFont val="Arial"/>
        <family val="2"/>
      </rPr>
      <t xml:space="preserve"> and includes allowance for the following emissions more specifically:
</t>
    </r>
  </si>
  <si>
    <t>Building Material Emissions (A1-A3)
Building Material Transport Emissions (A4)
Construction Energy Emissions (A5)
Construction Waste Emissions (A5)
Land Use and Land Use Change (LULUC) Emissions (A5) (if applicable)</t>
  </si>
  <si>
    <r>
      <rPr>
        <b/>
        <sz val="10"/>
        <color rgb="FF000000"/>
        <rFont val="Arial"/>
        <family val="2"/>
      </rPr>
      <t>"A1-A5 Carbon Emission Intensity Guide"</t>
    </r>
    <r>
      <rPr>
        <sz val="10"/>
        <color rgb="FF000000"/>
        <rFont val="Arial"/>
        <family val="2"/>
      </rPr>
      <t xml:space="preserve">, which provides the user with a guide as to how many kilograms of carbon emissions can occur per square metre for the project, in order to achieve the specified star rating. This number is calculated by dividing the </t>
    </r>
    <r>
      <rPr>
        <b/>
        <sz val="10"/>
        <color rgb="FF000000"/>
        <rFont val="Arial"/>
        <family val="2"/>
      </rPr>
      <t>Maximum Allowable Upfront Carbon (A1-A5 Emissions)</t>
    </r>
    <r>
      <rPr>
        <sz val="10"/>
        <color rgb="FF000000"/>
        <rFont val="Arial"/>
        <family val="2"/>
      </rPr>
      <t xml:space="preserve"> by the projects </t>
    </r>
    <r>
      <rPr>
        <b/>
        <sz val="10"/>
        <color rgb="FF000000"/>
        <rFont val="Arial"/>
        <family val="2"/>
      </rPr>
      <t>GFA (FECA + UCA)</t>
    </r>
  </si>
  <si>
    <t>If you have any issues using the spreadsheet, please contact the NABERS team at nabers@environment.nsw.gov.au</t>
  </si>
  <si>
    <t>1. ENTER THE STAR RATING YOU WISH TO ACHIEVE</t>
    <phoneticPr fontId="0" type="noConversion"/>
  </si>
  <si>
    <t>Note: the reverse calculator uses the rating progress metric to provide targets of 0.1 star increments, but NABERS only certifies 0.5 star increments from 1-6 stars.</t>
  </si>
  <si>
    <t>STARS</t>
  </si>
  <si>
    <t>2. ENTER THE RATING INFORMATION</t>
    <phoneticPr fontId="0" type="noConversion"/>
  </si>
  <si>
    <t>Building Type</t>
  </si>
  <si>
    <t>( ℹ )</t>
  </si>
  <si>
    <t>Total Floors</t>
  </si>
  <si>
    <t>Number of floors above ground, excluding ground floor</t>
  </si>
  <si>
    <t>Number of floors below ground</t>
  </si>
  <si>
    <t xml:space="preserve">GFA (FECA + UCA) </t>
  </si>
  <si>
    <t>m²</t>
  </si>
  <si>
    <t>Area of carpark in GFA</t>
  </si>
  <si>
    <t>Building GFA only (Area of carpark in GFA not included)</t>
  </si>
  <si>
    <t>RESULTS - REVERSE CALCULATOR</t>
  </si>
  <si>
    <t>Maximum Allowable Upfront Carbon (A1-A5) Emissions</t>
  </si>
  <si>
    <r>
      <t>tCO</t>
    </r>
    <r>
      <rPr>
        <vertAlign val="subscript"/>
        <sz val="10"/>
        <color rgb="FFFF6600"/>
        <rFont val="Arial"/>
        <family val="2"/>
      </rPr>
      <t>2</t>
    </r>
    <r>
      <rPr>
        <sz val="10"/>
        <color rgb="FFFF6600"/>
        <rFont val="Arial"/>
        <family val="2"/>
      </rPr>
      <t>-e</t>
    </r>
  </si>
  <si>
    <t>A1-A5 Carbon Emission Intensity Guide</t>
  </si>
  <si>
    <r>
      <t>kgCO</t>
    </r>
    <r>
      <rPr>
        <vertAlign val="subscript"/>
        <sz val="10"/>
        <color rgb="FFFF6600"/>
        <rFont val="Arial"/>
        <family val="2"/>
      </rPr>
      <t>2</t>
    </r>
    <r>
      <rPr>
        <sz val="10"/>
        <color rgb="FFFF6600"/>
        <rFont val="Arial"/>
        <family val="2"/>
      </rPr>
      <t>-e/m²</t>
    </r>
  </si>
  <si>
    <t>RESULTS - EXPLANATION</t>
  </si>
  <si>
    <t xml:space="preserve">We understand that the results presented above do not provide a breakdown between:
</t>
  </si>
  <si>
    <t>A1-A3: Building Material Emissions</t>
  </si>
  <si>
    <t>A4: Building Material Transport Emissions</t>
  </si>
  <si>
    <t>A5: Construction Energy, Material Waste, &amp; Land use and land use change (LULUC)</t>
  </si>
  <si>
    <t>The A1-A3 (Building Material) emissions are probably what you are able to calculate at this early stage of your project.</t>
  </si>
  <si>
    <t>The A4-A5 emissions associated with the Embodied Carbon Calculator Tool have been developed through  industry consultation, and you will not be able to calculate these emissions as part of the Reverse Calculator. We suggest factoring in an allowance of 12-15% for the A4-A5 emissions whilst using this Reverse Calculator, leaving 85-88% of the Maximum Allowable Upfront Carbon Emissions to be allocated to A1-A3 emissions for your project.</t>
  </si>
  <si>
    <t>If you would like to work out more detail for the A1-A5 breakdown, please refer to the NABERS Embodied Carbon Calculator Tool.</t>
  </si>
  <si>
    <t>USER EXPERIENCE SURVEY</t>
  </si>
  <si>
    <t>Please complete this User Experience Survey so that we can continue to improve future versions of this tool</t>
  </si>
  <si>
    <t>https://forms.office.com/r/Sa0zwRDsBy?origin=lprLink</t>
  </si>
  <si>
    <t>1. Enter the star rating you want to achieve</t>
  </si>
  <si>
    <t>Stars</t>
  </si>
  <si>
    <t>2. Enter the building information</t>
  </si>
  <si>
    <t>Building type</t>
  </si>
  <si>
    <t>Industrial</t>
  </si>
  <si>
    <t>Total floors</t>
  </si>
  <si>
    <t>Total Gross floor area</t>
  </si>
  <si>
    <t>sq.m</t>
  </si>
  <si>
    <t>GFAcp</t>
  </si>
  <si>
    <t>GFAncp</t>
  </si>
  <si>
    <t>3.Results</t>
  </si>
  <si>
    <t>Maximum allowable Actual upfront carbon emissions</t>
  </si>
  <si>
    <t>Kg-Co2-e</t>
  </si>
  <si>
    <t>Total emission</t>
  </si>
  <si>
    <t>Kg-Co2-e/Sq.m</t>
  </si>
  <si>
    <t>Universal calcs</t>
  </si>
  <si>
    <t>Correction factors</t>
  </si>
  <si>
    <t>Target rating</t>
  </si>
  <si>
    <t>Targeted max BF</t>
  </si>
  <si>
    <t>Total gross area (sqm)</t>
  </si>
  <si>
    <t>Car park area (sqm)</t>
  </si>
  <si>
    <t>Floors (G+UG+AG)</t>
  </si>
  <si>
    <t>Non Car park area (sqm)</t>
  </si>
  <si>
    <r>
      <t>Building type C</t>
    </r>
    <r>
      <rPr>
        <vertAlign val="subscript"/>
        <sz val="11"/>
        <color theme="1"/>
        <rFont val="Aptos Narrow"/>
        <family val="2"/>
        <scheme val="minor"/>
      </rPr>
      <t>BType</t>
    </r>
  </si>
  <si>
    <t>Carpark contribution</t>
  </si>
  <si>
    <t>Non-carpark contribution</t>
  </si>
  <si>
    <t>Predicted upfront carbon</t>
  </si>
  <si>
    <t>Target Max Carbon (kgCO2-e)</t>
  </si>
  <si>
    <t>Total emissions /Sq.m (kgCO2-e/m²)</t>
  </si>
  <si>
    <t>Target Max Carbon (tCO2-e)</t>
  </si>
  <si>
    <t>Star Rating</t>
  </si>
  <si>
    <t xml:space="preserve"> Benchmark Factor Bands (%)</t>
  </si>
  <si>
    <t>0 &lt; BF ≤ 20</t>
  </si>
  <si>
    <t>20 &lt; BF ≤ 35</t>
  </si>
  <si>
    <t>35 &lt; BF ≤ 49</t>
  </si>
  <si>
    <t>49 &lt; BF ≤ 64</t>
  </si>
  <si>
    <t xml:space="preserve">64 &lt; BF ≤ 78 </t>
  </si>
  <si>
    <t>78 &lt; BF ≤ 93</t>
  </si>
  <si>
    <t>93 &lt; BF ≤ 107</t>
  </si>
  <si>
    <t>107 &lt; BF ≤ 122</t>
  </si>
  <si>
    <t>122 &lt; BF ≤ 136</t>
  </si>
  <si>
    <t>136 &lt; BF ≤ 151</t>
  </si>
  <si>
    <t>151 &lt; BF ≤ 165</t>
  </si>
  <si>
    <t>165 &lt; 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</si>
</sst>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44">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2"/>
      <color theme="1"/>
      <name val="Aptos Narrow"/>
      <family val="2"/>
      <scheme val="minor"/>
    </font>
    <font>
      <b/>
      <sz val="16"/>
      <color rgb="FF00799A"/>
      <name val="Arial"/>
      <family val="2"/>
    </font>
    <font>
      <b/>
      <sz val="8"/>
      <color rgb="FF0087A1"/>
      <name val="Arial"/>
      <family val="2"/>
    </font>
    <font>
      <sz val="11"/>
      <color theme="1"/>
      <name val="Aptos Narrow"/>
      <family val="2"/>
      <scheme val="minor"/>
    </font>
    <font>
      <b/>
      <sz val="12"/>
      <color rgb="FF0095B5"/>
      <name val="Arial"/>
      <family val="2"/>
    </font>
    <font>
      <b/>
      <sz val="10"/>
      <color rgb="FF00799A"/>
      <name val="Arial"/>
      <family val="2"/>
    </font>
    <font>
      <sz val="10"/>
      <color rgb="FF00799A"/>
      <name val="Arial"/>
      <family val="2"/>
    </font>
    <font>
      <b/>
      <sz val="13"/>
      <name val="Arial"/>
      <family val="2"/>
    </font>
    <font>
      <sz val="10"/>
      <name val="Arial"/>
      <family val="2"/>
    </font>
    <font>
      <b/>
      <sz val="8.5"/>
      <color rgb="FF0087A1"/>
      <name val="Arial"/>
      <family val="2"/>
    </font>
    <font>
      <b/>
      <sz val="10"/>
      <color rgb="FF006C88"/>
      <name val="Arial"/>
      <family val="2"/>
    </font>
    <font>
      <sz val="10"/>
      <color theme="1"/>
      <name val="Arial"/>
      <family val="2"/>
    </font>
    <font>
      <i/>
      <sz val="10"/>
      <color rgb="FFED960A"/>
      <name val="Arial"/>
      <family val="2"/>
    </font>
    <font>
      <sz val="10"/>
      <color theme="2"/>
      <name val="Arial"/>
      <family val="2"/>
    </font>
    <font>
      <b/>
      <sz val="12"/>
      <name val="Arial"/>
      <family val="2"/>
    </font>
    <font>
      <sz val="8"/>
      <name val="Arial"/>
      <family val="2"/>
    </font>
    <font>
      <b/>
      <sz val="13.5"/>
      <name val="Arial"/>
      <family val="2"/>
    </font>
    <font>
      <b/>
      <sz val="20"/>
      <name val="Arial"/>
      <family val="2"/>
    </font>
    <font>
      <b/>
      <sz val="10"/>
      <color indexed="10"/>
      <name val="Arial"/>
      <family val="2"/>
    </font>
    <font>
      <sz val="10"/>
      <name val="MS Sans Serif"/>
      <family val="2"/>
    </font>
    <font>
      <sz val="12"/>
      <name val="Arial"/>
      <family val="2"/>
    </font>
    <font>
      <b/>
      <sz val="10"/>
      <name val="Arial"/>
      <family val="2"/>
    </font>
    <font>
      <b/>
      <sz val="10"/>
      <color indexed="53"/>
      <name val="Arial"/>
      <family val="2"/>
    </font>
    <font>
      <sz val="8"/>
      <color indexed="21"/>
      <name val="Arial"/>
      <family val="2"/>
    </font>
    <font>
      <b/>
      <sz val="8"/>
      <color indexed="21"/>
      <name val="Arial"/>
      <family val="2"/>
    </font>
    <font>
      <sz val="8"/>
      <color rgb="FF008080"/>
      <name val="Arial"/>
      <family val="2"/>
    </font>
    <font>
      <b/>
      <sz val="12"/>
      <color rgb="FF000000"/>
      <name val="Arial"/>
      <family val="2"/>
    </font>
    <font>
      <b/>
      <i/>
      <sz val="12"/>
      <color rgb="FF000000"/>
      <name val="Arial"/>
      <family val="2"/>
    </font>
    <font>
      <i/>
      <sz val="10"/>
      <name val="Arial"/>
      <family val="2"/>
    </font>
    <font>
      <sz val="11"/>
      <color rgb="FF242424"/>
      <name val="Aptos Narrow"/>
      <family val="2"/>
    </font>
    <font>
      <b/>
      <sz val="10"/>
      <color rgb="FF000000"/>
      <name val="Arial"/>
      <family val="2"/>
    </font>
    <font>
      <sz val="10"/>
      <color rgb="FFFF6600"/>
      <name val="Arial"/>
      <family val="2"/>
    </font>
    <font>
      <vertAlign val="subscript"/>
      <sz val="10"/>
      <color rgb="FFFF6600"/>
      <name val="Arial"/>
      <family val="2"/>
    </font>
    <font>
      <b/>
      <sz val="10"/>
      <color rgb="FF0079B4"/>
      <name val="Arial"/>
      <family val="2"/>
    </font>
    <font>
      <sz val="10"/>
      <color rgb="FF000000"/>
      <name val="Arial"/>
      <family val="2"/>
    </font>
    <font>
      <vertAlign val="subscript"/>
      <sz val="11"/>
      <color theme="1"/>
      <name val="Aptos Narrow"/>
      <family val="2"/>
      <scheme val="minor"/>
    </font>
    <font>
      <b/>
      <sz val="11"/>
      <color theme="0"/>
      <name val="Aptos Narrow"/>
      <family val="3"/>
      <charset val="134"/>
      <scheme val="minor"/>
    </font>
    <font>
      <sz val="9"/>
      <color indexed="81"/>
      <name val="Tahoma"/>
      <family val="2"/>
    </font>
    <font>
      <b/>
      <sz val="9"/>
      <color indexed="81"/>
      <name val="Tahoma"/>
      <family val="2"/>
    </font>
    <font>
      <u/>
      <sz val="11"/>
      <color theme="10"/>
      <name val="Aptos Narrow"/>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92D050"/>
        <bgColor indexed="64"/>
      </patternFill>
    </fill>
    <fill>
      <patternFill patternType="solid">
        <fgColor rgb="FF0070C0"/>
        <bgColor indexed="64"/>
      </patternFill>
    </fill>
    <fill>
      <patternFill patternType="solid">
        <fgColor rgb="FFFFC000"/>
        <bgColor indexed="64"/>
      </patternFill>
    </fill>
  </fills>
  <borders count="21">
    <border>
      <left/>
      <right/>
      <top/>
      <bottom/>
      <diagonal/>
    </border>
    <border>
      <left style="thin">
        <color rgb="FF808080"/>
      </left>
      <right/>
      <top style="thin">
        <color rgb="FF808080"/>
      </top>
      <bottom style="thin">
        <color rgb="FF808080"/>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23"/>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top style="thick">
        <color rgb="FF808080"/>
      </top>
      <bottom style="thick">
        <color rgb="FF808080"/>
      </bottom>
      <diagonal/>
    </border>
    <border>
      <left style="thin">
        <color theme="0" tint="-0.499984740745262"/>
      </left>
      <right/>
      <top/>
      <bottom style="thin">
        <color rgb="FF000000"/>
      </bottom>
      <diagonal/>
    </border>
    <border>
      <left/>
      <right/>
      <top/>
      <bottom style="thin">
        <color rgb="FF000000"/>
      </bottom>
      <diagonal/>
    </border>
    <border>
      <left/>
      <right style="thin">
        <color theme="0" tint="-0.499984740745262"/>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43" fontId="1" fillId="0" borderId="0" applyFont="0" applyFill="0" applyBorder="0" applyAlignment="0" applyProtection="0"/>
    <xf numFmtId="0" fontId="4" fillId="0" borderId="0"/>
    <xf numFmtId="164" fontId="7" fillId="0" borderId="0" applyFont="0" applyFill="0" applyBorder="0" applyAlignment="0" applyProtection="0"/>
    <xf numFmtId="0" fontId="23" fillId="0" borderId="0"/>
    <xf numFmtId="0" fontId="43" fillId="0" borderId="0" applyNumberFormat="0" applyFill="0" applyBorder="0" applyAlignment="0" applyProtection="0"/>
  </cellStyleXfs>
  <cellXfs count="113">
    <xf numFmtId="0" fontId="0" fillId="0" borderId="0" xfId="0"/>
    <xf numFmtId="0" fontId="0" fillId="0" borderId="0" xfId="0" applyAlignment="1">
      <alignment horizontal="center"/>
    </xf>
    <xf numFmtId="1" fontId="0" fillId="0" borderId="0" xfId="0" applyNumberFormat="1" applyAlignment="1">
      <alignment horizontal="center"/>
    </xf>
    <xf numFmtId="43" fontId="0" fillId="0" borderId="0" xfId="1" applyFont="1" applyAlignment="1">
      <alignment horizontal="center"/>
    </xf>
    <xf numFmtId="43" fontId="0" fillId="0" borderId="0" xfId="0" applyNumberFormat="1" applyAlignment="1">
      <alignment horizontal="center"/>
    </xf>
    <xf numFmtId="43" fontId="0" fillId="0" borderId="0" xfId="0" applyNumberFormat="1" applyAlignment="1">
      <alignment horizontal="left"/>
    </xf>
    <xf numFmtId="0" fontId="2" fillId="0" borderId="0" xfId="0" applyFont="1"/>
    <xf numFmtId="43" fontId="2" fillId="0" borderId="0" xfId="0" applyNumberFormat="1" applyFont="1"/>
    <xf numFmtId="0" fontId="14" fillId="3" borderId="0" xfId="2" applyFont="1" applyFill="1" applyAlignment="1" applyProtection="1">
      <alignment horizontal="left" vertical="center"/>
      <protection hidden="1"/>
    </xf>
    <xf numFmtId="0" fontId="15" fillId="3" borderId="0" xfId="2" applyFont="1" applyFill="1" applyAlignment="1" applyProtection="1">
      <alignment vertical="center" wrapText="1"/>
      <protection hidden="1"/>
    </xf>
    <xf numFmtId="0" fontId="12" fillId="4" borderId="0" xfId="0" applyFont="1" applyFill="1"/>
    <xf numFmtId="0" fontId="12" fillId="4" borderId="0" xfId="0" applyFont="1" applyFill="1" applyProtection="1">
      <protection hidden="1"/>
    </xf>
    <xf numFmtId="0" fontId="17" fillId="5" borderId="0" xfId="0" applyFont="1" applyFill="1" applyProtection="1">
      <protection hidden="1"/>
    </xf>
    <xf numFmtId="0" fontId="12" fillId="5" borderId="0" xfId="0" applyFont="1" applyFill="1" applyProtection="1">
      <protection hidden="1"/>
    </xf>
    <xf numFmtId="0" fontId="5" fillId="5" borderId="0" xfId="0" applyFont="1" applyFill="1" applyAlignment="1" applyProtection="1">
      <alignment vertical="top" wrapText="1"/>
      <protection hidden="1"/>
    </xf>
    <xf numFmtId="0" fontId="6" fillId="5" borderId="0" xfId="0" applyFont="1" applyFill="1" applyAlignment="1" applyProtection="1">
      <alignment vertical="top" wrapText="1"/>
      <protection hidden="1"/>
    </xf>
    <xf numFmtId="0" fontId="8" fillId="4" borderId="0" xfId="0" applyFont="1" applyFill="1" applyProtection="1">
      <protection hidden="1"/>
    </xf>
    <xf numFmtId="0" fontId="9" fillId="4" borderId="0" xfId="0" applyFont="1" applyFill="1" applyAlignment="1" applyProtection="1">
      <alignment horizontal="left"/>
      <protection hidden="1"/>
    </xf>
    <xf numFmtId="0" fontId="11" fillId="4" borderId="0" xfId="0" applyFont="1" applyFill="1" applyProtection="1">
      <protection hidden="1"/>
    </xf>
    <xf numFmtId="0" fontId="13" fillId="4" borderId="0" xfId="0" applyFont="1" applyFill="1" applyAlignment="1">
      <alignment vertical="center"/>
    </xf>
    <xf numFmtId="0" fontId="11" fillId="4" borderId="0" xfId="0" applyFont="1" applyFill="1" applyAlignment="1" applyProtection="1">
      <alignment vertical="center"/>
      <protection hidden="1"/>
    </xf>
    <xf numFmtId="0" fontId="19" fillId="4" borderId="0" xfId="0" applyFont="1" applyFill="1" applyAlignment="1" applyProtection="1">
      <alignment horizontal="left" vertical="top" wrapText="1"/>
      <protection hidden="1"/>
    </xf>
    <xf numFmtId="0" fontId="20" fillId="4" borderId="0" xfId="0" applyFont="1" applyFill="1" applyProtection="1">
      <protection hidden="1"/>
    </xf>
    <xf numFmtId="0" fontId="20" fillId="4" borderId="0" xfId="0" applyFont="1" applyFill="1" applyAlignment="1" applyProtection="1">
      <alignment horizontal="left" vertical="center"/>
      <protection hidden="1"/>
    </xf>
    <xf numFmtId="9" fontId="22" fillId="4" borderId="0" xfId="0" applyNumberFormat="1" applyFont="1" applyFill="1" applyAlignment="1" applyProtection="1">
      <alignment horizontal="left" vertical="top"/>
      <protection hidden="1"/>
    </xf>
    <xf numFmtId="9" fontId="22" fillId="6" borderId="0" xfId="4" applyNumberFormat="1" applyFont="1" applyFill="1" applyAlignment="1" applyProtection="1">
      <alignment horizontal="left" vertical="top"/>
      <protection hidden="1"/>
    </xf>
    <xf numFmtId="0" fontId="11" fillId="4" borderId="0" xfId="0" applyFont="1" applyFill="1" applyAlignment="1" applyProtection="1">
      <alignment horizontal="center" vertical="center"/>
      <protection hidden="1"/>
    </xf>
    <xf numFmtId="0" fontId="11" fillId="4" borderId="0" xfId="0" applyFont="1" applyFill="1" applyAlignment="1" applyProtection="1">
      <alignment vertical="top" wrapText="1"/>
      <protection hidden="1"/>
    </xf>
    <xf numFmtId="0" fontId="11" fillId="6" borderId="0" xfId="0" applyFont="1" applyFill="1" applyAlignment="1" applyProtection="1">
      <alignment vertical="center"/>
      <protection hidden="1"/>
    </xf>
    <xf numFmtId="9" fontId="22" fillId="6" borderId="0" xfId="0" applyNumberFormat="1" applyFont="1" applyFill="1" applyAlignment="1" applyProtection="1">
      <alignment horizontal="left" vertical="top"/>
      <protection hidden="1"/>
    </xf>
    <xf numFmtId="0" fontId="12" fillId="6" borderId="0" xfId="0" applyFont="1" applyFill="1" applyAlignment="1" applyProtection="1">
      <alignment horizontal="center"/>
      <protection locked="0"/>
    </xf>
    <xf numFmtId="9" fontId="22" fillId="6" borderId="0" xfId="0" applyNumberFormat="1" applyFont="1" applyFill="1" applyAlignment="1" applyProtection="1">
      <alignment horizontal="left"/>
      <protection hidden="1"/>
    </xf>
    <xf numFmtId="0" fontId="12" fillId="4" borderId="0" xfId="0" applyFont="1" applyFill="1" applyAlignment="1" applyProtection="1">
      <alignment horizontal="center"/>
      <protection locked="0"/>
    </xf>
    <xf numFmtId="9" fontId="22" fillId="4" borderId="0" xfId="0" applyNumberFormat="1" applyFont="1" applyFill="1" applyAlignment="1" applyProtection="1">
      <alignment horizontal="left"/>
      <protection hidden="1"/>
    </xf>
    <xf numFmtId="0" fontId="18" fillId="4" borderId="0" xfId="0" applyFont="1" applyFill="1" applyProtection="1">
      <protection hidden="1"/>
    </xf>
    <xf numFmtId="0" fontId="24" fillId="4" borderId="0" xfId="0" applyFont="1" applyFill="1" applyProtection="1">
      <protection hidden="1"/>
    </xf>
    <xf numFmtId="0" fontId="12" fillId="4" borderId="0" xfId="0" applyFont="1" applyFill="1" applyAlignment="1" applyProtection="1">
      <alignment vertical="center"/>
      <protection hidden="1"/>
    </xf>
    <xf numFmtId="0" fontId="25" fillId="4" borderId="5" xfId="0" applyFont="1" applyFill="1" applyBorder="1" applyAlignment="1" applyProtection="1">
      <alignment vertical="center"/>
      <protection hidden="1"/>
    </xf>
    <xf numFmtId="0" fontId="25" fillId="4" borderId="6" xfId="0" applyFont="1" applyFill="1" applyBorder="1" applyAlignment="1" applyProtection="1">
      <alignment vertical="center"/>
      <protection hidden="1"/>
    </xf>
    <xf numFmtId="0" fontId="12" fillId="4" borderId="6" xfId="0" applyFont="1" applyFill="1" applyBorder="1" applyAlignment="1" applyProtection="1">
      <alignment vertical="center"/>
      <protection hidden="1"/>
    </xf>
    <xf numFmtId="0" fontId="12" fillId="4" borderId="7" xfId="0" applyFont="1" applyFill="1" applyBorder="1" applyAlignment="1" applyProtection="1">
      <alignment vertical="center"/>
      <protection hidden="1"/>
    </xf>
    <xf numFmtId="0" fontId="0" fillId="4" borderId="0" xfId="0" applyFill="1"/>
    <xf numFmtId="0" fontId="25" fillId="0" borderId="8" xfId="0" quotePrefix="1" applyFont="1" applyBorder="1" applyAlignment="1" applyProtection="1">
      <alignment horizontal="right" vertical="center"/>
      <protection locked="0"/>
    </xf>
    <xf numFmtId="0" fontId="25" fillId="4" borderId="9" xfId="0" applyFont="1" applyFill="1" applyBorder="1" applyAlignment="1" applyProtection="1">
      <alignment vertical="center"/>
      <protection hidden="1"/>
    </xf>
    <xf numFmtId="0" fontId="25" fillId="4" borderId="0" xfId="0" applyFont="1" applyFill="1" applyAlignment="1">
      <alignment vertical="center" wrapText="1"/>
    </xf>
    <xf numFmtId="0" fontId="12" fillId="4" borderId="0" xfId="0" applyFont="1" applyFill="1" applyAlignment="1">
      <alignment vertical="center" wrapText="1"/>
    </xf>
    <xf numFmtId="0" fontId="12" fillId="4" borderId="10" xfId="0" applyFont="1" applyFill="1" applyBorder="1" applyAlignment="1" applyProtection="1">
      <alignment vertical="center"/>
      <protection hidden="1"/>
    </xf>
    <xf numFmtId="0" fontId="25" fillId="0" borderId="8" xfId="0" applyFont="1" applyBorder="1" applyAlignment="1" applyProtection="1">
      <alignment horizontal="right" vertical="center"/>
      <protection locked="0"/>
    </xf>
    <xf numFmtId="0" fontId="25" fillId="4" borderId="0" xfId="0" applyFont="1" applyFill="1" applyAlignment="1">
      <alignment horizontal="left" vertical="center"/>
    </xf>
    <xf numFmtId="0" fontId="25" fillId="4" borderId="0" xfId="0" applyFont="1" applyFill="1" applyAlignment="1" applyProtection="1">
      <alignment horizontal="center" vertical="center"/>
      <protection locked="0"/>
    </xf>
    <xf numFmtId="0" fontId="12" fillId="4" borderId="0" xfId="0" applyFont="1" applyFill="1" applyAlignment="1">
      <alignment horizontal="left"/>
    </xf>
    <xf numFmtId="0" fontId="12" fillId="4" borderId="0" xfId="0" applyFont="1" applyFill="1" applyAlignment="1">
      <alignment wrapText="1"/>
    </xf>
    <xf numFmtId="0" fontId="20" fillId="6" borderId="11" xfId="0" applyFont="1" applyFill="1" applyBorder="1" applyProtection="1">
      <protection hidden="1"/>
    </xf>
    <xf numFmtId="0" fontId="11" fillId="4" borderId="11" xfId="0" applyFont="1" applyFill="1" applyBorder="1" applyProtection="1">
      <protection hidden="1"/>
    </xf>
    <xf numFmtId="0" fontId="12" fillId="4" borderId="11" xfId="0" applyFont="1" applyFill="1" applyBorder="1" applyProtection="1">
      <protection hidden="1"/>
    </xf>
    <xf numFmtId="0" fontId="11"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165" fontId="26" fillId="6" borderId="0" xfId="3" applyNumberFormat="1" applyFont="1" applyFill="1" applyBorder="1" applyAlignment="1" applyProtection="1">
      <alignment vertical="center"/>
      <protection hidden="1"/>
    </xf>
    <xf numFmtId="0" fontId="25" fillId="6" borderId="0" xfId="0" applyFont="1" applyFill="1" applyAlignment="1" applyProtection="1">
      <alignment horizontal="left" vertical="center"/>
      <protection hidden="1"/>
    </xf>
    <xf numFmtId="1" fontId="10" fillId="4" borderId="0" xfId="0" applyNumberFormat="1" applyFont="1" applyFill="1" applyAlignment="1" applyProtection="1">
      <alignment horizontal="left"/>
      <protection hidden="1"/>
    </xf>
    <xf numFmtId="0" fontId="32" fillId="4" borderId="9" xfId="0" applyFont="1" applyFill="1" applyBorder="1" applyAlignment="1" applyProtection="1">
      <alignment vertical="center"/>
      <protection hidden="1"/>
    </xf>
    <xf numFmtId="0" fontId="33" fillId="0" borderId="0" xfId="0" applyFont="1"/>
    <xf numFmtId="0" fontId="34" fillId="4" borderId="9" xfId="0" applyFont="1" applyFill="1" applyBorder="1" applyAlignment="1" applyProtection="1">
      <alignment vertical="center"/>
      <protection hidden="1"/>
    </xf>
    <xf numFmtId="0" fontId="25" fillId="4" borderId="13" xfId="0" applyFont="1" applyFill="1" applyBorder="1" applyAlignment="1" applyProtection="1">
      <alignment horizontal="right" vertical="center"/>
      <protection hidden="1"/>
    </xf>
    <xf numFmtId="0" fontId="12" fillId="4" borderId="13" xfId="0" applyFont="1" applyFill="1" applyBorder="1" applyAlignment="1" applyProtection="1">
      <alignment vertical="center"/>
      <protection hidden="1"/>
    </xf>
    <xf numFmtId="0" fontId="12" fillId="4" borderId="13" xfId="0" applyFont="1" applyFill="1" applyBorder="1" applyAlignment="1" applyProtection="1">
      <alignment horizontal="right" vertical="center"/>
      <protection hidden="1"/>
    </xf>
    <xf numFmtId="0" fontId="25" fillId="4" borderId="14" xfId="0" applyFont="1" applyFill="1" applyBorder="1" applyAlignment="1" applyProtection="1">
      <alignment horizontal="right" vertical="center"/>
      <protection hidden="1"/>
    </xf>
    <xf numFmtId="0" fontId="25" fillId="4" borderId="12" xfId="0" applyFont="1" applyFill="1" applyBorder="1" applyAlignment="1" applyProtection="1">
      <alignment horizontal="left" vertical="center"/>
      <protection hidden="1"/>
    </xf>
    <xf numFmtId="0" fontId="35" fillId="6" borderId="0" xfId="4" applyFont="1" applyFill="1" applyAlignment="1" applyProtection="1">
      <alignment vertical="center"/>
      <protection hidden="1"/>
    </xf>
    <xf numFmtId="43" fontId="25" fillId="0" borderId="8" xfId="0" applyNumberFormat="1" applyFont="1" applyBorder="1" applyAlignment="1" applyProtection="1">
      <alignment horizontal="right" vertical="center"/>
      <protection locked="0"/>
    </xf>
    <xf numFmtId="43" fontId="0" fillId="0" borderId="0" xfId="0" applyNumberFormat="1"/>
    <xf numFmtId="15" fontId="37" fillId="4" borderId="0" xfId="0" applyNumberFormat="1" applyFont="1" applyFill="1" applyAlignment="1" applyProtection="1">
      <alignment horizontal="left"/>
      <protection hidden="1"/>
    </xf>
    <xf numFmtId="0" fontId="38" fillId="4" borderId="0" xfId="0" applyFont="1" applyFill="1" applyAlignment="1" applyProtection="1">
      <alignment vertical="top" wrapText="1"/>
      <protection hidden="1"/>
    </xf>
    <xf numFmtId="0" fontId="3"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xf>
    <xf numFmtId="0" fontId="0" fillId="0" borderId="16" xfId="0" applyBorder="1"/>
    <xf numFmtId="0" fontId="0" fillId="0" borderId="19" xfId="0" applyBorder="1" applyAlignment="1">
      <alignment horizontal="center"/>
    </xf>
    <xf numFmtId="0" fontId="0" fillId="0" borderId="20" xfId="0" applyBorder="1"/>
    <xf numFmtId="0" fontId="0" fillId="0" borderId="0" xfId="0" applyAlignment="1">
      <alignment horizontal="right"/>
    </xf>
    <xf numFmtId="0" fontId="40" fillId="10"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14" fontId="40" fillId="10" borderId="0" xfId="0" applyNumberFormat="1" applyFont="1" applyFill="1" applyAlignment="1">
      <alignment horizontal="left" vertical="center"/>
    </xf>
    <xf numFmtId="14" fontId="0" fillId="0" borderId="0" xfId="0" applyNumberFormat="1" applyAlignment="1">
      <alignment horizontal="left"/>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11" borderId="0" xfId="0" applyFill="1" applyAlignment="1">
      <alignment horizontal="center" vertical="center" wrapText="1"/>
    </xf>
    <xf numFmtId="0" fontId="25" fillId="7" borderId="8" xfId="0" applyFont="1" applyFill="1" applyBorder="1" applyAlignment="1" applyProtection="1">
      <alignment horizontal="right" vertical="center"/>
      <protection hidden="1"/>
    </xf>
    <xf numFmtId="43" fontId="25" fillId="7" borderId="8" xfId="0" applyNumberFormat="1" applyFont="1" applyFill="1" applyBorder="1" applyAlignment="1" applyProtection="1">
      <alignment horizontal="right" vertical="center"/>
      <protection hidden="1"/>
    </xf>
    <xf numFmtId="0" fontId="12" fillId="4" borderId="0" xfId="0" applyFont="1" applyFill="1" applyAlignment="1" applyProtection="1">
      <alignment horizontal="center" vertical="top" wrapText="1"/>
      <protection hidden="1"/>
    </xf>
    <xf numFmtId="0" fontId="43" fillId="4" borderId="0" xfId="5" applyFill="1" applyAlignment="1" applyProtection="1">
      <alignment horizontal="center" vertical="top" wrapText="1"/>
      <protection locked="0" hidden="1"/>
    </xf>
    <xf numFmtId="0" fontId="12" fillId="4" borderId="0" xfId="0" applyFont="1" applyFill="1" applyAlignment="1" applyProtection="1">
      <alignment horizontal="center" vertical="top" wrapText="1"/>
      <protection locked="0" hidden="1"/>
    </xf>
    <xf numFmtId="0" fontId="6" fillId="5" borderId="0" xfId="0" applyFont="1" applyFill="1" applyAlignment="1" applyProtection="1">
      <alignment horizontal="left" vertical="top" wrapText="1"/>
      <protection hidden="1"/>
    </xf>
    <xf numFmtId="0" fontId="5" fillId="4" borderId="0" xfId="0" applyFont="1" applyFill="1" applyAlignment="1" applyProtection="1">
      <alignment horizontal="left" vertical="center" wrapText="1"/>
      <protection hidden="1"/>
    </xf>
    <xf numFmtId="0" fontId="30" fillId="4" borderId="0" xfId="0" applyFont="1" applyFill="1" applyAlignment="1" applyProtection="1">
      <alignment horizontal="left" vertical="top" wrapText="1"/>
      <protection hidden="1"/>
    </xf>
    <xf numFmtId="0" fontId="18" fillId="4" borderId="0" xfId="0" applyFont="1" applyFill="1" applyAlignment="1" applyProtection="1">
      <alignment horizontal="left" vertical="top" wrapText="1"/>
      <protection hidden="1"/>
    </xf>
    <xf numFmtId="0" fontId="18" fillId="6" borderId="0" xfId="0" applyFont="1" applyFill="1" applyAlignment="1" applyProtection="1">
      <alignment horizontal="left" vertical="center" wrapText="1"/>
      <protection hidden="1"/>
    </xf>
    <xf numFmtId="0" fontId="21" fillId="4" borderId="2" xfId="0" applyFont="1" applyFill="1" applyBorder="1" applyAlignment="1" applyProtection="1">
      <alignment horizontal="center" vertical="center"/>
      <protection locked="0"/>
    </xf>
    <xf numFmtId="0" fontId="21" fillId="4" borderId="3" xfId="0" applyFont="1" applyFill="1" applyBorder="1" applyAlignment="1" applyProtection="1">
      <alignment horizontal="center" vertical="center"/>
      <protection locked="0"/>
    </xf>
    <xf numFmtId="0" fontId="20" fillId="4" borderId="0" xfId="0" applyFont="1" applyFill="1" applyAlignment="1" applyProtection="1">
      <alignment horizontal="left" vertical="center"/>
      <protection hidden="1"/>
    </xf>
    <xf numFmtId="49" fontId="38" fillId="3" borderId="0" xfId="2" applyNumberFormat="1" applyFont="1" applyFill="1" applyAlignment="1" applyProtection="1">
      <alignment horizontal="left" vertical="top" wrapText="1"/>
      <protection hidden="1"/>
    </xf>
    <xf numFmtId="49" fontId="15" fillId="3" borderId="0" xfId="2" applyNumberFormat="1" applyFont="1" applyFill="1" applyAlignment="1" applyProtection="1">
      <alignment horizontal="left" vertical="top" wrapText="1"/>
      <protection hidden="1"/>
    </xf>
    <xf numFmtId="0" fontId="15" fillId="3" borderId="0" xfId="2" applyFont="1" applyFill="1" applyAlignment="1" applyProtection="1">
      <alignment vertical="center" wrapText="1"/>
      <protection hidden="1"/>
    </xf>
    <xf numFmtId="0" fontId="38" fillId="3" borderId="0" xfId="2" applyFont="1" applyFill="1" applyAlignment="1" applyProtection="1">
      <alignment vertical="center" wrapText="1"/>
      <protection hidden="1"/>
    </xf>
    <xf numFmtId="0" fontId="16" fillId="3" borderId="0" xfId="2" applyFont="1" applyFill="1" applyAlignment="1" applyProtection="1">
      <alignment vertical="center" wrapText="1"/>
      <protection hidden="1"/>
    </xf>
    <xf numFmtId="0" fontId="15" fillId="3" borderId="0" xfId="2" applyFont="1" applyFill="1" applyAlignment="1" applyProtection="1">
      <alignment horizontal="left" vertical="top" wrapText="1"/>
      <protection hidden="1"/>
    </xf>
    <xf numFmtId="0" fontId="20" fillId="6" borderId="4" xfId="0" applyFont="1" applyFill="1" applyBorder="1" applyAlignment="1" applyProtection="1">
      <alignment horizontal="left" vertical="center"/>
      <protection hidden="1"/>
    </xf>
    <xf numFmtId="0" fontId="38" fillId="4" borderId="0" xfId="0" applyFont="1" applyFill="1" applyAlignment="1" applyProtection="1">
      <alignment horizontal="left" vertical="top" wrapText="1"/>
      <protection hidden="1"/>
    </xf>
    <xf numFmtId="0" fontId="0" fillId="9" borderId="0" xfId="0" applyFill="1" applyAlignment="1">
      <alignment horizontal="center"/>
    </xf>
    <xf numFmtId="0" fontId="0" fillId="8" borderId="0" xfId="0" applyFill="1" applyAlignment="1">
      <alignment horizontal="center"/>
    </xf>
  </cellXfs>
  <cellStyles count="6">
    <cellStyle name="Comma" xfId="1" builtinId="3"/>
    <cellStyle name="Comma 4" xfId="3" xr:uid="{447E7F98-AD7B-460B-8459-F23F56A4BC4A}"/>
    <cellStyle name="Hyperlink" xfId="5" builtinId="8"/>
    <cellStyle name="Normal" xfId="0" builtinId="0"/>
    <cellStyle name="Normal 4 2" xfId="2" xr:uid="{B375747A-055D-4459-8C97-E7F3EEB8BDDF}"/>
    <cellStyle name="常规 4" xfId="4" xr:uid="{02556025-A78C-49C0-BA1C-542A31B8CC83}"/>
  </cellStyles>
  <dxfs count="12">
    <dxf>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condense val="0"/>
        <extend val="0"/>
        <color indexed="8"/>
      </font>
    </dxf>
    <dxf>
      <fill>
        <patternFill patternType="solid"/>
      </fill>
    </dxf>
    <dxf>
      <font>
        <b val="0"/>
        <i val="0"/>
        <condense val="0"/>
        <extend val="0"/>
        <color indexed="8"/>
      </font>
    </dxf>
    <dxf>
      <fill>
        <patternFill patternType="solid"/>
      </fill>
    </dxf>
    <dxf>
      <fill>
        <patternFill patternType="solid"/>
      </fill>
    </dxf>
    <dxf>
      <font>
        <b val="0"/>
        <i val="0"/>
        <condense val="0"/>
        <extend val="0"/>
        <color indexed="8"/>
      </font>
    </dxf>
  </dxfs>
  <tableStyles count="0" defaultTableStyle="TableStyleMedium2" defaultPivotStyle="PivotStyleLight16"/>
  <colors>
    <mruColors>
      <color rgb="FF0079B4"/>
      <color rgb="FF3A3838"/>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238125</xdr:rowOff>
    </xdr:from>
    <xdr:to>
      <xdr:col>2</xdr:col>
      <xdr:colOff>858520</xdr:colOff>
      <xdr:row>2</xdr:row>
      <xdr:rowOff>701040</xdr:rowOff>
    </xdr:to>
    <xdr:pic>
      <xdr:nvPicPr>
        <xdr:cNvPr id="2" name="Picture 1">
          <a:extLst>
            <a:ext uri="{FF2B5EF4-FFF2-40B4-BE49-F238E27FC236}">
              <a16:creationId xmlns:a16="http://schemas.microsoft.com/office/drawing/2014/main" id="{C41DE1D8-79DE-4CF5-939C-72C677AC8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238125"/>
          <a:ext cx="20796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485775</xdr:colOff>
      <xdr:row>0</xdr:row>
      <xdr:rowOff>123825</xdr:rowOff>
    </xdr:from>
    <xdr:to>
      <xdr:col>4</xdr:col>
      <xdr:colOff>1958639</xdr:colOff>
      <xdr:row>0</xdr:row>
      <xdr:rowOff>745490</xdr:rowOff>
    </xdr:to>
    <xdr:pic>
      <xdr:nvPicPr>
        <xdr:cNvPr id="3" name="Picture 2">
          <a:extLst>
            <a:ext uri="{FF2B5EF4-FFF2-40B4-BE49-F238E27FC236}">
              <a16:creationId xmlns:a16="http://schemas.microsoft.com/office/drawing/2014/main" id="{49BDADB3-8481-4FD5-B7A4-9A86CC15EFA6}"/>
            </a:ext>
            <a:ext uri="{147F2762-F138-4A5C-976F-8EAC2B608ADB}">
              <a16:predDERef xmlns:a16="http://schemas.microsoft.com/office/drawing/2014/main" pred="{C41DE1D8-79DE-4CF5-939C-72C677AC88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2962275" y="123825"/>
          <a:ext cx="1968164" cy="631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1238250</xdr:colOff>
      <xdr:row>3</xdr:row>
      <xdr:rowOff>152400</xdr:rowOff>
    </xdr:from>
    <xdr:to>
      <xdr:col>6</xdr:col>
      <xdr:colOff>131445</xdr:colOff>
      <xdr:row>3</xdr:row>
      <xdr:rowOff>510540</xdr:rowOff>
    </xdr:to>
    <xdr:pic>
      <xdr:nvPicPr>
        <xdr:cNvPr id="4" name="Picture 3" descr="A logo with a leaf in the corner&#10;&#10;Description automatically generated">
          <a:extLst>
            <a:ext uri="{FF2B5EF4-FFF2-40B4-BE49-F238E27FC236}">
              <a16:creationId xmlns:a16="http://schemas.microsoft.com/office/drawing/2014/main" id="{F31CB106-D139-41F2-B3DC-A7AAE475BC43}"/>
            </a:ext>
            <a:ext uri="{147F2762-F138-4A5C-976F-8EAC2B608ADB}">
              <a16:predDERef xmlns:a16="http://schemas.microsoft.com/office/drawing/2014/main" pred="{49BDADB3-8481-4FD5-B7A4-9A86CC15EFA6}"/>
            </a:ext>
          </a:extLst>
        </xdr:cNvPr>
        <xdr:cNvPicPr>
          <a:picLocks noChangeAspect="1"/>
        </xdr:cNvPicPr>
      </xdr:nvPicPr>
      <xdr:blipFill>
        <a:blip xmlns:r="http://schemas.openxmlformats.org/officeDocument/2006/relationships" r:embed="rId3"/>
        <a:stretch>
          <a:fillRect/>
        </a:stretch>
      </xdr:blipFill>
      <xdr:spPr>
        <a:xfrm>
          <a:off x="6238875" y="1905000"/>
          <a:ext cx="352425" cy="352425"/>
        </a:xfrm>
        <a:prstGeom prst="rect">
          <a:avLst/>
        </a:prstGeom>
      </xdr:spPr>
    </xdr:pic>
    <xdr:clientData/>
  </xdr:twoCellAnchor>
  <xdr:twoCellAnchor editAs="oneCell">
    <xdr:from>
      <xdr:col>1</xdr:col>
      <xdr:colOff>790575</xdr:colOff>
      <xdr:row>20</xdr:row>
      <xdr:rowOff>200025</xdr:rowOff>
    </xdr:from>
    <xdr:to>
      <xdr:col>1</xdr:col>
      <xdr:colOff>1143000</xdr:colOff>
      <xdr:row>22</xdr:row>
      <xdr:rowOff>131445</xdr:rowOff>
    </xdr:to>
    <xdr:pic>
      <xdr:nvPicPr>
        <xdr:cNvPr id="5" name="Picture 4" descr="A logo with a leaf in the corner&#10;&#10;Description automatically generated">
          <a:extLst>
            <a:ext uri="{FF2B5EF4-FFF2-40B4-BE49-F238E27FC236}">
              <a16:creationId xmlns:a16="http://schemas.microsoft.com/office/drawing/2014/main" id="{E87E9255-BAEE-4AAE-ACAC-77284D27A351}"/>
            </a:ext>
            <a:ext uri="{147F2762-F138-4A5C-976F-8EAC2B608ADB}">
              <a16:predDERef xmlns:a16="http://schemas.microsoft.com/office/drawing/2014/main" pred="{F31CB106-D139-41F2-B3DC-A7AAE475BC43}"/>
            </a:ext>
          </a:extLst>
        </xdr:cNvPr>
        <xdr:cNvPicPr>
          <a:picLocks noChangeAspect="1"/>
        </xdr:cNvPicPr>
      </xdr:nvPicPr>
      <xdr:blipFill>
        <a:blip xmlns:r="http://schemas.openxmlformats.org/officeDocument/2006/relationships" r:embed="rId3"/>
        <a:stretch>
          <a:fillRect/>
        </a:stretch>
      </xdr:blipFill>
      <xdr:spPr>
        <a:xfrm>
          <a:off x="1019175" y="5172075"/>
          <a:ext cx="352425" cy="352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tthew Eagle" id="{09A25E7F-0A2D-40B0-A2A9-3088914CFA89}" userId="S::matthew.eagle@environment.nsw.gov.au::0860ecbd-0d5d-4e20-a338-6d19e909452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8A24E0-E589-4B20-8F8C-CF71EF44497F}" name="Table1" displayName="Table1" ref="B16:C28" totalsRowShown="0" headerRowDxfId="5" headerRowBorderDxfId="3" tableBorderDxfId="4" totalsRowBorderDxfId="2">
  <autoFilter ref="B16:C28" xr:uid="{C28A24E0-E589-4B20-8F8C-CF71EF44497F}"/>
  <tableColumns count="2">
    <tableColumn id="1" xr3:uid="{BF25EA70-B933-47BF-A06D-89642BE7F64E}" name="Star Rating" dataDxfId="1"/>
    <tableColumn id="2" xr3:uid="{98FD0CDD-5758-4A91-BFA1-312D11041B33}" name=" Benchmark Factor Band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 dT="2026-01-20T00:09:51.74" personId="{09A25E7F-0A2D-40B0-A2A9-3088914CFA89}" id="{3CCB8763-500F-47F0-8F80-05E6F04CCADB}">
    <text>hover over comment?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r/Sa0zwRDsBy?origin=lprLink"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0C06-DEE4-4748-A788-BE30884B820D}">
  <dimension ref="A1:E5"/>
  <sheetViews>
    <sheetView workbookViewId="0">
      <selection activeCell="E13" sqref="E13"/>
    </sheetView>
  </sheetViews>
  <sheetFormatPr defaultRowHeight="14.45"/>
  <cols>
    <col min="1" max="1" width="15" customWidth="1"/>
    <col min="2" max="2" width="30.28515625" customWidth="1"/>
    <col min="3" max="3" width="17.28515625" style="85" customWidth="1"/>
    <col min="4" max="4" width="17.28515625" style="81" customWidth="1"/>
    <col min="5" max="5" width="90.7109375" customWidth="1"/>
  </cols>
  <sheetData>
    <row r="1" spans="1:5">
      <c r="A1" s="80" t="s">
        <v>0</v>
      </c>
      <c r="B1" s="80" t="s">
        <v>1</v>
      </c>
      <c r="C1" s="84" t="s">
        <v>2</v>
      </c>
      <c r="D1" s="80" t="s">
        <v>3</v>
      </c>
      <c r="E1" s="80" t="s">
        <v>4</v>
      </c>
    </row>
    <row r="2" spans="1:5" ht="19.899999999999999" customHeight="1">
      <c r="A2" t="s">
        <v>5</v>
      </c>
      <c r="B2" t="s">
        <v>6</v>
      </c>
      <c r="D2" s="81" t="s">
        <v>7</v>
      </c>
      <c r="E2" s="83" t="s">
        <v>8</v>
      </c>
    </row>
    <row r="3" spans="1:5" ht="43.15" customHeight="1">
      <c r="B3" t="s">
        <v>9</v>
      </c>
      <c r="C3" s="85">
        <v>46062</v>
      </c>
      <c r="D3" s="1" t="s">
        <v>10</v>
      </c>
      <c r="E3" s="82" t="s">
        <v>11</v>
      </c>
    </row>
    <row r="4" spans="1:5">
      <c r="B4" t="s">
        <v>12</v>
      </c>
      <c r="C4" s="85">
        <v>46064</v>
      </c>
      <c r="D4" s="81" t="s">
        <v>13</v>
      </c>
      <c r="E4" t="s">
        <v>14</v>
      </c>
    </row>
    <row r="5" spans="1:5">
      <c r="B5" t="s">
        <v>15</v>
      </c>
      <c r="C5" s="85">
        <v>46065</v>
      </c>
      <c r="D5" s="81" t="s">
        <v>10</v>
      </c>
      <c r="E5" t="s">
        <v>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7076-F803-4BB2-9850-115787FFB536}">
  <sheetPr>
    <tabColor rgb="FF00B0F0"/>
  </sheetPr>
  <dimension ref="A1:J68"/>
  <sheetViews>
    <sheetView tabSelected="1" topLeftCell="A20" workbookViewId="0">
      <selection activeCell="E22" sqref="E22:E23"/>
    </sheetView>
  </sheetViews>
  <sheetFormatPr defaultRowHeight="14.45"/>
  <cols>
    <col min="1" max="1" width="3.42578125" customWidth="1"/>
    <col min="2" max="2" width="19" customWidth="1"/>
    <col min="3" max="3" width="14.7109375" customWidth="1"/>
    <col min="4" max="4" width="7.42578125" customWidth="1"/>
    <col min="5" max="5" width="30.42578125" customWidth="1"/>
    <col min="6" max="6" width="21.7109375" customWidth="1"/>
    <col min="7" max="7" width="14.42578125" customWidth="1"/>
    <col min="8" max="8" width="3.5703125" customWidth="1"/>
    <col min="9" max="9" width="27.7109375" customWidth="1"/>
  </cols>
  <sheetData>
    <row r="1" spans="1:9" ht="64.5" customHeight="1">
      <c r="A1" s="10"/>
      <c r="B1" s="10"/>
      <c r="C1" s="10"/>
      <c r="D1" s="10"/>
      <c r="E1" s="10"/>
      <c r="F1" s="10"/>
      <c r="G1" s="10"/>
      <c r="H1" s="10"/>
      <c r="I1" s="10"/>
    </row>
    <row r="2" spans="1:9">
      <c r="A2" s="11"/>
      <c r="B2" s="12"/>
      <c r="C2" s="12"/>
      <c r="D2" s="12"/>
      <c r="E2" s="12"/>
      <c r="F2" s="12"/>
      <c r="G2" s="12"/>
      <c r="H2" s="12"/>
      <c r="I2" s="12"/>
    </row>
    <row r="3" spans="1:9" ht="58.5" customHeight="1">
      <c r="A3" s="11"/>
      <c r="B3" s="13"/>
      <c r="C3" s="14"/>
      <c r="D3" s="15"/>
      <c r="E3" s="15" t="s">
        <v>17</v>
      </c>
      <c r="F3" s="12"/>
      <c r="G3" s="95" t="s">
        <v>18</v>
      </c>
      <c r="H3" s="95"/>
      <c r="I3" s="95"/>
    </row>
    <row r="4" spans="1:9" ht="81" customHeight="1">
      <c r="A4" s="11"/>
      <c r="B4" s="96" t="s">
        <v>19</v>
      </c>
      <c r="C4" s="96"/>
      <c r="D4" s="96"/>
      <c r="E4" s="96"/>
      <c r="F4" s="11"/>
      <c r="G4" s="10"/>
      <c r="H4" s="10"/>
      <c r="I4" s="10"/>
    </row>
    <row r="5" spans="1:9" ht="44.25" customHeight="1">
      <c r="A5" s="16"/>
      <c r="B5" s="17" t="s">
        <v>20</v>
      </c>
      <c r="C5" s="59">
        <v>1</v>
      </c>
      <c r="D5" s="17" t="s">
        <v>21</v>
      </c>
      <c r="E5" s="71">
        <v>46065</v>
      </c>
      <c r="F5" s="18"/>
      <c r="G5" s="11"/>
      <c r="H5" s="10"/>
      <c r="I5" s="19"/>
    </row>
    <row r="6" spans="1:9" ht="12.75" customHeight="1">
      <c r="A6" s="11"/>
      <c r="B6" s="11"/>
      <c r="C6" s="11"/>
      <c r="D6" s="11"/>
      <c r="E6" s="11"/>
      <c r="F6" s="11"/>
      <c r="G6" s="11"/>
      <c r="H6" s="11"/>
      <c r="I6" s="11"/>
    </row>
    <row r="7" spans="1:9" ht="111" customHeight="1">
      <c r="A7" s="11"/>
      <c r="B7" s="97" t="s">
        <v>22</v>
      </c>
      <c r="C7" s="98"/>
      <c r="D7" s="98"/>
      <c r="E7" s="98"/>
      <c r="F7" s="98"/>
      <c r="G7" s="98"/>
      <c r="H7" s="98"/>
      <c r="I7" s="98"/>
    </row>
    <row r="8" spans="1:9" ht="16.5" hidden="1" customHeight="1">
      <c r="A8" s="11"/>
      <c r="B8" s="20"/>
      <c r="C8" s="18"/>
      <c r="D8" s="18"/>
      <c r="E8" s="18"/>
      <c r="F8" s="18"/>
      <c r="G8" s="11"/>
      <c r="H8" s="11"/>
      <c r="I8" s="11"/>
    </row>
    <row r="9" spans="1:9" ht="9.75" customHeight="1">
      <c r="A9" s="11"/>
      <c r="B9" s="20"/>
      <c r="C9" s="18"/>
      <c r="D9" s="18"/>
      <c r="E9" s="18"/>
      <c r="F9" s="18"/>
      <c r="G9" s="11"/>
      <c r="H9" s="11"/>
      <c r="I9" s="11"/>
    </row>
    <row r="10" spans="1:9" ht="15" hidden="1" customHeight="1">
      <c r="A10" s="11"/>
      <c r="B10" s="21"/>
      <c r="C10" s="21"/>
      <c r="D10" s="21"/>
      <c r="E10" s="21"/>
      <c r="F10" s="21"/>
      <c r="G10" s="21"/>
      <c r="H10" s="21"/>
      <c r="I10" s="11"/>
    </row>
    <row r="11" spans="1:9" ht="15" customHeight="1">
      <c r="A11" s="11"/>
      <c r="B11" s="8" t="s">
        <v>23</v>
      </c>
      <c r="C11" s="21"/>
      <c r="D11" s="21"/>
      <c r="E11" s="21"/>
      <c r="F11" s="21"/>
      <c r="G11" s="21"/>
      <c r="H11" s="21"/>
      <c r="I11" s="11"/>
    </row>
    <row r="12" spans="1:9" ht="15" customHeight="1">
      <c r="A12" s="11"/>
      <c r="B12" s="105" t="s">
        <v>24</v>
      </c>
      <c r="C12" s="105"/>
      <c r="D12" s="105"/>
      <c r="E12" s="105"/>
      <c r="F12" s="105"/>
      <c r="G12" s="105"/>
      <c r="H12" s="21"/>
      <c r="I12" s="11"/>
    </row>
    <row r="13" spans="1:9" ht="18.75" customHeight="1">
      <c r="A13" s="11"/>
      <c r="B13" s="105" t="s">
        <v>25</v>
      </c>
      <c r="C13" s="105"/>
      <c r="D13" s="105"/>
      <c r="E13" s="105"/>
      <c r="F13" s="105"/>
      <c r="G13" s="105"/>
      <c r="H13" s="21"/>
      <c r="I13" s="11"/>
    </row>
    <row r="14" spans="1:9" ht="81" customHeight="1">
      <c r="A14" s="11"/>
      <c r="B14" s="106" t="s">
        <v>26</v>
      </c>
      <c r="C14" s="105"/>
      <c r="D14" s="105"/>
      <c r="E14" s="105"/>
      <c r="F14" s="105"/>
      <c r="G14" s="105"/>
      <c r="H14" s="21"/>
      <c r="I14" s="11"/>
    </row>
    <row r="15" spans="1:9" ht="72.75" customHeight="1">
      <c r="A15" s="11"/>
      <c r="B15" s="9"/>
      <c r="C15" s="108" t="s">
        <v>27</v>
      </c>
      <c r="D15" s="108"/>
      <c r="E15" s="108"/>
      <c r="F15" s="108"/>
      <c r="G15" s="9"/>
      <c r="H15" s="21"/>
      <c r="I15" s="11"/>
    </row>
    <row r="16" spans="1:9" ht="47.25" customHeight="1">
      <c r="A16" s="11"/>
      <c r="B16" s="103" t="s">
        <v>28</v>
      </c>
      <c r="C16" s="104"/>
      <c r="D16" s="104"/>
      <c r="E16" s="104"/>
      <c r="F16" s="104"/>
      <c r="G16" s="104"/>
      <c r="H16" s="21"/>
      <c r="I16" s="11"/>
    </row>
    <row r="17" spans="1:9" ht="15" customHeight="1">
      <c r="A17" s="11"/>
      <c r="B17" s="107" t="s">
        <v>29</v>
      </c>
      <c r="C17" s="107"/>
      <c r="D17" s="107"/>
      <c r="E17" s="107"/>
      <c r="F17" s="107"/>
      <c r="G17" s="107"/>
      <c r="H17" s="21"/>
      <c r="I17" s="11"/>
    </row>
    <row r="18" spans="1:9" ht="15" customHeight="1">
      <c r="A18" s="11"/>
      <c r="B18" s="21"/>
      <c r="C18" s="21"/>
      <c r="D18" s="21"/>
      <c r="E18" s="21"/>
      <c r="F18" s="21"/>
      <c r="G18" s="21"/>
      <c r="H18" s="21"/>
      <c r="I18" s="11"/>
    </row>
    <row r="19" spans="1:9" ht="17.45">
      <c r="A19" s="11"/>
      <c r="B19" s="22" t="s">
        <v>30</v>
      </c>
      <c r="C19" s="18"/>
      <c r="D19" s="18"/>
      <c r="E19" s="18"/>
      <c r="F19" s="18"/>
      <c r="G19" s="11"/>
      <c r="H19" s="11"/>
      <c r="I19" s="11"/>
    </row>
    <row r="20" spans="1:9" ht="36" customHeight="1">
      <c r="A20" s="11"/>
      <c r="B20" s="99" t="s">
        <v>31</v>
      </c>
      <c r="C20" s="99"/>
      <c r="D20" s="99"/>
      <c r="E20" s="99"/>
      <c r="F20" s="99"/>
      <c r="G20" s="99"/>
      <c r="H20" s="99"/>
      <c r="I20" s="99"/>
    </row>
    <row r="21" spans="1:9" ht="16.899999999999999">
      <c r="A21" s="11"/>
      <c r="B21" s="20"/>
      <c r="C21" s="18"/>
      <c r="D21" s="18"/>
      <c r="E21" s="18"/>
      <c r="F21" s="18"/>
      <c r="G21" s="11"/>
      <c r="H21" s="11"/>
      <c r="I21" s="11"/>
    </row>
    <row r="22" spans="1:9" ht="15.75" customHeight="1">
      <c r="A22" s="11"/>
      <c r="B22" s="20"/>
      <c r="C22" s="11"/>
      <c r="D22" s="11"/>
      <c r="E22" s="100"/>
      <c r="F22" s="102" t="s">
        <v>32</v>
      </c>
      <c r="G22" s="24"/>
      <c r="H22" s="11"/>
      <c r="I22" s="11"/>
    </row>
    <row r="23" spans="1:9" ht="13.5" customHeight="1">
      <c r="A23" s="11"/>
      <c r="B23" s="24"/>
      <c r="C23" s="11"/>
      <c r="D23" s="11"/>
      <c r="E23" s="101"/>
      <c r="F23" s="102"/>
      <c r="G23" s="11"/>
      <c r="H23" s="11"/>
      <c r="I23" s="11"/>
    </row>
    <row r="24" spans="1:9" ht="17.45">
      <c r="A24" s="11"/>
      <c r="B24" s="25" t="str">
        <f>IF(MOD(Retail_Target_Energy*10,1)/10&lt;=0,"","ERROR: Energy Rating must be in 0.1 star increment")</f>
        <v/>
      </c>
      <c r="C24" s="26"/>
      <c r="D24" s="23"/>
      <c r="E24" s="27"/>
      <c r="F24" s="27"/>
      <c r="G24" s="11"/>
      <c r="H24" s="11"/>
      <c r="I24" s="11"/>
    </row>
    <row r="25" spans="1:9" ht="16.5" hidden="1" customHeight="1">
      <c r="A25" s="11"/>
      <c r="B25" s="28"/>
      <c r="C25" s="11"/>
      <c r="D25" s="11"/>
      <c r="E25" s="100">
        <v>6</v>
      </c>
      <c r="F25" s="109" t="s">
        <v>32</v>
      </c>
      <c r="G25" s="29" t="str">
        <f>IF(MOD(E25,1)&lt;=0,"",IF(MOD(E25,1)=0.5,"","ERROR: Rating must be in 0.5 star increment"))</f>
        <v/>
      </c>
      <c r="H25" s="11"/>
      <c r="I25" s="11"/>
    </row>
    <row r="26" spans="1:9" ht="16.5" hidden="1" customHeight="1">
      <c r="A26" s="11"/>
      <c r="B26" s="28"/>
      <c r="C26" s="11"/>
      <c r="D26" s="11"/>
      <c r="E26" s="101"/>
      <c r="F26" s="109"/>
      <c r="G26" s="28"/>
      <c r="H26" s="11"/>
      <c r="I26" s="11"/>
    </row>
    <row r="27" spans="1:9" ht="16.5" hidden="1" customHeight="1">
      <c r="A27" s="11"/>
      <c r="B27" s="11"/>
      <c r="C27" s="11"/>
      <c r="D27" s="20"/>
      <c r="E27" s="11"/>
      <c r="F27" s="11"/>
      <c r="G27" s="11"/>
      <c r="H27" s="30"/>
      <c r="I27" s="31"/>
    </row>
    <row r="28" spans="1:9">
      <c r="A28" s="11"/>
      <c r="B28" s="24"/>
      <c r="C28" s="11"/>
      <c r="D28" s="11"/>
      <c r="E28" s="11"/>
      <c r="F28" s="11"/>
      <c r="G28" s="32"/>
      <c r="H28" s="33"/>
      <c r="I28" s="11"/>
    </row>
    <row r="29" spans="1:9" ht="15" hidden="1" customHeight="1">
      <c r="A29" s="11"/>
      <c r="B29" s="24"/>
      <c r="C29" s="11"/>
      <c r="D29" s="11"/>
      <c r="E29" s="11"/>
      <c r="F29" s="11"/>
      <c r="G29" s="32"/>
      <c r="H29" s="33"/>
      <c r="I29" s="11"/>
    </row>
    <row r="30" spans="1:9" ht="17.45">
      <c r="A30" s="11"/>
      <c r="B30" s="22" t="s">
        <v>33</v>
      </c>
      <c r="C30" s="18"/>
      <c r="D30" s="18"/>
      <c r="E30" s="18"/>
      <c r="F30" s="18"/>
      <c r="G30" s="11"/>
      <c r="H30" s="11"/>
      <c r="I30" s="11"/>
    </row>
    <row r="31" spans="1:9" ht="15.75" hidden="1" customHeight="1">
      <c r="A31" s="11"/>
      <c r="B31" s="34"/>
      <c r="C31" s="34"/>
      <c r="D31" s="34"/>
      <c r="E31" s="34"/>
      <c r="F31" s="34"/>
      <c r="G31" s="35"/>
      <c r="H31" s="35"/>
      <c r="I31" s="35"/>
    </row>
    <row r="32" spans="1:9" ht="9.75" customHeight="1">
      <c r="A32" s="11"/>
      <c r="B32" s="34"/>
      <c r="C32" s="34"/>
      <c r="D32" s="34"/>
      <c r="E32" s="34"/>
      <c r="F32" s="34"/>
      <c r="G32" s="35"/>
      <c r="H32" s="35"/>
      <c r="I32" s="35"/>
    </row>
    <row r="33" spans="1:10" ht="20.25" customHeight="1">
      <c r="A33" s="36"/>
      <c r="B33" s="37" t="s">
        <v>34</v>
      </c>
      <c r="C33" s="38"/>
      <c r="D33" s="38"/>
      <c r="E33" s="38"/>
      <c r="F33" s="39"/>
      <c r="G33" s="40"/>
      <c r="H33" s="61" t="s">
        <v>35</v>
      </c>
      <c r="I33" s="42"/>
    </row>
    <row r="34" spans="1:10" ht="20.25" customHeight="1">
      <c r="A34" s="36"/>
      <c r="B34" s="43" t="s">
        <v>36</v>
      </c>
      <c r="C34" s="44"/>
      <c r="D34" s="44"/>
      <c r="E34" s="44"/>
      <c r="F34" s="45"/>
      <c r="G34" s="46"/>
      <c r="H34" s="61" t="s">
        <v>35</v>
      </c>
      <c r="I34" s="90">
        <f>(1+I35+I36)</f>
        <v>1</v>
      </c>
    </row>
    <row r="35" spans="1:10" ht="20.25" customHeight="1">
      <c r="A35" s="36"/>
      <c r="B35" s="60" t="s">
        <v>37</v>
      </c>
      <c r="C35" s="44"/>
      <c r="D35" s="44"/>
      <c r="E35" s="44"/>
      <c r="F35" s="45"/>
      <c r="G35" s="46"/>
      <c r="H35" s="61" t="s">
        <v>35</v>
      </c>
      <c r="I35" s="42"/>
    </row>
    <row r="36" spans="1:10" ht="20.25" customHeight="1">
      <c r="A36" s="36"/>
      <c r="B36" s="60" t="s">
        <v>38</v>
      </c>
      <c r="C36" s="44"/>
      <c r="D36" s="44"/>
      <c r="E36" s="44"/>
      <c r="F36" s="45"/>
      <c r="G36" s="46"/>
      <c r="H36" s="61" t="s">
        <v>35</v>
      </c>
      <c r="I36" s="47"/>
    </row>
    <row r="37" spans="1:10" ht="20.25" customHeight="1">
      <c r="A37" s="36"/>
      <c r="B37" s="62" t="s">
        <v>39</v>
      </c>
      <c r="C37" s="44"/>
      <c r="D37" s="44"/>
      <c r="E37" s="44"/>
      <c r="F37" s="45"/>
      <c r="G37" s="46"/>
      <c r="H37" s="61" t="s">
        <v>35</v>
      </c>
      <c r="I37" s="69"/>
      <c r="J37" s="61" t="s">
        <v>40</v>
      </c>
    </row>
    <row r="38" spans="1:10" ht="20.25" customHeight="1">
      <c r="A38" s="36"/>
      <c r="B38" s="43" t="s">
        <v>41</v>
      </c>
      <c r="C38" s="44"/>
      <c r="D38" s="44"/>
      <c r="E38" s="44"/>
      <c r="F38" s="45"/>
      <c r="G38" s="46"/>
      <c r="H38" s="61" t="s">
        <v>35</v>
      </c>
      <c r="I38" s="69"/>
      <c r="J38" s="61" t="s">
        <v>40</v>
      </c>
    </row>
    <row r="39" spans="1:10" ht="20.25" customHeight="1">
      <c r="A39" s="36"/>
      <c r="B39" s="67" t="s">
        <v>42</v>
      </c>
      <c r="C39" s="63"/>
      <c r="D39" s="63"/>
      <c r="E39" s="64"/>
      <c r="F39" s="65"/>
      <c r="G39" s="66"/>
      <c r="H39" s="41"/>
      <c r="I39" s="91">
        <f>I37-I38</f>
        <v>0</v>
      </c>
      <c r="J39" s="61" t="s">
        <v>40</v>
      </c>
    </row>
    <row r="40" spans="1:10" ht="15" hidden="1" customHeight="1">
      <c r="A40" s="36"/>
      <c r="B40" s="48"/>
      <c r="C40" s="44"/>
      <c r="D40" s="44"/>
      <c r="E40" s="44"/>
      <c r="F40" s="45"/>
      <c r="G40" s="36"/>
      <c r="H40" s="41"/>
      <c r="I40" s="49"/>
    </row>
    <row r="41" spans="1:10" ht="19.5" customHeight="1">
      <c r="A41" s="11"/>
      <c r="B41" s="50"/>
      <c r="C41" s="51"/>
      <c r="D41" s="51"/>
      <c r="E41" s="51"/>
      <c r="F41" s="51"/>
      <c r="G41" s="32"/>
      <c r="H41" s="11"/>
      <c r="I41" s="11"/>
    </row>
    <row r="42" spans="1:10" ht="18" customHeight="1">
      <c r="A42" s="11"/>
      <c r="B42" s="52" t="s">
        <v>43</v>
      </c>
      <c r="C42" s="53"/>
      <c r="D42" s="53"/>
      <c r="E42" s="53"/>
      <c r="F42" s="53"/>
      <c r="G42" s="53"/>
      <c r="H42" s="53"/>
      <c r="I42" s="54"/>
    </row>
    <row r="43" spans="1:10" ht="18" customHeight="1">
      <c r="A43" s="11"/>
      <c r="B43" s="34"/>
      <c r="C43" s="34"/>
      <c r="D43" s="34"/>
      <c r="E43" s="34"/>
      <c r="F43" s="34"/>
      <c r="G43" s="35"/>
      <c r="H43" s="35"/>
      <c r="I43" s="35"/>
    </row>
    <row r="44" spans="1:10" ht="18" customHeight="1">
      <c r="A44" s="11"/>
      <c r="B44" s="11"/>
      <c r="C44" s="55" t="s">
        <v>44</v>
      </c>
      <c r="D44" s="11"/>
      <c r="E44" s="56"/>
      <c r="F44" s="56"/>
      <c r="G44" s="57">
        <f>Calculations!O5</f>
        <v>0</v>
      </c>
      <c r="H44" s="58"/>
      <c r="I44" s="68" t="s">
        <v>45</v>
      </c>
    </row>
    <row r="45" spans="1:10" ht="18" customHeight="1">
      <c r="A45" s="11"/>
      <c r="B45" s="11"/>
      <c r="C45" s="55"/>
      <c r="D45" s="11"/>
      <c r="E45" s="56"/>
      <c r="F45" s="56"/>
      <c r="G45" s="58"/>
      <c r="H45" s="58"/>
      <c r="I45" s="36"/>
    </row>
    <row r="46" spans="1:10" ht="18" customHeight="1">
      <c r="A46" s="11"/>
      <c r="B46" s="11"/>
      <c r="C46" s="55" t="s">
        <v>46</v>
      </c>
      <c r="D46" s="11"/>
      <c r="E46" s="56"/>
      <c r="F46" s="56"/>
      <c r="G46" s="57" t="e">
        <f>Calculations!N5</f>
        <v>#DIV/0!</v>
      </c>
      <c r="H46" s="36"/>
      <c r="I46" s="68" t="s">
        <v>47</v>
      </c>
    </row>
    <row r="47" spans="1:10" ht="18" customHeight="1">
      <c r="A47" s="11"/>
      <c r="B47" s="11"/>
      <c r="C47" s="11"/>
      <c r="D47" s="11"/>
      <c r="E47" s="56"/>
      <c r="F47" s="56"/>
      <c r="G47" s="36"/>
      <c r="H47" s="36"/>
      <c r="I47" s="36"/>
    </row>
    <row r="48" spans="1:10" ht="18" customHeight="1">
      <c r="A48" s="11"/>
      <c r="B48" s="52" t="s">
        <v>48</v>
      </c>
      <c r="C48" s="53"/>
      <c r="D48" s="53"/>
      <c r="E48" s="53"/>
      <c r="F48" s="53"/>
      <c r="G48" s="53"/>
      <c r="H48" s="53"/>
      <c r="I48" s="54"/>
    </row>
    <row r="49" spans="1:9" ht="18" customHeight="1">
      <c r="A49" s="11"/>
      <c r="B49" s="11"/>
      <c r="C49" s="11"/>
      <c r="D49" s="11"/>
      <c r="E49" s="56"/>
      <c r="F49" s="56"/>
      <c r="G49" s="36"/>
      <c r="H49" s="36"/>
      <c r="I49" s="36"/>
    </row>
    <row r="50" spans="1:9" ht="18" customHeight="1">
      <c r="A50" s="11"/>
      <c r="B50" s="11"/>
      <c r="C50" s="110" t="s">
        <v>49</v>
      </c>
      <c r="D50" s="110"/>
      <c r="E50" s="110"/>
      <c r="F50" s="110"/>
      <c r="G50" s="72"/>
      <c r="H50" s="36"/>
      <c r="I50" s="36"/>
    </row>
    <row r="51" spans="1:9" ht="13.5" customHeight="1">
      <c r="A51" s="11"/>
      <c r="B51" s="11"/>
      <c r="C51" s="72"/>
      <c r="D51" s="110" t="s">
        <v>50</v>
      </c>
      <c r="E51" s="110"/>
      <c r="F51" s="72"/>
      <c r="G51" s="72"/>
      <c r="H51" s="36"/>
      <c r="I51" s="36"/>
    </row>
    <row r="52" spans="1:9" ht="13.5" customHeight="1">
      <c r="A52" s="11"/>
      <c r="B52" s="11"/>
      <c r="C52" s="72"/>
      <c r="D52" s="110" t="s">
        <v>51</v>
      </c>
      <c r="E52" s="110"/>
      <c r="F52" s="72"/>
      <c r="G52" s="72"/>
      <c r="H52" s="36"/>
      <c r="I52" s="36"/>
    </row>
    <row r="53" spans="1:9" ht="18" customHeight="1">
      <c r="A53" s="11"/>
      <c r="B53" s="11"/>
      <c r="C53" s="72"/>
      <c r="D53" s="110" t="s">
        <v>52</v>
      </c>
      <c r="E53" s="110"/>
      <c r="F53" s="110"/>
      <c r="G53" s="110"/>
      <c r="H53" s="110"/>
      <c r="I53" s="110"/>
    </row>
    <row r="54" spans="1:9" ht="18" customHeight="1">
      <c r="A54" s="11"/>
      <c r="B54" s="11"/>
      <c r="C54" s="110" t="s">
        <v>53</v>
      </c>
      <c r="D54" s="110"/>
      <c r="E54" s="110"/>
      <c r="F54" s="110"/>
      <c r="G54" s="110"/>
      <c r="H54" s="110"/>
      <c r="I54" s="36"/>
    </row>
    <row r="55" spans="1:9" ht="18" customHeight="1">
      <c r="A55" s="11"/>
      <c r="B55" s="11"/>
      <c r="C55" s="110"/>
      <c r="D55" s="110"/>
      <c r="E55" s="110"/>
      <c r="F55" s="110"/>
      <c r="G55" s="110"/>
      <c r="H55" s="110"/>
      <c r="I55" s="36"/>
    </row>
    <row r="56" spans="1:9" ht="18" customHeight="1">
      <c r="A56" s="11"/>
      <c r="B56" s="11"/>
      <c r="C56" s="110" t="s">
        <v>54</v>
      </c>
      <c r="D56" s="110"/>
      <c r="E56" s="110"/>
      <c r="F56" s="110"/>
      <c r="G56" s="110"/>
      <c r="H56" s="36"/>
      <c r="I56" s="36"/>
    </row>
    <row r="57" spans="1:9" ht="18" customHeight="1">
      <c r="A57" s="11"/>
      <c r="B57" s="11"/>
      <c r="C57" s="110"/>
      <c r="D57" s="110"/>
      <c r="E57" s="110"/>
      <c r="F57" s="110"/>
      <c r="G57" s="110"/>
      <c r="H57" s="36"/>
      <c r="I57" s="36"/>
    </row>
    <row r="58" spans="1:9" ht="18" customHeight="1">
      <c r="A58" s="11"/>
      <c r="B58" s="11"/>
      <c r="C58" s="110"/>
      <c r="D58" s="110"/>
      <c r="E58" s="110"/>
      <c r="F58" s="110"/>
      <c r="G58" s="110"/>
      <c r="H58" s="36"/>
      <c r="I58" s="36"/>
    </row>
    <row r="59" spans="1:9" ht="18" customHeight="1">
      <c r="A59" s="11"/>
      <c r="B59" s="11"/>
      <c r="C59" s="110"/>
      <c r="D59" s="110"/>
      <c r="E59" s="110"/>
      <c r="F59" s="110"/>
      <c r="G59" s="110"/>
      <c r="H59" s="36"/>
      <c r="I59" s="36"/>
    </row>
    <row r="60" spans="1:9" ht="18" customHeight="1">
      <c r="A60" s="11"/>
      <c r="B60" s="11"/>
      <c r="C60" s="110" t="s">
        <v>55</v>
      </c>
      <c r="D60" s="110"/>
      <c r="E60" s="110"/>
      <c r="F60" s="110"/>
      <c r="G60" s="110"/>
      <c r="H60" s="36"/>
      <c r="I60" s="36"/>
    </row>
    <row r="61" spans="1:9" ht="18" customHeight="1">
      <c r="A61" s="11"/>
      <c r="B61" s="11"/>
      <c r="C61" s="110"/>
      <c r="D61" s="110"/>
      <c r="E61" s="110"/>
      <c r="F61" s="110"/>
      <c r="G61" s="110"/>
      <c r="H61" s="36"/>
      <c r="I61" s="36"/>
    </row>
    <row r="62" spans="1:9" ht="18" customHeight="1">
      <c r="A62" s="11"/>
      <c r="B62" s="11"/>
      <c r="C62" s="11"/>
      <c r="D62" s="11"/>
      <c r="E62" s="56"/>
      <c r="F62" s="56"/>
      <c r="G62" s="36"/>
      <c r="H62" s="36"/>
      <c r="I62" s="36"/>
    </row>
    <row r="63" spans="1:9" ht="18" customHeight="1">
      <c r="A63" s="11"/>
      <c r="B63" s="52" t="s">
        <v>56</v>
      </c>
      <c r="C63" s="53"/>
      <c r="D63" s="53"/>
      <c r="E63" s="53"/>
      <c r="F63" s="53"/>
      <c r="G63" s="53"/>
      <c r="H63" s="53"/>
      <c r="I63" s="54"/>
    </row>
    <row r="64" spans="1:9" ht="18" customHeight="1">
      <c r="A64" s="11"/>
      <c r="B64" s="11"/>
      <c r="C64" s="11"/>
      <c r="D64" s="11"/>
      <c r="E64" s="56"/>
      <c r="F64" s="56"/>
      <c r="G64" s="36"/>
      <c r="H64" s="36"/>
      <c r="I64" s="36"/>
    </row>
    <row r="65" spans="1:9" ht="33" customHeight="1">
      <c r="A65" s="11"/>
      <c r="B65" s="11"/>
      <c r="C65" s="92" t="s">
        <v>57</v>
      </c>
      <c r="D65" s="92"/>
      <c r="E65" s="92"/>
      <c r="F65" s="92"/>
      <c r="G65" s="92"/>
      <c r="H65" s="92"/>
      <c r="I65" s="36"/>
    </row>
    <row r="66" spans="1:9" ht="18" customHeight="1">
      <c r="A66" s="11"/>
      <c r="B66" s="11"/>
      <c r="C66" s="93" t="s">
        <v>58</v>
      </c>
      <c r="D66" s="94"/>
      <c r="E66" s="94"/>
      <c r="F66" s="94"/>
      <c r="G66" s="94"/>
      <c r="H66" s="36"/>
      <c r="I66" s="36"/>
    </row>
    <row r="67" spans="1:9" ht="18" customHeight="1">
      <c r="A67" s="11"/>
      <c r="B67" s="11"/>
      <c r="C67" s="11"/>
      <c r="D67" s="11"/>
      <c r="E67" s="56"/>
      <c r="F67" s="56"/>
      <c r="G67" s="36"/>
      <c r="H67" s="36"/>
      <c r="I67" s="36"/>
    </row>
    <row r="68" spans="1:9" ht="18" customHeight="1">
      <c r="A68" s="11"/>
      <c r="B68" s="52"/>
      <c r="C68" s="53"/>
      <c r="D68" s="53"/>
      <c r="E68" s="53"/>
      <c r="F68" s="53"/>
      <c r="G68" s="53"/>
      <c r="H68" s="53"/>
      <c r="I68" s="54"/>
    </row>
  </sheetData>
  <sheetProtection algorithmName="SHA-512" hashValue="tXo/tw8uFNqfSgy63RrI4cBZZ5tPGa+YCy3bs4u2IiSdEwkUYeAiQtaK9AYWixpyOJxFiKJ9fSeCDydvA7tHvw==" saltValue="6VrnM6BoY87DiBd8JeNLzg==" spinCount="100000" sheet="1" objects="1" scenarios="1" selectLockedCells="1"/>
  <protectedRanges>
    <protectedRange sqref="H33:I40" name="Range4"/>
    <protectedRange sqref="E22" name="Range2"/>
  </protectedRanges>
  <mergeCells count="23">
    <mergeCell ref="C56:G59"/>
    <mergeCell ref="C60:G61"/>
    <mergeCell ref="C50:F50"/>
    <mergeCell ref="D51:E51"/>
    <mergeCell ref="D52:E52"/>
    <mergeCell ref="D53:I53"/>
    <mergeCell ref="C54:H55"/>
    <mergeCell ref="C65:H65"/>
    <mergeCell ref="C66:G66"/>
    <mergeCell ref="G3:I3"/>
    <mergeCell ref="B4:E4"/>
    <mergeCell ref="B7:I7"/>
    <mergeCell ref="B20:I20"/>
    <mergeCell ref="E22:E23"/>
    <mergeCell ref="F22:F23"/>
    <mergeCell ref="B16:G16"/>
    <mergeCell ref="B12:G12"/>
    <mergeCell ref="B13:G13"/>
    <mergeCell ref="B14:G14"/>
    <mergeCell ref="B17:G17"/>
    <mergeCell ref="C15:F15"/>
    <mergeCell ref="E25:E26"/>
    <mergeCell ref="F25:F26"/>
  </mergeCells>
  <conditionalFormatting sqref="B23 B28:B29 H28:H29">
    <cfRule type="expression" dxfId="11" priority="10" stopIfTrue="1">
      <formula>$B$23="stars"</formula>
    </cfRule>
  </conditionalFormatting>
  <conditionalFormatting sqref="E22 G28:G29">
    <cfRule type="cellIs" dxfId="10" priority="9" stopIfTrue="1" operator="between">
      <formula>0</formula>
      <formula>5</formula>
    </cfRule>
  </conditionalFormatting>
  <conditionalFormatting sqref="E25">
    <cfRule type="cellIs" dxfId="9" priority="4" stopIfTrue="1" operator="between">
      <formula>0</formula>
      <formula>5</formula>
    </cfRule>
  </conditionalFormatting>
  <conditionalFormatting sqref="G22">
    <cfRule type="expression" dxfId="8" priority="8" stopIfTrue="1">
      <formula>#REF!="stars"</formula>
    </cfRule>
  </conditionalFormatting>
  <conditionalFormatting sqref="H27">
    <cfRule type="cellIs" dxfId="7" priority="5" stopIfTrue="1" operator="between">
      <formula>0</formula>
      <formula>5</formula>
    </cfRule>
  </conditionalFormatting>
  <conditionalFormatting sqref="I27">
    <cfRule type="expression" dxfId="6" priority="6" stopIfTrue="1">
      <formula>#REF!="stars"</formula>
    </cfRule>
  </conditionalFormatting>
  <dataValidations count="9">
    <dataValidation allowBlank="1" showInputMessage="1" showErrorMessage="1" sqref="I34:I36" xr:uid="{6BA551F5-8A42-4643-9CEE-B3D65B65524A}"/>
    <dataValidation type="decimal" allowBlank="1" showInputMessage="1" showErrorMessage="1" sqref="G28:G29 G22 C24 H27 E25 G10:G16 G17:G18" xr:uid="{4322BC74-C74A-4920-87F0-82515533DAAB}">
      <formula1>0</formula1>
      <formula2>6</formula2>
    </dataValidation>
    <dataValidation type="decimal" allowBlank="1" showInputMessage="1" showErrorMessage="1" error="Please enter a valid target from 0 stars to 6.9 stars." sqref="E22:E23" xr:uid="{BE7BB47E-B52A-48E2-918C-45717C911FF3}">
      <formula1>0</formula1>
      <formula2>6.9</formula2>
    </dataValidation>
    <dataValidation allowBlank="1" showInputMessage="1" showErrorMessage="1" prompt="Building types with an available star rating are only presented in the dropdown list. Refer to section 1.1.2 of The Rules for further explanation." sqref="H33" xr:uid="{1AEFCC0E-44AF-4BEE-842F-555521320713}"/>
    <dataValidation allowBlank="1" showInputMessage="1" showErrorMessage="1" prompt="Enter 0 if not applicable." sqref="H35:H36" xr:uid="{14F10CF4-F1BE-4D2C-899C-2C052D0D3231}"/>
    <dataValidation type="list" allowBlank="1" showInputMessage="1" showErrorMessage="1" sqref="I33" xr:uid="{68322690-5237-4F49-A825-AFEBAB630568}">
      <formula1>"Apartment building,Cold store,Hotel,Manufacturing facility,Hospital,Office,Residential aged care and retirement,Retail store,Shopping centre,Storage facility,Student accommodation,Supermarket,Warehouse,Other (approved by NABERS)"</formula1>
    </dataValidation>
    <dataValidation allowBlank="1" showInputMessage="1" showErrorMessage="1" prompt="The overall Rated Area is based on Gross Floor Area (GFA), which is the sum of the Fully Enclosed Covered Area (FECA) and Unenclosed Covered Area (UCA). Refer to section 4.2 of The Rules for how to determine these values." sqref="H37" xr:uid="{5A30D7CF-C231-4771-B788-4BBE41ED0BFA}"/>
    <dataValidation allowBlank="1" showInputMessage="1" showErrorMessage="1" prompt="Enter 0 if not applicable._x000a__x000a_If the rated premises has any carpark that is part of GFA, it must be entered separately. This is because carpark area is a correction factor in the benchmarking algorithm, to enable fair comparison." sqref="H38" xr:uid="{306785D4-4504-4DBB-A32B-02C05799EBAC}"/>
    <dataValidation allowBlank="1" showInputMessage="1" showErrorMessage="1" prompt="Default will be set to 1, which represents the Ground Floor of the building." sqref="H34" xr:uid="{90C6D126-51C3-4793-91EC-A04AA939AA80}"/>
  </dataValidations>
  <hyperlinks>
    <hyperlink ref="C66" r:id="rId1" xr:uid="{C7A2B79D-7DEF-4218-A4AC-B1D23D7A4A6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F7C6-D667-4768-A862-E3FDA4EA4DC5}">
  <dimension ref="A2:G17"/>
  <sheetViews>
    <sheetView workbookViewId="0">
      <selection activeCell="G23" sqref="G23"/>
    </sheetView>
  </sheetViews>
  <sheetFormatPr defaultRowHeight="14.45"/>
  <cols>
    <col min="1" max="1" width="48.5703125" bestFit="1" customWidth="1"/>
    <col min="2" max="2" width="13.7109375" bestFit="1" customWidth="1"/>
    <col min="3" max="3" width="13.28515625" bestFit="1" customWidth="1"/>
    <col min="7" max="7" width="13.7109375" customWidth="1"/>
  </cols>
  <sheetData>
    <row r="2" spans="1:7">
      <c r="A2" t="s">
        <v>59</v>
      </c>
    </row>
    <row r="4" spans="1:7">
      <c r="A4" s="1">
        <v>3.5</v>
      </c>
      <c r="B4" s="6" t="s">
        <v>60</v>
      </c>
    </row>
    <row r="5" spans="1:7">
      <c r="G5" s="70">
        <f>'Reverse Cal EC(unused)'!B11</f>
        <v>4600</v>
      </c>
    </row>
    <row r="6" spans="1:7">
      <c r="A6" t="s">
        <v>61</v>
      </c>
    </row>
    <row r="7" spans="1:7">
      <c r="A7" t="s">
        <v>62</v>
      </c>
      <c r="B7" s="1" t="s">
        <v>63</v>
      </c>
    </row>
    <row r="8" spans="1:7">
      <c r="A8" t="s">
        <v>64</v>
      </c>
      <c r="B8" s="1">
        <v>10</v>
      </c>
    </row>
    <row r="9" spans="1:7">
      <c r="A9" t="s">
        <v>65</v>
      </c>
      <c r="B9" s="3">
        <v>5000</v>
      </c>
      <c r="C9" t="s">
        <v>66</v>
      </c>
    </row>
    <row r="10" spans="1:7">
      <c r="A10" t="s">
        <v>67</v>
      </c>
      <c r="B10" s="1">
        <v>400</v>
      </c>
      <c r="C10" t="s">
        <v>66</v>
      </c>
    </row>
    <row r="11" spans="1:7">
      <c r="A11" t="s">
        <v>68</v>
      </c>
      <c r="B11" s="3">
        <f>B9-B10</f>
        <v>4600</v>
      </c>
      <c r="C11" t="s">
        <v>66</v>
      </c>
    </row>
    <row r="13" spans="1:7">
      <c r="A13" t="s">
        <v>69</v>
      </c>
    </row>
    <row r="15" spans="1:7">
      <c r="A15" t="str">
        <f>CONCATENATE("Benchmarking Emissions Intensity at ",'Reverse Cal EC(unused)'!A4, " Star NABERS rating")</f>
        <v>Benchmarking Emissions Intensity at 3.5 Star NABERS rating</v>
      </c>
      <c r="B15" s="2">
        <f>Calculations!B5</f>
        <v>194.54545454545456</v>
      </c>
    </row>
    <row r="16" spans="1:7">
      <c r="A16" s="6" t="s">
        <v>70</v>
      </c>
      <c r="B16" s="7">
        <f>Calculations!M5</f>
        <v>0</v>
      </c>
      <c r="C16" s="6" t="s">
        <v>71</v>
      </c>
    </row>
    <row r="17" spans="1:3">
      <c r="A17" t="s">
        <v>72</v>
      </c>
      <c r="B17" s="5" t="e">
        <f>Calculations!N5</f>
        <v>#DIV/0!</v>
      </c>
      <c r="C17" t="s">
        <v>73</v>
      </c>
    </row>
  </sheetData>
  <dataValidations count="1">
    <dataValidation type="list" allowBlank="1" showInputMessage="1" showErrorMessage="1" sqref="B7" xr:uid="{343B7E57-501E-4E5D-AB9F-A48BE8A07553}">
      <formula1>"Industrial,Others"</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6D55-0BFB-4B34-83F6-9110E9E7BFCB}">
  <dimension ref="A3:O28"/>
  <sheetViews>
    <sheetView workbookViewId="0">
      <selection activeCell="N5" sqref="N5"/>
    </sheetView>
  </sheetViews>
  <sheetFormatPr defaultRowHeight="14.45"/>
  <cols>
    <col min="1" max="2" width="12.42578125" customWidth="1"/>
    <col min="3" max="3" width="22" customWidth="1"/>
    <col min="4" max="4" width="19.7109375" customWidth="1"/>
    <col min="5" max="5" width="14.7109375" customWidth="1"/>
    <col min="6" max="6" width="12.42578125" customWidth="1"/>
    <col min="7" max="7" width="18.5703125" customWidth="1"/>
    <col min="8" max="8" width="15.5703125" bestFit="1" customWidth="1"/>
    <col min="9" max="12" width="14.42578125" customWidth="1"/>
    <col min="13" max="13" width="17.7109375" customWidth="1"/>
    <col min="14" max="14" width="20.5703125" customWidth="1"/>
    <col min="15" max="15" width="18.7109375" customWidth="1"/>
  </cols>
  <sheetData>
    <row r="3" spans="1:15">
      <c r="C3" s="112" t="s">
        <v>74</v>
      </c>
      <c r="D3" s="112"/>
      <c r="E3" s="112"/>
      <c r="F3" s="112"/>
      <c r="G3" s="112"/>
      <c r="H3" s="111" t="s">
        <v>75</v>
      </c>
      <c r="I3" s="111"/>
      <c r="J3" s="111"/>
      <c r="K3" s="111"/>
      <c r="L3" s="111"/>
    </row>
    <row r="4" spans="1:15" s="74" customFormat="1" ht="40.9" customHeight="1">
      <c r="A4" s="73" t="s">
        <v>76</v>
      </c>
      <c r="B4" s="74" t="s">
        <v>77</v>
      </c>
      <c r="C4" s="74" t="s">
        <v>62</v>
      </c>
      <c r="D4" s="74" t="s">
        <v>78</v>
      </c>
      <c r="E4" s="74" t="s">
        <v>79</v>
      </c>
      <c r="F4" s="74" t="s">
        <v>80</v>
      </c>
      <c r="G4" s="74" t="s">
        <v>81</v>
      </c>
      <c r="H4" s="74" t="s">
        <v>36</v>
      </c>
      <c r="I4" s="74" t="s">
        <v>82</v>
      </c>
      <c r="J4" s="74" t="s">
        <v>83</v>
      </c>
      <c r="K4" s="74" t="s">
        <v>84</v>
      </c>
      <c r="L4" s="74" t="s">
        <v>85</v>
      </c>
      <c r="M4" s="74" t="s">
        <v>86</v>
      </c>
      <c r="N4" s="89" t="s">
        <v>87</v>
      </c>
      <c r="O4" s="89" t="s">
        <v>88</v>
      </c>
    </row>
    <row r="5" spans="1:15">
      <c r="A5" s="81">
        <f>'EC Reverse Calculator'!E22</f>
        <v>0</v>
      </c>
      <c r="B5" s="2">
        <f>(A5-6.6875)/-3.4375*100</f>
        <v>194.54545454545456</v>
      </c>
      <c r="C5" s="1">
        <f>'EC Reverse Calculator'!I33</f>
        <v>0</v>
      </c>
      <c r="D5" s="4">
        <f>'EC Reverse Calculator'!I37</f>
        <v>0</v>
      </c>
      <c r="E5" s="4">
        <f>'EC Reverse Calculator'!I38</f>
        <v>0</v>
      </c>
      <c r="F5" s="1">
        <f>'EC Reverse Calculator'!I34</f>
        <v>1</v>
      </c>
      <c r="G5" s="4">
        <f>'EC Reverse Calculator'!I39</f>
        <v>0</v>
      </c>
      <c r="H5" s="1">
        <f>0.005*F5+0.914</f>
        <v>0.91900000000000004</v>
      </c>
      <c r="I5" s="1" t="str">
        <f>IF(OR(C5="Cold store", C5="Manufacturing facility", C5="Storage facility", C5="Warehouse"), "0.658", "1")</f>
        <v>1</v>
      </c>
      <c r="J5" s="1">
        <f>73*E5</f>
        <v>0</v>
      </c>
      <c r="K5" s="4">
        <f>637*G5</f>
        <v>0</v>
      </c>
      <c r="L5" s="3">
        <f>(J5+(K5*I5))*H5</f>
        <v>0</v>
      </c>
      <c r="M5" s="4">
        <f>L5/100*B5</f>
        <v>0</v>
      </c>
      <c r="N5" s="5" t="e">
        <f>M5/D5</f>
        <v>#DIV/0!</v>
      </c>
      <c r="O5" s="70">
        <f>M5/1000</f>
        <v>0</v>
      </c>
    </row>
    <row r="7" spans="1:15">
      <c r="C7" s="79"/>
      <c r="D7" s="70"/>
      <c r="M7" s="4"/>
    </row>
    <row r="9" spans="1:15">
      <c r="N9" s="70"/>
    </row>
    <row r="16" spans="1:15" s="86" customFormat="1" ht="28.9">
      <c r="B16" s="87" t="s">
        <v>89</v>
      </c>
      <c r="C16" s="88" t="s">
        <v>90</v>
      </c>
    </row>
    <row r="17" spans="2:3">
      <c r="B17" s="75">
        <v>6</v>
      </c>
      <c r="C17" s="76" t="s">
        <v>91</v>
      </c>
    </row>
    <row r="18" spans="2:3">
      <c r="B18" s="75">
        <v>5.5</v>
      </c>
      <c r="C18" s="76" t="s">
        <v>92</v>
      </c>
    </row>
    <row r="19" spans="2:3">
      <c r="B19" s="75">
        <v>5</v>
      </c>
      <c r="C19" s="76" t="s">
        <v>93</v>
      </c>
    </row>
    <row r="20" spans="2:3">
      <c r="B20" s="75">
        <v>4.5</v>
      </c>
      <c r="C20" s="76" t="s">
        <v>94</v>
      </c>
    </row>
    <row r="21" spans="2:3">
      <c r="B21" s="75">
        <v>4</v>
      </c>
      <c r="C21" s="76" t="s">
        <v>95</v>
      </c>
    </row>
    <row r="22" spans="2:3">
      <c r="B22" s="75">
        <v>3.5</v>
      </c>
      <c r="C22" s="76" t="s">
        <v>96</v>
      </c>
    </row>
    <row r="23" spans="2:3">
      <c r="B23" s="75">
        <v>3</v>
      </c>
      <c r="C23" s="76" t="s">
        <v>97</v>
      </c>
    </row>
    <row r="24" spans="2:3">
      <c r="B24" s="75">
        <v>2.5</v>
      </c>
      <c r="C24" s="76" t="s">
        <v>98</v>
      </c>
    </row>
    <row r="25" spans="2:3">
      <c r="B25" s="75">
        <v>2</v>
      </c>
      <c r="C25" s="76" t="s">
        <v>99</v>
      </c>
    </row>
    <row r="26" spans="2:3">
      <c r="B26" s="75">
        <v>1.5</v>
      </c>
      <c r="C26" s="76" t="s">
        <v>100</v>
      </c>
    </row>
    <row r="27" spans="2:3">
      <c r="B27" s="75">
        <v>1</v>
      </c>
      <c r="C27" s="76" t="s">
        <v>101</v>
      </c>
    </row>
    <row r="28" spans="2:3">
      <c r="B28" s="77">
        <v>0</v>
      </c>
      <c r="C28" s="78" t="s">
        <v>102</v>
      </c>
    </row>
  </sheetData>
  <mergeCells count="2">
    <mergeCell ref="H3:L3"/>
    <mergeCell ref="C3:G3"/>
  </mergeCells>
  <pageMargins left="0.7" right="0.7" top="0.75" bottom="0.75" header="0.3" footer="0.3"/>
  <pageSetup paperSize="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4" ma:contentTypeDescription="Create a new document." ma:contentTypeScope="" ma:versionID="c58cb2f6bd697daef82862ed0b482a1d">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6da349ae785cb2ec4bd9103ad1558498"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Folder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FolderPath" ma:index="32" nillable="true" ma:displayName="Folder path" ma:format="Dropdown" ma:internalName="FolderPath">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a5dd90e-367a-41ec-8f90-a2fa4b8e94f7" xsi:nil="true"/>
    <lcf76f155ced4ddcb4097134ff3c332f xmlns="5bee7c71-cfe6-48ab-9ba7-3a914dd5e4c4">
      <Terms xmlns="http://schemas.microsoft.com/office/infopath/2007/PartnerControls"/>
    </lcf76f155ced4ddcb4097134ff3c332f>
    <_ip_UnifiedCompliancePolicyProperties xmlns="http://schemas.microsoft.com/sharepoint/v3" xsi:nil="true"/>
    <PublishingExpirationDate xmlns="http://schemas.microsoft.com/sharepoint/v3" xsi:nil="true"/>
    <_Flow_SignoffStatus xmlns="5bee7c71-cfe6-48ab-9ba7-3a914dd5e4c4" xsi:nil="true"/>
    <PublishingStartDate xmlns="http://schemas.microsoft.com/sharepoint/v3" xsi:nil="true"/>
    <Moveto xmlns="5bee7c71-cfe6-48ab-9ba7-3a914dd5e4c4" xsi:nil="true"/>
    <FolderPath xmlns="5bee7c71-cfe6-48ab-9ba7-3a914dd5e4c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4874D-1C03-45B1-9EBA-3A71B9BA951F}"/>
</file>

<file path=customXml/itemProps2.xml><?xml version="1.0" encoding="utf-8"?>
<ds:datastoreItem xmlns:ds="http://schemas.openxmlformats.org/officeDocument/2006/customXml" ds:itemID="{2003B27C-1F80-41C2-9640-900B586D0997}"/>
</file>

<file path=customXml/itemProps3.xml><?xml version="1.0" encoding="utf-8"?>
<ds:datastoreItem xmlns:ds="http://schemas.openxmlformats.org/officeDocument/2006/customXml" ds:itemID="{4D0E3CF0-F3B6-4415-AC77-B573A81CDF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Malik Huda</dc:creator>
  <cp:keywords/>
  <dc:description/>
  <cp:lastModifiedBy/>
  <cp:revision/>
  <dcterms:created xsi:type="dcterms:W3CDTF">2025-07-14T04:51:50Z</dcterms:created>
  <dcterms:modified xsi:type="dcterms:W3CDTF">2026-02-13T00:05:56Z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