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43E1C08C-47E3-419D-8E82-420C832521FD}" xr6:coauthVersionLast="47" xr6:coauthVersionMax="47" xr10:uidLastSave="{00000000-0000-0000-0000-000000000000}"/>
  <workbookProtection workbookAlgorithmName="SHA-512" workbookHashValue="nYYIB9TTS4UEGScnlFXT1LmE7o0Nlj+jfZN7OThLFJDPjUi9M1TNuy3uUvWMHuS9ok3RO4AiB8FvG1sRsbk68Q==" workbookSaltValue="mDjCKlGgFEAHbbQsI5cHiA==" workbookSpinCount="100000" lockStructure="1"/>
  <bookViews>
    <workbookView xWindow="28680" yWindow="-120" windowWidth="29040" windowHeight="15720" tabRatio="769" firstSheet="1" activeTab="1" xr2:uid="{EAFE7F4F-4F6C-4437-9520-BC3482FE07EE}"/>
  </bookViews>
  <sheets>
    <sheet name="Version Control" sheetId="26" state="hidden" r:id="rId1"/>
    <sheet name="IT Equipment" sheetId="1" r:id="rId2"/>
    <sheet name="Infrastructure" sheetId="21" r:id="rId3"/>
    <sheet name="Whole Facility" sheetId="22" r:id="rId4"/>
    <sheet name="Data Centre Reverse Calculator" sheetId="23" state="hidden" r:id="rId5"/>
    <sheet name="Data Centre_ERF" sheetId="25" state="hidden" r:id="rId6"/>
    <sheet name="Climate_zones" sheetId="19" state="hidden" r:id="rId7"/>
    <sheet name="Climate_pcode_xref" sheetId="20" state="hidden" r:id="rId8"/>
    <sheet name="SGEx" sheetId="14" state="hidden" r:id="rId9"/>
    <sheet name="NGA factors 2020" sheetId="24" state="hidden" r:id="rId10"/>
  </sheets>
  <externalReferences>
    <externalReference r:id="rId11"/>
  </externalReferences>
  <definedNames>
    <definedName name="_xlnm._FilterDatabase" localSheetId="7" hidden="1">Climate_pcode_xref!$A$1:$C$3727</definedName>
    <definedName name="_xlnm._FilterDatabase" localSheetId="6" hidden="1">Climate_zones!$A$1:$E$71</definedName>
    <definedName name="_xlnm._FilterDatabase" localSheetId="4" hidden="1">'Data Centre Reverse Calculator'!$B$75:$B$77</definedName>
    <definedName name="_xlnm._FilterDatabase" localSheetId="5" hidden="1">'Data Centre_ERF'!$B$75:$B$77</definedName>
    <definedName name="Climate_pcode_xref">[1]Climate_pcode_xref!$A$1:$C$3727</definedName>
    <definedName name="Climate_zone_table">[1]Climate_zones!$A$1:$E$71</definedName>
    <definedName name="emission_factors_table">[1]calc_coefficients!$A$5:$E$12</definedName>
    <definedName name="NGA_lpg_2011" localSheetId="5">[1]NGA_factors!#REF!</definedName>
    <definedName name="NGA_lpg_2011">[1]NGA_factors!#REF!</definedName>
    <definedName name="_xlnm.Print_Area" localSheetId="5">'Data Centre_ERF'!$A$4:$I$74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2" l="1"/>
  <c r="H20" i="21"/>
  <c r="H21" i="1"/>
  <c r="D24" i="14"/>
  <c r="C24" i="14"/>
  <c r="H111" i="25"/>
  <c r="G111" i="25"/>
  <c r="H110" i="25"/>
  <c r="G110" i="25"/>
  <c r="O110" i="25" s="1"/>
  <c r="G97" i="25"/>
  <c r="G85" i="25"/>
  <c r="G86" i="25" s="1"/>
  <c r="O111" i="25"/>
  <c r="G71" i="25"/>
  <c r="G69" i="25"/>
  <c r="G67" i="25"/>
  <c r="G65" i="25"/>
  <c r="G50" i="25"/>
  <c r="C48" i="25"/>
  <c r="B38" i="25"/>
  <c r="B35" i="25"/>
  <c r="B34" i="25"/>
  <c r="B31" i="25"/>
  <c r="B30" i="25"/>
  <c r="E21" i="25"/>
  <c r="H110" i="23"/>
  <c r="H111" i="23"/>
  <c r="G111" i="23"/>
  <c r="O111" i="23" s="1"/>
  <c r="G110" i="23"/>
  <c r="N20" i="24"/>
  <c r="M20" i="24"/>
  <c r="N19" i="24"/>
  <c r="M19" i="24"/>
  <c r="N18" i="24"/>
  <c r="M18" i="24"/>
  <c r="N17" i="24"/>
  <c r="M17" i="24"/>
  <c r="C17" i="24"/>
  <c r="N16" i="24"/>
  <c r="M16" i="24"/>
  <c r="C16" i="24"/>
  <c r="N15" i="24"/>
  <c r="M15" i="24"/>
  <c r="C15" i="24"/>
  <c r="N14" i="24"/>
  <c r="M14" i="24"/>
  <c r="C14" i="24"/>
  <c r="N13" i="24"/>
  <c r="M13" i="24"/>
  <c r="C13" i="24"/>
  <c r="N12" i="24"/>
  <c r="M12" i="24"/>
  <c r="C12" i="24"/>
  <c r="N11" i="24"/>
  <c r="M11" i="24"/>
  <c r="C11" i="24"/>
  <c r="N10" i="24"/>
  <c r="M10" i="24"/>
  <c r="C10" i="24"/>
  <c r="N9" i="24"/>
  <c r="M9" i="24"/>
  <c r="C9" i="24"/>
  <c r="N8" i="24"/>
  <c r="M8" i="24"/>
  <c r="C8" i="24"/>
  <c r="N7" i="24"/>
  <c r="M7" i="24"/>
  <c r="C7" i="24"/>
  <c r="N6" i="24"/>
  <c r="M6" i="24"/>
  <c r="C6" i="24"/>
  <c r="N5" i="24"/>
  <c r="M5" i="24"/>
  <c r="C5" i="24"/>
  <c r="N4" i="24"/>
  <c r="M4" i="24"/>
  <c r="C4" i="24"/>
  <c r="N3" i="24"/>
  <c r="M3" i="24"/>
  <c r="C3" i="24"/>
  <c r="N2" i="24"/>
  <c r="M2" i="24"/>
  <c r="C2" i="24"/>
  <c r="G97" i="23"/>
  <c r="G85" i="23"/>
  <c r="G86" i="23" s="1"/>
  <c r="O110" i="23"/>
  <c r="G71" i="23"/>
  <c r="G69" i="23"/>
  <c r="G67" i="23"/>
  <c r="G65" i="23"/>
  <c r="G50" i="23"/>
  <c r="C48" i="23"/>
  <c r="B38" i="23"/>
  <c r="B35" i="23"/>
  <c r="B34" i="23"/>
  <c r="B31" i="23"/>
  <c r="B30" i="23"/>
  <c r="E21" i="23"/>
  <c r="F93" i="22" l="1"/>
  <c r="F94" i="22" s="1"/>
  <c r="AB64" i="22"/>
  <c r="F30" i="22"/>
  <c r="J12" i="22"/>
  <c r="F93" i="21"/>
  <c r="F94" i="21" s="1"/>
  <c r="AB63" i="21"/>
  <c r="F30" i="21"/>
  <c r="J12" i="21"/>
  <c r="F89" i="1" l="1"/>
  <c r="F90" i="1" s="1"/>
  <c r="C3727" i="20"/>
  <c r="C3726" i="20"/>
  <c r="C3725" i="20"/>
  <c r="C3724" i="20"/>
  <c r="C3723" i="20"/>
  <c r="C3722" i="20"/>
  <c r="C3721" i="20"/>
  <c r="C3720" i="20"/>
  <c r="C3719" i="20"/>
  <c r="C3718" i="20"/>
  <c r="C3717" i="20"/>
  <c r="C3716" i="20"/>
  <c r="C3715" i="20"/>
  <c r="C3714" i="20"/>
  <c r="C3713" i="20"/>
  <c r="C3712" i="20"/>
  <c r="C3711" i="20"/>
  <c r="C3710" i="20"/>
  <c r="C3709" i="20"/>
  <c r="C3708" i="20"/>
  <c r="C3707" i="20"/>
  <c r="C3706" i="20"/>
  <c r="C3705" i="20"/>
  <c r="C3704" i="20"/>
  <c r="C3703" i="20"/>
  <c r="C3702" i="20"/>
  <c r="C3701" i="20"/>
  <c r="C3700" i="20"/>
  <c r="C3699" i="20"/>
  <c r="C3698" i="20"/>
  <c r="C3697" i="20"/>
  <c r="C3696" i="20"/>
  <c r="C3695" i="20"/>
  <c r="C3694" i="20"/>
  <c r="C3693" i="20"/>
  <c r="C3692" i="20"/>
  <c r="C3691" i="20"/>
  <c r="C3690" i="20"/>
  <c r="C3689" i="20"/>
  <c r="C3688" i="20"/>
  <c r="C3687" i="20"/>
  <c r="C3686" i="20"/>
  <c r="C3685" i="20"/>
  <c r="C3684" i="20"/>
  <c r="C3683" i="20"/>
  <c r="C3682" i="20"/>
  <c r="C3681" i="20"/>
  <c r="C3680" i="20"/>
  <c r="C3679" i="20"/>
  <c r="C3678" i="20"/>
  <c r="C3677" i="20"/>
  <c r="C3676" i="20"/>
  <c r="C3675" i="20"/>
  <c r="C3674" i="20"/>
  <c r="C3673" i="20"/>
  <c r="C3672" i="20"/>
  <c r="C3671" i="20"/>
  <c r="C3670" i="20"/>
  <c r="C3669" i="20"/>
  <c r="C3668" i="20"/>
  <c r="C3667" i="20"/>
  <c r="C3666" i="20"/>
  <c r="C3665" i="20"/>
  <c r="C3664" i="20"/>
  <c r="C3663" i="20"/>
  <c r="C3662" i="20"/>
  <c r="C3661" i="20"/>
  <c r="C3660" i="20"/>
  <c r="C3659" i="20"/>
  <c r="C3658" i="20"/>
  <c r="C3657" i="20"/>
  <c r="C3656" i="20"/>
  <c r="C3655" i="20"/>
  <c r="C3654" i="20"/>
  <c r="C3653" i="20"/>
  <c r="C3652" i="20"/>
  <c r="C3651" i="20"/>
  <c r="C3650" i="20"/>
  <c r="C3649" i="20"/>
  <c r="C3648" i="20"/>
  <c r="C3647" i="20"/>
  <c r="C3646" i="20"/>
  <c r="C3645" i="20"/>
  <c r="C3644" i="20"/>
  <c r="C3643" i="20"/>
  <c r="C3642" i="20"/>
  <c r="C3641" i="20"/>
  <c r="C3640" i="20"/>
  <c r="C3639" i="20"/>
  <c r="C3638" i="20"/>
  <c r="C3637" i="20"/>
  <c r="C3636" i="20"/>
  <c r="C3635" i="20"/>
  <c r="C3634" i="20"/>
  <c r="C3633" i="20"/>
  <c r="C3632" i="20"/>
  <c r="C3631" i="20"/>
  <c r="C3630" i="20"/>
  <c r="C3629" i="20"/>
  <c r="C3628" i="20"/>
  <c r="C3627" i="20"/>
  <c r="C3626" i="20"/>
  <c r="C3625" i="20"/>
  <c r="C3624" i="20"/>
  <c r="C3623" i="20"/>
  <c r="C3622" i="20"/>
  <c r="C3621" i="20"/>
  <c r="C3620" i="20"/>
  <c r="C3619" i="20"/>
  <c r="C3618" i="20"/>
  <c r="C3617" i="20"/>
  <c r="C3616" i="20"/>
  <c r="C3615" i="20"/>
  <c r="C3614" i="20"/>
  <c r="C3613" i="20"/>
  <c r="C3612" i="20"/>
  <c r="C3611" i="20"/>
  <c r="C3610" i="20"/>
  <c r="C3609" i="20"/>
  <c r="C3608" i="20"/>
  <c r="C3607" i="20"/>
  <c r="C3606" i="20"/>
  <c r="C3605" i="20"/>
  <c r="C3604" i="20"/>
  <c r="C3603" i="20"/>
  <c r="C3602" i="20"/>
  <c r="C3601" i="20"/>
  <c r="C3600" i="20"/>
  <c r="C3599" i="20"/>
  <c r="C3598" i="20"/>
  <c r="C3597" i="20"/>
  <c r="C3596" i="20"/>
  <c r="C3595" i="20"/>
  <c r="C3594" i="20"/>
  <c r="C3593" i="20"/>
  <c r="C3592" i="20"/>
  <c r="C3591" i="20"/>
  <c r="C3590" i="20"/>
  <c r="C3589" i="20"/>
  <c r="C3588" i="20"/>
  <c r="C3587" i="20"/>
  <c r="C3586" i="20"/>
  <c r="C3585" i="20"/>
  <c r="C3584" i="20"/>
  <c r="C3583" i="20"/>
  <c r="C3582" i="20"/>
  <c r="C3581" i="20"/>
  <c r="C3580" i="20"/>
  <c r="C3579" i="20"/>
  <c r="C3578" i="20"/>
  <c r="C3577" i="20"/>
  <c r="C3576" i="20"/>
  <c r="C3575" i="20"/>
  <c r="C3574" i="20"/>
  <c r="C3573" i="20"/>
  <c r="C3572" i="20"/>
  <c r="C3571" i="20"/>
  <c r="C3570" i="20"/>
  <c r="C3569" i="20"/>
  <c r="C3568" i="20"/>
  <c r="C3567" i="20"/>
  <c r="C3566" i="20"/>
  <c r="C3565" i="20"/>
  <c r="C3564" i="20"/>
  <c r="C3563" i="20"/>
  <c r="C3562" i="20"/>
  <c r="C3561" i="20"/>
  <c r="C3560" i="20"/>
  <c r="C3559" i="20"/>
  <c r="C3558" i="20"/>
  <c r="C3557" i="20"/>
  <c r="C3556" i="20"/>
  <c r="C3555" i="20"/>
  <c r="C3554" i="20"/>
  <c r="C3553" i="20"/>
  <c r="C3552" i="20"/>
  <c r="C3551" i="20"/>
  <c r="C3550" i="20"/>
  <c r="C3549" i="20"/>
  <c r="C3548" i="20"/>
  <c r="C3547" i="20"/>
  <c r="C3546" i="20"/>
  <c r="C3545" i="20"/>
  <c r="C3544" i="20"/>
  <c r="C3543" i="20"/>
  <c r="C3542" i="20"/>
  <c r="C3541" i="20"/>
  <c r="C3540" i="20"/>
  <c r="C3539" i="20"/>
  <c r="C3538" i="20"/>
  <c r="C3537" i="20"/>
  <c r="C3536" i="20"/>
  <c r="C3535" i="20"/>
  <c r="C3534" i="20"/>
  <c r="C3533" i="20"/>
  <c r="C3532" i="20"/>
  <c r="C3531" i="20"/>
  <c r="C3530" i="20"/>
  <c r="C3529" i="20"/>
  <c r="C3528" i="20"/>
  <c r="C3527" i="20"/>
  <c r="C3526" i="20"/>
  <c r="C3525" i="20"/>
  <c r="C3524" i="20"/>
  <c r="C3523" i="20"/>
  <c r="C3522" i="20"/>
  <c r="C3521" i="20"/>
  <c r="C3520" i="20"/>
  <c r="C3519" i="20"/>
  <c r="C3518" i="20"/>
  <c r="C3517" i="20"/>
  <c r="C3516" i="20"/>
  <c r="C3515" i="20"/>
  <c r="C3514" i="20"/>
  <c r="C3513" i="20"/>
  <c r="C3512" i="20"/>
  <c r="C3511" i="20"/>
  <c r="C3510" i="20"/>
  <c r="C3509" i="20"/>
  <c r="C3508" i="20"/>
  <c r="C3507" i="20"/>
  <c r="C3506" i="20"/>
  <c r="C3505" i="20"/>
  <c r="C3504" i="20"/>
  <c r="C3503" i="20"/>
  <c r="C3502" i="20"/>
  <c r="C3501" i="20"/>
  <c r="C3500" i="20"/>
  <c r="C3499" i="20"/>
  <c r="C3498" i="20"/>
  <c r="C3497" i="20"/>
  <c r="C3496" i="20"/>
  <c r="C3495" i="20"/>
  <c r="C3494" i="20"/>
  <c r="C3493" i="20"/>
  <c r="C3492" i="20"/>
  <c r="C3491" i="20"/>
  <c r="C3490" i="20"/>
  <c r="C3489" i="20"/>
  <c r="C3488" i="20"/>
  <c r="C3487" i="20"/>
  <c r="C3486" i="20"/>
  <c r="C3485" i="20"/>
  <c r="C3484" i="20"/>
  <c r="C3483" i="20"/>
  <c r="C3482" i="20"/>
  <c r="C3481" i="20"/>
  <c r="C3480" i="20"/>
  <c r="C3479" i="20"/>
  <c r="C3478" i="20"/>
  <c r="C3477" i="20"/>
  <c r="C3476" i="20"/>
  <c r="C3475" i="20"/>
  <c r="C3474" i="20"/>
  <c r="C3473" i="20"/>
  <c r="C3472" i="20"/>
  <c r="C3471" i="20"/>
  <c r="C3470" i="20"/>
  <c r="C3469" i="20"/>
  <c r="C3468" i="20"/>
  <c r="C3467" i="20"/>
  <c r="C3466" i="20"/>
  <c r="C3465" i="20"/>
  <c r="C3464" i="20"/>
  <c r="C3463" i="20"/>
  <c r="C3462" i="20"/>
  <c r="C3461" i="20"/>
  <c r="C3460" i="20"/>
  <c r="C3459" i="20"/>
  <c r="C3458" i="20"/>
  <c r="C3457" i="20"/>
  <c r="C3456" i="20"/>
  <c r="C3455" i="20"/>
  <c r="C3454" i="20"/>
  <c r="C3453" i="20"/>
  <c r="C3452" i="20"/>
  <c r="C3451" i="20"/>
  <c r="C3450" i="20"/>
  <c r="C3449" i="20"/>
  <c r="C3448" i="20"/>
  <c r="C3447" i="20"/>
  <c r="C3446" i="20"/>
  <c r="C3445" i="20"/>
  <c r="C3444" i="20"/>
  <c r="C3443" i="20"/>
  <c r="C3442" i="20"/>
  <c r="C3441" i="20"/>
  <c r="C3440" i="20"/>
  <c r="C3439" i="20"/>
  <c r="C3438" i="20"/>
  <c r="C3437" i="20"/>
  <c r="C3436" i="20"/>
  <c r="C3435" i="20"/>
  <c r="C3434" i="20"/>
  <c r="C3433" i="20"/>
  <c r="C3432" i="20"/>
  <c r="C3431" i="20"/>
  <c r="C3430" i="20"/>
  <c r="C3429" i="20"/>
  <c r="C3428" i="20"/>
  <c r="C3427" i="20"/>
  <c r="C3426" i="20"/>
  <c r="C3425" i="20"/>
  <c r="C3424" i="20"/>
  <c r="C3423" i="20"/>
  <c r="C3422" i="20"/>
  <c r="C3421" i="20"/>
  <c r="C3420" i="20"/>
  <c r="C3419" i="20"/>
  <c r="C3418" i="20"/>
  <c r="C3417" i="20"/>
  <c r="C3416" i="20"/>
  <c r="C3415" i="20"/>
  <c r="C3414" i="20"/>
  <c r="C3413" i="20"/>
  <c r="C3412" i="20"/>
  <c r="C3411" i="20"/>
  <c r="C3410" i="20"/>
  <c r="C3409" i="20"/>
  <c r="C3408" i="20"/>
  <c r="C3407" i="20"/>
  <c r="C3406" i="20"/>
  <c r="C3405" i="20"/>
  <c r="C3404" i="20"/>
  <c r="C3403" i="20"/>
  <c r="C3402" i="20"/>
  <c r="C3401" i="20"/>
  <c r="C3400" i="20"/>
  <c r="C3399" i="20"/>
  <c r="C3398" i="20"/>
  <c r="C3397" i="20"/>
  <c r="C3396" i="20"/>
  <c r="C3395" i="20"/>
  <c r="C3394" i="20"/>
  <c r="C3393" i="20"/>
  <c r="C3392" i="20"/>
  <c r="C3391" i="20"/>
  <c r="C3390" i="20"/>
  <c r="C3389" i="20"/>
  <c r="C3388" i="20"/>
  <c r="C3387" i="20"/>
  <c r="C3386" i="20"/>
  <c r="C3385" i="20"/>
  <c r="C3384" i="20"/>
  <c r="C3383" i="20"/>
  <c r="C3382" i="20"/>
  <c r="C3381" i="20"/>
  <c r="C3380" i="20"/>
  <c r="C3379" i="20"/>
  <c r="C3378" i="20"/>
  <c r="C3377" i="20"/>
  <c r="C3376" i="20"/>
  <c r="C3375" i="20"/>
  <c r="C3374" i="20"/>
  <c r="C3373" i="20"/>
  <c r="C3372" i="20"/>
  <c r="C3371" i="20"/>
  <c r="C3370" i="20"/>
  <c r="C3369" i="20"/>
  <c r="C3368" i="20"/>
  <c r="C3367" i="20"/>
  <c r="C3366" i="20"/>
  <c r="C3365" i="20"/>
  <c r="C3364" i="20"/>
  <c r="C3363" i="20"/>
  <c r="C3362" i="20"/>
  <c r="C3361" i="20"/>
  <c r="C3360" i="20"/>
  <c r="C3359" i="20"/>
  <c r="C3358" i="20"/>
  <c r="C3357" i="20"/>
  <c r="C3356" i="20"/>
  <c r="C3355" i="20"/>
  <c r="C3354" i="20"/>
  <c r="C3353" i="20"/>
  <c r="C3352" i="20"/>
  <c r="C3351" i="20"/>
  <c r="C3350" i="20"/>
  <c r="C3349" i="20"/>
  <c r="C3348" i="20"/>
  <c r="C3347" i="20"/>
  <c r="C3346" i="20"/>
  <c r="C3345" i="20"/>
  <c r="C3344" i="20"/>
  <c r="C3343" i="20"/>
  <c r="C3342" i="20"/>
  <c r="C3341" i="20"/>
  <c r="C3340" i="20"/>
  <c r="C3339" i="20"/>
  <c r="C3338" i="20"/>
  <c r="C3337" i="20"/>
  <c r="C3336" i="20"/>
  <c r="C3335" i="20"/>
  <c r="C3334" i="20"/>
  <c r="C3333" i="20"/>
  <c r="C3332" i="20"/>
  <c r="C3331" i="20"/>
  <c r="C3330" i="20"/>
  <c r="C3329" i="20"/>
  <c r="C3328" i="20"/>
  <c r="C3327" i="20"/>
  <c r="C3326" i="20"/>
  <c r="C3325" i="20"/>
  <c r="C3324" i="20"/>
  <c r="C3323" i="20"/>
  <c r="C3322" i="20"/>
  <c r="C3321" i="20"/>
  <c r="C3320" i="20"/>
  <c r="C3319" i="20"/>
  <c r="C3318" i="20"/>
  <c r="C3317" i="20"/>
  <c r="C3316" i="20"/>
  <c r="C3315" i="20"/>
  <c r="C3314" i="20"/>
  <c r="C3313" i="20"/>
  <c r="C3312" i="20"/>
  <c r="C3311" i="20"/>
  <c r="C3310" i="20"/>
  <c r="C3309" i="20"/>
  <c r="C3308" i="20"/>
  <c r="C3307" i="20"/>
  <c r="C3306" i="20"/>
  <c r="C3305" i="20"/>
  <c r="C3304" i="20"/>
  <c r="C3303" i="20"/>
  <c r="C3302" i="20"/>
  <c r="C3301" i="20"/>
  <c r="C3300" i="20"/>
  <c r="C3299" i="20"/>
  <c r="C3298" i="20"/>
  <c r="C3297" i="20"/>
  <c r="C3296" i="20"/>
  <c r="C3295" i="20"/>
  <c r="C3294" i="20"/>
  <c r="C3293" i="20"/>
  <c r="C3292" i="20"/>
  <c r="C3291" i="20"/>
  <c r="C3290" i="20"/>
  <c r="C3289" i="20"/>
  <c r="C3288" i="20"/>
  <c r="C3287" i="20"/>
  <c r="C3286" i="20"/>
  <c r="C3285" i="20"/>
  <c r="C3284" i="20"/>
  <c r="C3283" i="20"/>
  <c r="C3282" i="20"/>
  <c r="C3281" i="20"/>
  <c r="C3280" i="20"/>
  <c r="C3279" i="20"/>
  <c r="C3278" i="20"/>
  <c r="C3277" i="20"/>
  <c r="C3276" i="20"/>
  <c r="C3275" i="20"/>
  <c r="C3274" i="20"/>
  <c r="C3273" i="20"/>
  <c r="C3272" i="20"/>
  <c r="C3271" i="20"/>
  <c r="C3270" i="20"/>
  <c r="C3269" i="20"/>
  <c r="C3268" i="20"/>
  <c r="C3267" i="20"/>
  <c r="C3266" i="20"/>
  <c r="C3265" i="20"/>
  <c r="C3264" i="20"/>
  <c r="C3263" i="20"/>
  <c r="C3262" i="20"/>
  <c r="C3261" i="20"/>
  <c r="C3260" i="20"/>
  <c r="C3259" i="20"/>
  <c r="C3258" i="20"/>
  <c r="C3257" i="20"/>
  <c r="C3256" i="20"/>
  <c r="C3255" i="20"/>
  <c r="C3254" i="20"/>
  <c r="C3253" i="20"/>
  <c r="C3252" i="20"/>
  <c r="C3251" i="20"/>
  <c r="C3250" i="20"/>
  <c r="C3249" i="20"/>
  <c r="C3248" i="20"/>
  <c r="C3247" i="20"/>
  <c r="C3246" i="20"/>
  <c r="C3245" i="20"/>
  <c r="C3244" i="20"/>
  <c r="C3243" i="20"/>
  <c r="C3242" i="20"/>
  <c r="C3241" i="20"/>
  <c r="C3240" i="20"/>
  <c r="C3239" i="20"/>
  <c r="C3238" i="20"/>
  <c r="C3237" i="20"/>
  <c r="C3236" i="20"/>
  <c r="C3235" i="20"/>
  <c r="C3234" i="20"/>
  <c r="C3233" i="20"/>
  <c r="C3232" i="20"/>
  <c r="C3231" i="20"/>
  <c r="C3230" i="20"/>
  <c r="C3229" i="20"/>
  <c r="C3228" i="20"/>
  <c r="C3227" i="20"/>
  <c r="C3226" i="20"/>
  <c r="C3225" i="20"/>
  <c r="C3224" i="20"/>
  <c r="C3223" i="20"/>
  <c r="C3222" i="20"/>
  <c r="C3221" i="20"/>
  <c r="C3220" i="20"/>
  <c r="C3219" i="20"/>
  <c r="C3218" i="20"/>
  <c r="C3217" i="20"/>
  <c r="C3216" i="20"/>
  <c r="C3215" i="20"/>
  <c r="C3214" i="20"/>
  <c r="C3213" i="20"/>
  <c r="C3212" i="20"/>
  <c r="C3211" i="20"/>
  <c r="C3210" i="20"/>
  <c r="C3209" i="20"/>
  <c r="C3208" i="20"/>
  <c r="C3207" i="20"/>
  <c r="C3206" i="20"/>
  <c r="C3205" i="20"/>
  <c r="C3204" i="20"/>
  <c r="C3203" i="20"/>
  <c r="C3202" i="20"/>
  <c r="C3201" i="20"/>
  <c r="C3200" i="20"/>
  <c r="C3199" i="20"/>
  <c r="C3198" i="20"/>
  <c r="C3197" i="20"/>
  <c r="C3196" i="20"/>
  <c r="C3195" i="20"/>
  <c r="C3194" i="20"/>
  <c r="C3193" i="20"/>
  <c r="C3192" i="20"/>
  <c r="C3191" i="20"/>
  <c r="C3190" i="20"/>
  <c r="C3189" i="20"/>
  <c r="C3188" i="20"/>
  <c r="C3187" i="20"/>
  <c r="C3186" i="20"/>
  <c r="C3185" i="20"/>
  <c r="C3184" i="20"/>
  <c r="C3183" i="20"/>
  <c r="C3182" i="20"/>
  <c r="C3181" i="20"/>
  <c r="C3180" i="20"/>
  <c r="C3179" i="20"/>
  <c r="C3178" i="20"/>
  <c r="C3177" i="20"/>
  <c r="C3176" i="20"/>
  <c r="C3175" i="20"/>
  <c r="C3174" i="20"/>
  <c r="C3173" i="20"/>
  <c r="C3172" i="20"/>
  <c r="C3171" i="20"/>
  <c r="C3170" i="20"/>
  <c r="C3169" i="20"/>
  <c r="C3168" i="20"/>
  <c r="C3167" i="20"/>
  <c r="C3166" i="20"/>
  <c r="C3165" i="20"/>
  <c r="C3164" i="20"/>
  <c r="C3163" i="20"/>
  <c r="C3162" i="20"/>
  <c r="C3161" i="20"/>
  <c r="C3160" i="20"/>
  <c r="C3159" i="20"/>
  <c r="C3158" i="20"/>
  <c r="C3157" i="20"/>
  <c r="C3156" i="20"/>
  <c r="C3155" i="20"/>
  <c r="C3154" i="20"/>
  <c r="C3153" i="20"/>
  <c r="C3152" i="20"/>
  <c r="C3151" i="20"/>
  <c r="C3150" i="20"/>
  <c r="C3149" i="20"/>
  <c r="C3148" i="20"/>
  <c r="C3147" i="20"/>
  <c r="C3146" i="20"/>
  <c r="C3145" i="20"/>
  <c r="C3144" i="20"/>
  <c r="C3143" i="20"/>
  <c r="C3142" i="20"/>
  <c r="C3141" i="20"/>
  <c r="C3140" i="20"/>
  <c r="C3139" i="20"/>
  <c r="C3138" i="20"/>
  <c r="C3137" i="20"/>
  <c r="C3136" i="20"/>
  <c r="C3135" i="20"/>
  <c r="C3134" i="20"/>
  <c r="C3133" i="20"/>
  <c r="C3132" i="20"/>
  <c r="C3131" i="20"/>
  <c r="C3130" i="20"/>
  <c r="C3129" i="20"/>
  <c r="C3128" i="20"/>
  <c r="C3127" i="20"/>
  <c r="C3126" i="20"/>
  <c r="C3125" i="20"/>
  <c r="C3124" i="20"/>
  <c r="C3123" i="20"/>
  <c r="C3122" i="20"/>
  <c r="C3121" i="20"/>
  <c r="C3120" i="20"/>
  <c r="C3119" i="20"/>
  <c r="C3118" i="20"/>
  <c r="C3117" i="20"/>
  <c r="C3116" i="20"/>
  <c r="C3115" i="20"/>
  <c r="C3114" i="20"/>
  <c r="C3113" i="20"/>
  <c r="C3112" i="20"/>
  <c r="C3111" i="20"/>
  <c r="C3110" i="20"/>
  <c r="C3109" i="20"/>
  <c r="C3108" i="20"/>
  <c r="C3107" i="20"/>
  <c r="C3106" i="20"/>
  <c r="C3105" i="20"/>
  <c r="C3104" i="20"/>
  <c r="C3103" i="20"/>
  <c r="C3102" i="20"/>
  <c r="C3101" i="20"/>
  <c r="C3100" i="20"/>
  <c r="C3099" i="20"/>
  <c r="C3098" i="20"/>
  <c r="C3097" i="20"/>
  <c r="C3096" i="20"/>
  <c r="C3095" i="20"/>
  <c r="C3094" i="20"/>
  <c r="C3093" i="20"/>
  <c r="C3092" i="20"/>
  <c r="C3091" i="20"/>
  <c r="C3090" i="20"/>
  <c r="C3089" i="20"/>
  <c r="C3088" i="20"/>
  <c r="C3087" i="20"/>
  <c r="C3086" i="20"/>
  <c r="C3085" i="20"/>
  <c r="C3084" i="20"/>
  <c r="C3083" i="20"/>
  <c r="C3082" i="20"/>
  <c r="C3081" i="20"/>
  <c r="C3080" i="20"/>
  <c r="C3079" i="20"/>
  <c r="C3078" i="20"/>
  <c r="C3077" i="20"/>
  <c r="C3076" i="20"/>
  <c r="C3075" i="20"/>
  <c r="C3074" i="20"/>
  <c r="C3073" i="20"/>
  <c r="C3072" i="20"/>
  <c r="C3071" i="20"/>
  <c r="C3070" i="20"/>
  <c r="C3069" i="20"/>
  <c r="C3068" i="20"/>
  <c r="C3067" i="20"/>
  <c r="C3066" i="20"/>
  <c r="C3065" i="20"/>
  <c r="C3064" i="20"/>
  <c r="C3063" i="20"/>
  <c r="C3062" i="20"/>
  <c r="C3061" i="20"/>
  <c r="C3060" i="20"/>
  <c r="C3059" i="20"/>
  <c r="C3058" i="20"/>
  <c r="C3057" i="20"/>
  <c r="C3056" i="20"/>
  <c r="C3055" i="20"/>
  <c r="C3054" i="20"/>
  <c r="C3053" i="20"/>
  <c r="C3052" i="20"/>
  <c r="C3051" i="20"/>
  <c r="C3050" i="20"/>
  <c r="C3049" i="20"/>
  <c r="C3048" i="20"/>
  <c r="C3047" i="20"/>
  <c r="C3046" i="20"/>
  <c r="C3045" i="20"/>
  <c r="C3044" i="20"/>
  <c r="C3043" i="20"/>
  <c r="C3042" i="20"/>
  <c r="C3041" i="20"/>
  <c r="C3040" i="20"/>
  <c r="C3039" i="20"/>
  <c r="C3038" i="20"/>
  <c r="C3037" i="20"/>
  <c r="C3036" i="20"/>
  <c r="C3035" i="20"/>
  <c r="C3034" i="20"/>
  <c r="C3033" i="20"/>
  <c r="C3032" i="20"/>
  <c r="C3031" i="20"/>
  <c r="C3030" i="20"/>
  <c r="C3029" i="20"/>
  <c r="C3028" i="20"/>
  <c r="C3027" i="20"/>
  <c r="C3026" i="20"/>
  <c r="C3025" i="20"/>
  <c r="C3024" i="20"/>
  <c r="C3023" i="20"/>
  <c r="C3022" i="20"/>
  <c r="C3021" i="20"/>
  <c r="C3020" i="20"/>
  <c r="C3019" i="20"/>
  <c r="C3018" i="20"/>
  <c r="C3017" i="20"/>
  <c r="C3016" i="20"/>
  <c r="C3015" i="20"/>
  <c r="C3014" i="20"/>
  <c r="C3013" i="20"/>
  <c r="C3012" i="20"/>
  <c r="C3011" i="20"/>
  <c r="C3010" i="20"/>
  <c r="C3009" i="20"/>
  <c r="C3008" i="20"/>
  <c r="C3007" i="20"/>
  <c r="C3006" i="20"/>
  <c r="C3005" i="20"/>
  <c r="C3004" i="20"/>
  <c r="C3003" i="20"/>
  <c r="C3002" i="20"/>
  <c r="C3001" i="20"/>
  <c r="C3000" i="20"/>
  <c r="C2999" i="20"/>
  <c r="C2998" i="20"/>
  <c r="C2997" i="20"/>
  <c r="C2996" i="20"/>
  <c r="C2995" i="20"/>
  <c r="C2994" i="20"/>
  <c r="C2993" i="20"/>
  <c r="C2992" i="20"/>
  <c r="C2991" i="20"/>
  <c r="C2990" i="20"/>
  <c r="C2989" i="20"/>
  <c r="C2988" i="20"/>
  <c r="C2987" i="20"/>
  <c r="C2986" i="20"/>
  <c r="C2985" i="20"/>
  <c r="C2984" i="20"/>
  <c r="C2983" i="20"/>
  <c r="C2982" i="20"/>
  <c r="C2981" i="20"/>
  <c r="C2980" i="20"/>
  <c r="C2979" i="20"/>
  <c r="C2978" i="20"/>
  <c r="C2977" i="20"/>
  <c r="C2976" i="20"/>
  <c r="C2975" i="20"/>
  <c r="C2974" i="20"/>
  <c r="C2973" i="20"/>
  <c r="C2972" i="20"/>
  <c r="C2971" i="20"/>
  <c r="C2970" i="20"/>
  <c r="C2969" i="20"/>
  <c r="C2968" i="20"/>
  <c r="C2967" i="20"/>
  <c r="C2966" i="20"/>
  <c r="C2965" i="20"/>
  <c r="C2964" i="20"/>
  <c r="C2963" i="20"/>
  <c r="C2962" i="20"/>
  <c r="C2961" i="20"/>
  <c r="C2960" i="20"/>
  <c r="C2959" i="20"/>
  <c r="C2958" i="20"/>
  <c r="C2957" i="20"/>
  <c r="C2956" i="20"/>
  <c r="C2955" i="20"/>
  <c r="C2954" i="20"/>
  <c r="C2953" i="20"/>
  <c r="C2952" i="20"/>
  <c r="C2951" i="20"/>
  <c r="C2950" i="20"/>
  <c r="C2949" i="20"/>
  <c r="C2948" i="20"/>
  <c r="C2947" i="20"/>
  <c r="C2946" i="20"/>
  <c r="C2945" i="20"/>
  <c r="C2944" i="20"/>
  <c r="C2943" i="20"/>
  <c r="C2942" i="20"/>
  <c r="C2941" i="20"/>
  <c r="C2940" i="20"/>
  <c r="C2939" i="20"/>
  <c r="C2938" i="20"/>
  <c r="C2937" i="20"/>
  <c r="C2936" i="20"/>
  <c r="C2935" i="20"/>
  <c r="C2934" i="20"/>
  <c r="C2933" i="20"/>
  <c r="C2932" i="20"/>
  <c r="C2931" i="20"/>
  <c r="C2930" i="20"/>
  <c r="C2929" i="20"/>
  <c r="C2928" i="20"/>
  <c r="C2927" i="20"/>
  <c r="C2926" i="20"/>
  <c r="C2925" i="20"/>
  <c r="C2924" i="20"/>
  <c r="C2923" i="20"/>
  <c r="C2922" i="20"/>
  <c r="C2921" i="20"/>
  <c r="C2920" i="20"/>
  <c r="C2919" i="20"/>
  <c r="C2918" i="20"/>
  <c r="C2917" i="20"/>
  <c r="C2916" i="20"/>
  <c r="C2915" i="20"/>
  <c r="C2914" i="20"/>
  <c r="C2913" i="20"/>
  <c r="C2912" i="20"/>
  <c r="C2911" i="20"/>
  <c r="C2910" i="20"/>
  <c r="C2909" i="20"/>
  <c r="C2908" i="20"/>
  <c r="C2907" i="20"/>
  <c r="C2906" i="20"/>
  <c r="C2905" i="20"/>
  <c r="C2904" i="20"/>
  <c r="C2903" i="20"/>
  <c r="C2902" i="20"/>
  <c r="C2901" i="20"/>
  <c r="C2900" i="20"/>
  <c r="C2899" i="20"/>
  <c r="C2898" i="20"/>
  <c r="C2897" i="20"/>
  <c r="C2896" i="20"/>
  <c r="C2895" i="20"/>
  <c r="C2894" i="20"/>
  <c r="C2893" i="20"/>
  <c r="C2892" i="20"/>
  <c r="C2891" i="20"/>
  <c r="C2890" i="20"/>
  <c r="C2889" i="20"/>
  <c r="C2888" i="20"/>
  <c r="C2887" i="20"/>
  <c r="C2886" i="20"/>
  <c r="C2885" i="20"/>
  <c r="C2884" i="20"/>
  <c r="C2883" i="20"/>
  <c r="C2882" i="20"/>
  <c r="C2881" i="20"/>
  <c r="C2880" i="20"/>
  <c r="C2879" i="20"/>
  <c r="C2878" i="20"/>
  <c r="C2877" i="20"/>
  <c r="C2876" i="20"/>
  <c r="C2875" i="20"/>
  <c r="C2874" i="20"/>
  <c r="C2873" i="20"/>
  <c r="C2872" i="20"/>
  <c r="C2871" i="20"/>
  <c r="C2870" i="20"/>
  <c r="C2869" i="20"/>
  <c r="C2868" i="20"/>
  <c r="C2867" i="20"/>
  <c r="C2866" i="20"/>
  <c r="C2865" i="20"/>
  <c r="C2864" i="20"/>
  <c r="C2863" i="20"/>
  <c r="C2862" i="20"/>
  <c r="C2861" i="20"/>
  <c r="C2860" i="20"/>
  <c r="C2859" i="20"/>
  <c r="C2858" i="20"/>
  <c r="C2857" i="20"/>
  <c r="C2856" i="20"/>
  <c r="C2855" i="20"/>
  <c r="C2854" i="20"/>
  <c r="C2853" i="20"/>
  <c r="C2852" i="20"/>
  <c r="C2851" i="20"/>
  <c r="C2850" i="20"/>
  <c r="C2849" i="20"/>
  <c r="C2848" i="20"/>
  <c r="C2847" i="20"/>
  <c r="C2846" i="20"/>
  <c r="C2845" i="20"/>
  <c r="C2844" i="20"/>
  <c r="C2843" i="20"/>
  <c r="C2842" i="20"/>
  <c r="C2841" i="20"/>
  <c r="C2840" i="20"/>
  <c r="C2839" i="20"/>
  <c r="C2838" i="20"/>
  <c r="C2837" i="20"/>
  <c r="C2836" i="20"/>
  <c r="C2835" i="20"/>
  <c r="C2834" i="20"/>
  <c r="C2833" i="20"/>
  <c r="C2832" i="20"/>
  <c r="C2831" i="20"/>
  <c r="C2830" i="20"/>
  <c r="C2829" i="20"/>
  <c r="C2828" i="20"/>
  <c r="C2827" i="20"/>
  <c r="C2826" i="20"/>
  <c r="C2825" i="20"/>
  <c r="C2824" i="20"/>
  <c r="C2823" i="20"/>
  <c r="C2822" i="20"/>
  <c r="C2821" i="20"/>
  <c r="C2820" i="20"/>
  <c r="C2819" i="20"/>
  <c r="C2818" i="20"/>
  <c r="C2817" i="20"/>
  <c r="C2816" i="20"/>
  <c r="C2815" i="20"/>
  <c r="C2814" i="20"/>
  <c r="C2813" i="20"/>
  <c r="C2812" i="20"/>
  <c r="C2811" i="20"/>
  <c r="C2810" i="20"/>
  <c r="C2809" i="20"/>
  <c r="C2808" i="20"/>
  <c r="C2807" i="20"/>
  <c r="C2806" i="20"/>
  <c r="C2805" i="20"/>
  <c r="C2804" i="20"/>
  <c r="C2803" i="20"/>
  <c r="C2802" i="20"/>
  <c r="C2801" i="20"/>
  <c r="C2800" i="20"/>
  <c r="C2799" i="20"/>
  <c r="C2798" i="20"/>
  <c r="C2797" i="20"/>
  <c r="C2796" i="20"/>
  <c r="C2795" i="20"/>
  <c r="C2794" i="20"/>
  <c r="C2793" i="20"/>
  <c r="C2792" i="20"/>
  <c r="C2791" i="20"/>
  <c r="C2790" i="20"/>
  <c r="C2789" i="20"/>
  <c r="C2788" i="20"/>
  <c r="C2787" i="20"/>
  <c r="C2786" i="20"/>
  <c r="C2785" i="20"/>
  <c r="C2784" i="20"/>
  <c r="C2783" i="20"/>
  <c r="C2782" i="20"/>
  <c r="C2781" i="20"/>
  <c r="C2780" i="20"/>
  <c r="C2779" i="20"/>
  <c r="C2778" i="20"/>
  <c r="C2777" i="20"/>
  <c r="C2776" i="20"/>
  <c r="C2775" i="20"/>
  <c r="C2774" i="20"/>
  <c r="C2773" i="20"/>
  <c r="C2772" i="20"/>
  <c r="C2771" i="20"/>
  <c r="C2770" i="20"/>
  <c r="C2769" i="20"/>
  <c r="C2768" i="20"/>
  <c r="C2767" i="20"/>
  <c r="C2766" i="20"/>
  <c r="C2765" i="20"/>
  <c r="C2764" i="20"/>
  <c r="C2763" i="20"/>
  <c r="C2762" i="20"/>
  <c r="C2761" i="20"/>
  <c r="C2760" i="20"/>
  <c r="C2759" i="20"/>
  <c r="C2758" i="20"/>
  <c r="C2757" i="20"/>
  <c r="C2756" i="20"/>
  <c r="C2755" i="20"/>
  <c r="C2754" i="20"/>
  <c r="C2753" i="20"/>
  <c r="C2752" i="20"/>
  <c r="C2751" i="20"/>
  <c r="C2750" i="20"/>
  <c r="C2749" i="20"/>
  <c r="C2748" i="20"/>
  <c r="C2747" i="20"/>
  <c r="C2746" i="20"/>
  <c r="C2745" i="20"/>
  <c r="C2744" i="20"/>
  <c r="C2743" i="20"/>
  <c r="C2742" i="20"/>
  <c r="C2741" i="20"/>
  <c r="C2740" i="20"/>
  <c r="C2739" i="20"/>
  <c r="C2738" i="20"/>
  <c r="C2737" i="20"/>
  <c r="C2736" i="20"/>
  <c r="C2735" i="20"/>
  <c r="C2734" i="20"/>
  <c r="C2733" i="20"/>
  <c r="C2732" i="20"/>
  <c r="C2731" i="20"/>
  <c r="C2730" i="20"/>
  <c r="C2729" i="20"/>
  <c r="C2728" i="20"/>
  <c r="C2727" i="20"/>
  <c r="C2726" i="20"/>
  <c r="C2725" i="20"/>
  <c r="C2724" i="20"/>
  <c r="C2723" i="20"/>
  <c r="C2722" i="20"/>
  <c r="C2721" i="20"/>
  <c r="C2720" i="20"/>
  <c r="C2719" i="20"/>
  <c r="C2718" i="20"/>
  <c r="C2717" i="20"/>
  <c r="C2716" i="20"/>
  <c r="C2715" i="20"/>
  <c r="C2714" i="20"/>
  <c r="C2713" i="20"/>
  <c r="C2712" i="20"/>
  <c r="C2711" i="20"/>
  <c r="C2710" i="20"/>
  <c r="C2709" i="20"/>
  <c r="C2708" i="20"/>
  <c r="C2707" i="20"/>
  <c r="C2706" i="20"/>
  <c r="C2705" i="20"/>
  <c r="C2704" i="20"/>
  <c r="C2703" i="20"/>
  <c r="C2702" i="20"/>
  <c r="C2701" i="20"/>
  <c r="C2700" i="20"/>
  <c r="C2699" i="20"/>
  <c r="C2698" i="20"/>
  <c r="C2697" i="20"/>
  <c r="C2696" i="20"/>
  <c r="C2695" i="20"/>
  <c r="C2694" i="20"/>
  <c r="C2693" i="20"/>
  <c r="C2692" i="20"/>
  <c r="C2691" i="20"/>
  <c r="C2690" i="20"/>
  <c r="C2689" i="20"/>
  <c r="C2688" i="20"/>
  <c r="C2687" i="20"/>
  <c r="C2686" i="20"/>
  <c r="C2685" i="20"/>
  <c r="C2684" i="20"/>
  <c r="C2683" i="20"/>
  <c r="C2682" i="20"/>
  <c r="C2681" i="20"/>
  <c r="C2680" i="20"/>
  <c r="C2679" i="20"/>
  <c r="C2678" i="20"/>
  <c r="C2677" i="20"/>
  <c r="C2676" i="20"/>
  <c r="C2675" i="20"/>
  <c r="C2674" i="20"/>
  <c r="C2673" i="20"/>
  <c r="C2672" i="20"/>
  <c r="C2671" i="20"/>
  <c r="C2670" i="20"/>
  <c r="C2669" i="20"/>
  <c r="C2668" i="20"/>
  <c r="C2667" i="20"/>
  <c r="C2666" i="20"/>
  <c r="C2665" i="20"/>
  <c r="C2664" i="20"/>
  <c r="C2663" i="20"/>
  <c r="C2662" i="20"/>
  <c r="C2661" i="20"/>
  <c r="C2660" i="20"/>
  <c r="C2659" i="20"/>
  <c r="C2658" i="20"/>
  <c r="C2657" i="20"/>
  <c r="C2656" i="20"/>
  <c r="C2655" i="20"/>
  <c r="C2654" i="20"/>
  <c r="C2653" i="20"/>
  <c r="C2652" i="20"/>
  <c r="C2651" i="20"/>
  <c r="C2650" i="20"/>
  <c r="C2649" i="20"/>
  <c r="C2648" i="20"/>
  <c r="C2647" i="20"/>
  <c r="C2646" i="20"/>
  <c r="C2645" i="20"/>
  <c r="C2644" i="20"/>
  <c r="C2643" i="20"/>
  <c r="C2642" i="20"/>
  <c r="C2641" i="20"/>
  <c r="C2640" i="20"/>
  <c r="C2639" i="20"/>
  <c r="C2638" i="20"/>
  <c r="C2637" i="20"/>
  <c r="C2636" i="20"/>
  <c r="C2635" i="20"/>
  <c r="C2634" i="20"/>
  <c r="C2633" i="20"/>
  <c r="C2632" i="20"/>
  <c r="C2631" i="20"/>
  <c r="C2630" i="20"/>
  <c r="C2629" i="20"/>
  <c r="C2628" i="20"/>
  <c r="C2627" i="20"/>
  <c r="C2626" i="20"/>
  <c r="C2625" i="20"/>
  <c r="C2624" i="20"/>
  <c r="C2623" i="20"/>
  <c r="C2622" i="20"/>
  <c r="C2621" i="20"/>
  <c r="C2620" i="20"/>
  <c r="C2619" i="20"/>
  <c r="C2618" i="20"/>
  <c r="C2617" i="20"/>
  <c r="C2616" i="20"/>
  <c r="C2615" i="20"/>
  <c r="C2614" i="20"/>
  <c r="C2613" i="20"/>
  <c r="C2612" i="20"/>
  <c r="C2611" i="20"/>
  <c r="C2610" i="20"/>
  <c r="C2609" i="20"/>
  <c r="C2608" i="20"/>
  <c r="C2607" i="20"/>
  <c r="C2606" i="20"/>
  <c r="C2605" i="20"/>
  <c r="C2604" i="20"/>
  <c r="C2603" i="20"/>
  <c r="C2602" i="20"/>
  <c r="C2601" i="20"/>
  <c r="C2600" i="20"/>
  <c r="C2599" i="20"/>
  <c r="C2598" i="20"/>
  <c r="C2597" i="20"/>
  <c r="C2596" i="20"/>
  <c r="C2595" i="20"/>
  <c r="C2594" i="20"/>
  <c r="C2593" i="20"/>
  <c r="C2592" i="20"/>
  <c r="C2591" i="20"/>
  <c r="C2590" i="20"/>
  <c r="C2589" i="20"/>
  <c r="C2588" i="20"/>
  <c r="C2587" i="20"/>
  <c r="C2586" i="20"/>
  <c r="C2585" i="20"/>
  <c r="C2584" i="20"/>
  <c r="C2583" i="20"/>
  <c r="C2582" i="20"/>
  <c r="C2581" i="20"/>
  <c r="C2580" i="20"/>
  <c r="C2579" i="20"/>
  <c r="C2578" i="20"/>
  <c r="C2577" i="20"/>
  <c r="C2576" i="20"/>
  <c r="C2575" i="20"/>
  <c r="C2574" i="20"/>
  <c r="C2573" i="20"/>
  <c r="C2572" i="20"/>
  <c r="C2571" i="20"/>
  <c r="C2570" i="20"/>
  <c r="C2569" i="20"/>
  <c r="C2568" i="20"/>
  <c r="C2567" i="20"/>
  <c r="C2566" i="20"/>
  <c r="C2565" i="20"/>
  <c r="C2564" i="20"/>
  <c r="C2563" i="20"/>
  <c r="C2562" i="20"/>
  <c r="C2561" i="20"/>
  <c r="C2560" i="20"/>
  <c r="C2559" i="20"/>
  <c r="C2558" i="20"/>
  <c r="C2557" i="20"/>
  <c r="C2556" i="20"/>
  <c r="C2555" i="20"/>
  <c r="C2554" i="20"/>
  <c r="C2553" i="20"/>
  <c r="C2552" i="20"/>
  <c r="C2551" i="20"/>
  <c r="C2550" i="20"/>
  <c r="C2549" i="20"/>
  <c r="C2548" i="20"/>
  <c r="C2547" i="20"/>
  <c r="C2546" i="20"/>
  <c r="C2545" i="20"/>
  <c r="C2544" i="20"/>
  <c r="C2543" i="20"/>
  <c r="C2542" i="20"/>
  <c r="C2541" i="20"/>
  <c r="C2540" i="20"/>
  <c r="C2539" i="20"/>
  <c r="C2538" i="20"/>
  <c r="C2537" i="20"/>
  <c r="C2536" i="20"/>
  <c r="C2535" i="20"/>
  <c r="C2534" i="20"/>
  <c r="C2533" i="20"/>
  <c r="C2532" i="20"/>
  <c r="C2531" i="20"/>
  <c r="C2530" i="20"/>
  <c r="C2529" i="20"/>
  <c r="C2528" i="20"/>
  <c r="C2527" i="20"/>
  <c r="C2526" i="20"/>
  <c r="C2525" i="20"/>
  <c r="C2524" i="20"/>
  <c r="C2523" i="20"/>
  <c r="C2522" i="20"/>
  <c r="C2521" i="20"/>
  <c r="C2520" i="20"/>
  <c r="C2519" i="20"/>
  <c r="C2518" i="20"/>
  <c r="C2517" i="20"/>
  <c r="C2516" i="20"/>
  <c r="C2515" i="20"/>
  <c r="C2514" i="20"/>
  <c r="C2513" i="20"/>
  <c r="C2512" i="20"/>
  <c r="C2511" i="20"/>
  <c r="C2510" i="20"/>
  <c r="C2509" i="20"/>
  <c r="C2508" i="20"/>
  <c r="C2507" i="20"/>
  <c r="C2506" i="20"/>
  <c r="C2505" i="20"/>
  <c r="C2504" i="20"/>
  <c r="C2503" i="20"/>
  <c r="C2502" i="20"/>
  <c r="C2501" i="20"/>
  <c r="C2500" i="20"/>
  <c r="C2499" i="20"/>
  <c r="C2498" i="20"/>
  <c r="C2497" i="20"/>
  <c r="C2496" i="20"/>
  <c r="C2495" i="20"/>
  <c r="C2494" i="20"/>
  <c r="C2493" i="20"/>
  <c r="C2492" i="20"/>
  <c r="C2491" i="20"/>
  <c r="C2490" i="20"/>
  <c r="C2489" i="20"/>
  <c r="C2488" i="20"/>
  <c r="C2487" i="20"/>
  <c r="C2486" i="20"/>
  <c r="C2485" i="20"/>
  <c r="C2484" i="20"/>
  <c r="C2483" i="20"/>
  <c r="C2482" i="20"/>
  <c r="C2481" i="20"/>
  <c r="C2480" i="20"/>
  <c r="C2479" i="20"/>
  <c r="C2478" i="20"/>
  <c r="C2477" i="20"/>
  <c r="C2476" i="20"/>
  <c r="C2475" i="20"/>
  <c r="C2474" i="20"/>
  <c r="C2473" i="20"/>
  <c r="C2472" i="20"/>
  <c r="C2471" i="20"/>
  <c r="C2470" i="20"/>
  <c r="C2469" i="20"/>
  <c r="C2468" i="20"/>
  <c r="C2467" i="20"/>
  <c r="C2466" i="20"/>
  <c r="C2465" i="20"/>
  <c r="C2464" i="20"/>
  <c r="C2463" i="20"/>
  <c r="C2462" i="20"/>
  <c r="C2461" i="20"/>
  <c r="C2460" i="20"/>
  <c r="C2459" i="20"/>
  <c r="C2458" i="20"/>
  <c r="C2457" i="20"/>
  <c r="C2456" i="20"/>
  <c r="C2455" i="20"/>
  <c r="C2454" i="20"/>
  <c r="C2453" i="20"/>
  <c r="C2452" i="20"/>
  <c r="C2451" i="20"/>
  <c r="C2450" i="20"/>
  <c r="C2449" i="20"/>
  <c r="C2448" i="20"/>
  <c r="C2447" i="20"/>
  <c r="C2446" i="20"/>
  <c r="C2445" i="20"/>
  <c r="C2444" i="20"/>
  <c r="C2443" i="20"/>
  <c r="C2442" i="20"/>
  <c r="C2441" i="20"/>
  <c r="C2440" i="20"/>
  <c r="C2439" i="20"/>
  <c r="C2438" i="20"/>
  <c r="C2437" i="20"/>
  <c r="C2436" i="20"/>
  <c r="C2435" i="20"/>
  <c r="C2434" i="20"/>
  <c r="C2433" i="20"/>
  <c r="C2432" i="20"/>
  <c r="C2431" i="20"/>
  <c r="C2430" i="20"/>
  <c r="C2429" i="20"/>
  <c r="C2428" i="20"/>
  <c r="C2427" i="20"/>
  <c r="C2426" i="20"/>
  <c r="C2425" i="20"/>
  <c r="C2424" i="20"/>
  <c r="C2423" i="20"/>
  <c r="C2422" i="20"/>
  <c r="C2421" i="20"/>
  <c r="C2420" i="20"/>
  <c r="C2419" i="20"/>
  <c r="C2418" i="20"/>
  <c r="C2417" i="20"/>
  <c r="C2416" i="20"/>
  <c r="C2415" i="20"/>
  <c r="C2414" i="20"/>
  <c r="C2413" i="20"/>
  <c r="C2412" i="20"/>
  <c r="C2411" i="20"/>
  <c r="C2410" i="20"/>
  <c r="C2409" i="20"/>
  <c r="C2408" i="20"/>
  <c r="C2407" i="20"/>
  <c r="C2406" i="20"/>
  <c r="C2405" i="20"/>
  <c r="C2404" i="20"/>
  <c r="C2403" i="20"/>
  <c r="C2402" i="20"/>
  <c r="C2401" i="20"/>
  <c r="C2400" i="20"/>
  <c r="C2399" i="20"/>
  <c r="C2398" i="20"/>
  <c r="C2397" i="20"/>
  <c r="C2396" i="20"/>
  <c r="C2395" i="20"/>
  <c r="C2394" i="20"/>
  <c r="C2393" i="20"/>
  <c r="C2392" i="20"/>
  <c r="C2391" i="20"/>
  <c r="C2390" i="20"/>
  <c r="C2389" i="20"/>
  <c r="C2388" i="20"/>
  <c r="C2387" i="20"/>
  <c r="C2386" i="20"/>
  <c r="C2385" i="20"/>
  <c r="C2384" i="20"/>
  <c r="C2383" i="20"/>
  <c r="C2382" i="20"/>
  <c r="C2381" i="20"/>
  <c r="C2380" i="20"/>
  <c r="C2379" i="20"/>
  <c r="C2378" i="20"/>
  <c r="C2377" i="20"/>
  <c r="C2376" i="20"/>
  <c r="C2375" i="20"/>
  <c r="C2374" i="20"/>
  <c r="C2373" i="20"/>
  <c r="C2372" i="20"/>
  <c r="C2371" i="20"/>
  <c r="C2370" i="20"/>
  <c r="C2369" i="20"/>
  <c r="C2368" i="20"/>
  <c r="C2367" i="20"/>
  <c r="C2366" i="20"/>
  <c r="C2365" i="20"/>
  <c r="C2364" i="20"/>
  <c r="C2363" i="20"/>
  <c r="C2362" i="20"/>
  <c r="C2361" i="20"/>
  <c r="C2360" i="20"/>
  <c r="C2359" i="20"/>
  <c r="C2358" i="20"/>
  <c r="C2357" i="20"/>
  <c r="C2356" i="20"/>
  <c r="C2355" i="20"/>
  <c r="C2354" i="20"/>
  <c r="C2353" i="20"/>
  <c r="C2352" i="20"/>
  <c r="C2351" i="20"/>
  <c r="C2350" i="20"/>
  <c r="C2349" i="20"/>
  <c r="C2348" i="20"/>
  <c r="C2347" i="20"/>
  <c r="C2346" i="20"/>
  <c r="C2345" i="20"/>
  <c r="C2344" i="20"/>
  <c r="C2343" i="20"/>
  <c r="C2342" i="20"/>
  <c r="C2341" i="20"/>
  <c r="C2340" i="20"/>
  <c r="C2339" i="20"/>
  <c r="C2338" i="20"/>
  <c r="C2337" i="20"/>
  <c r="C2336" i="20"/>
  <c r="C2335" i="20"/>
  <c r="C2334" i="20"/>
  <c r="C2333" i="20"/>
  <c r="C2332" i="20"/>
  <c r="C2331" i="20"/>
  <c r="C2330" i="20"/>
  <c r="C2329" i="20"/>
  <c r="C2328" i="20"/>
  <c r="C2327" i="20"/>
  <c r="C2326" i="20"/>
  <c r="C2325" i="20"/>
  <c r="C2324" i="20"/>
  <c r="C2323" i="20"/>
  <c r="C2322" i="20"/>
  <c r="C2321" i="20"/>
  <c r="C2320" i="20"/>
  <c r="C2319" i="20"/>
  <c r="C2318" i="20"/>
  <c r="C2317" i="20"/>
  <c r="C2316" i="20"/>
  <c r="C2315" i="20"/>
  <c r="C2314" i="20"/>
  <c r="C2313" i="20"/>
  <c r="C2312" i="20"/>
  <c r="C2311" i="20"/>
  <c r="C2310" i="20"/>
  <c r="C2309" i="20"/>
  <c r="C2308" i="20"/>
  <c r="C2307" i="20"/>
  <c r="C2306" i="20"/>
  <c r="C2305" i="20"/>
  <c r="C2304" i="20"/>
  <c r="C2303" i="20"/>
  <c r="C2302" i="20"/>
  <c r="C2301" i="20"/>
  <c r="C2300" i="20"/>
  <c r="C2299" i="20"/>
  <c r="C2298" i="20"/>
  <c r="C2297" i="20"/>
  <c r="C2296" i="20"/>
  <c r="C2295" i="20"/>
  <c r="C2294" i="20"/>
  <c r="C2293" i="20"/>
  <c r="C2292" i="20"/>
  <c r="C2291" i="20"/>
  <c r="C2290" i="20"/>
  <c r="C2289" i="20"/>
  <c r="C2288" i="20"/>
  <c r="C2287" i="20"/>
  <c r="C2286" i="20"/>
  <c r="C2285" i="20"/>
  <c r="C2284" i="20"/>
  <c r="C2283" i="20"/>
  <c r="C2282" i="20"/>
  <c r="C2281" i="20"/>
  <c r="C2280" i="20"/>
  <c r="C2279" i="20"/>
  <c r="C2278" i="20"/>
  <c r="C2277" i="20"/>
  <c r="C2276" i="20"/>
  <c r="C2275" i="20"/>
  <c r="C2274" i="20"/>
  <c r="C2273" i="20"/>
  <c r="C2272" i="20"/>
  <c r="C2271" i="20"/>
  <c r="C2270" i="20"/>
  <c r="C2269" i="20"/>
  <c r="C2268" i="20"/>
  <c r="C2267" i="20"/>
  <c r="C2266" i="20"/>
  <c r="C2265" i="20"/>
  <c r="C2264" i="20"/>
  <c r="C2263" i="20"/>
  <c r="C2262" i="20"/>
  <c r="C2261" i="20"/>
  <c r="C2260" i="20"/>
  <c r="C2259" i="20"/>
  <c r="C2258" i="20"/>
  <c r="C2257" i="20"/>
  <c r="C2256" i="20"/>
  <c r="C2255" i="20"/>
  <c r="C2254" i="20"/>
  <c r="C2253" i="20"/>
  <c r="C2252" i="20"/>
  <c r="C2251" i="20"/>
  <c r="C2250" i="20"/>
  <c r="C2249" i="20"/>
  <c r="C2248" i="20"/>
  <c r="C2247" i="20"/>
  <c r="C2246" i="20"/>
  <c r="C2245" i="20"/>
  <c r="C2244" i="20"/>
  <c r="C2243" i="20"/>
  <c r="C2242" i="20"/>
  <c r="C2241" i="20"/>
  <c r="C2240" i="20"/>
  <c r="C2239" i="20"/>
  <c r="C2238" i="20"/>
  <c r="C2237" i="20"/>
  <c r="C2236" i="20"/>
  <c r="C2235" i="20"/>
  <c r="C2234" i="20"/>
  <c r="C2233" i="20"/>
  <c r="C2232" i="20"/>
  <c r="C2231" i="20"/>
  <c r="C2230" i="20"/>
  <c r="C2229" i="20"/>
  <c r="C2228" i="20"/>
  <c r="C2227" i="20"/>
  <c r="C2226" i="20"/>
  <c r="C2225" i="20"/>
  <c r="C2224" i="20"/>
  <c r="C2223" i="20"/>
  <c r="C2222" i="20"/>
  <c r="C2221" i="20"/>
  <c r="C2220" i="20"/>
  <c r="C2219" i="20"/>
  <c r="C2218" i="20"/>
  <c r="C2217" i="20"/>
  <c r="C2216" i="20"/>
  <c r="C2215" i="20"/>
  <c r="C2214" i="20"/>
  <c r="C2213" i="20"/>
  <c r="C2212" i="20"/>
  <c r="C2211" i="20"/>
  <c r="C2210" i="20"/>
  <c r="C2209" i="20"/>
  <c r="C2208" i="20"/>
  <c r="C2207" i="20"/>
  <c r="C2206" i="20"/>
  <c r="C2205" i="20"/>
  <c r="C2204" i="20"/>
  <c r="C2203" i="20"/>
  <c r="C2202" i="20"/>
  <c r="C2201" i="20"/>
  <c r="C2200" i="20"/>
  <c r="C2199" i="20"/>
  <c r="C2198" i="20"/>
  <c r="C2197" i="20"/>
  <c r="C2196" i="20"/>
  <c r="C2195" i="20"/>
  <c r="C2194" i="20"/>
  <c r="C2193" i="20"/>
  <c r="C2192" i="20"/>
  <c r="C2191" i="20"/>
  <c r="C2190" i="20"/>
  <c r="C2189" i="20"/>
  <c r="C2188" i="20"/>
  <c r="C2187" i="20"/>
  <c r="C2186" i="20"/>
  <c r="C2185" i="20"/>
  <c r="C2184" i="20"/>
  <c r="C2183" i="20"/>
  <c r="C2182" i="20"/>
  <c r="C2181" i="20"/>
  <c r="C2180" i="20"/>
  <c r="C2179" i="20"/>
  <c r="C2178" i="20"/>
  <c r="C2177" i="20"/>
  <c r="C2176" i="20"/>
  <c r="C2175" i="20"/>
  <c r="C2174" i="20"/>
  <c r="C2173" i="20"/>
  <c r="C2172" i="20"/>
  <c r="C2171" i="20"/>
  <c r="C2170" i="20"/>
  <c r="C2169" i="20"/>
  <c r="C2168" i="20"/>
  <c r="C2167" i="20"/>
  <c r="C2166" i="20"/>
  <c r="C2165" i="20"/>
  <c r="C2164" i="20"/>
  <c r="C2163" i="20"/>
  <c r="C2162" i="20"/>
  <c r="C2161" i="20"/>
  <c r="C2160" i="20"/>
  <c r="C2159" i="20"/>
  <c r="C2158" i="20"/>
  <c r="C2157" i="20"/>
  <c r="C2156" i="20"/>
  <c r="C2155" i="20"/>
  <c r="C2154" i="20"/>
  <c r="C2153" i="20"/>
  <c r="C2152" i="20"/>
  <c r="C2151" i="20"/>
  <c r="C2150" i="20"/>
  <c r="C2149" i="20"/>
  <c r="C2148" i="20"/>
  <c r="C2147" i="20"/>
  <c r="C2146" i="20"/>
  <c r="C2145" i="20"/>
  <c r="C2144" i="20"/>
  <c r="C2143" i="20"/>
  <c r="C2142" i="20"/>
  <c r="C2141" i="20"/>
  <c r="C2140" i="20"/>
  <c r="C2139" i="20"/>
  <c r="C2138" i="20"/>
  <c r="C2137" i="20"/>
  <c r="C2136" i="20"/>
  <c r="C2135" i="20"/>
  <c r="C2134" i="20"/>
  <c r="C2133" i="20"/>
  <c r="C2132" i="20"/>
  <c r="C2131" i="20"/>
  <c r="C2130" i="20"/>
  <c r="C2129" i="20"/>
  <c r="C2128" i="20"/>
  <c r="C2127" i="20"/>
  <c r="C2126" i="20"/>
  <c r="C2125" i="20"/>
  <c r="C2124" i="20"/>
  <c r="C2123" i="20"/>
  <c r="C2122" i="20"/>
  <c r="C2121" i="20"/>
  <c r="C2120" i="20"/>
  <c r="C2119" i="20"/>
  <c r="C2118" i="20"/>
  <c r="C2117" i="20"/>
  <c r="C2116" i="20"/>
  <c r="C2115" i="20"/>
  <c r="C2114" i="20"/>
  <c r="C2113" i="20"/>
  <c r="C2112" i="20"/>
  <c r="C2111" i="20"/>
  <c r="C2110" i="20"/>
  <c r="C2109" i="20"/>
  <c r="C2108" i="20"/>
  <c r="C2107" i="20"/>
  <c r="C2106" i="20"/>
  <c r="C2105" i="20"/>
  <c r="C2104" i="20"/>
  <c r="C2103" i="20"/>
  <c r="C2102" i="20"/>
  <c r="C2101" i="20"/>
  <c r="C2100" i="20"/>
  <c r="C2099" i="20"/>
  <c r="C2098" i="20"/>
  <c r="C2097" i="20"/>
  <c r="C2096" i="20"/>
  <c r="C2095" i="20"/>
  <c r="C2094" i="20"/>
  <c r="C2093" i="20"/>
  <c r="C2092" i="20"/>
  <c r="C2091" i="20"/>
  <c r="C2090" i="20"/>
  <c r="C2089" i="20"/>
  <c r="C2088" i="20"/>
  <c r="C2087" i="20"/>
  <c r="C2086" i="20"/>
  <c r="C2085" i="20"/>
  <c r="C2084" i="20"/>
  <c r="C2083" i="20"/>
  <c r="C2082" i="20"/>
  <c r="C2081" i="20"/>
  <c r="C2080" i="20"/>
  <c r="C2079" i="20"/>
  <c r="C2078" i="20"/>
  <c r="C2077" i="20"/>
  <c r="C2076" i="20"/>
  <c r="C2075" i="20"/>
  <c r="C2074" i="20"/>
  <c r="C2073" i="20"/>
  <c r="C2072" i="20"/>
  <c r="C2071" i="20"/>
  <c r="C2070" i="20"/>
  <c r="C2069" i="20"/>
  <c r="C2068" i="20"/>
  <c r="C2067" i="20"/>
  <c r="C2066" i="20"/>
  <c r="C2065" i="20"/>
  <c r="C2064" i="20"/>
  <c r="C2063" i="20"/>
  <c r="C2062" i="20"/>
  <c r="C2061" i="20"/>
  <c r="C2060" i="20"/>
  <c r="C2059" i="20"/>
  <c r="C2058" i="20"/>
  <c r="C2057" i="20"/>
  <c r="C2056" i="20"/>
  <c r="C2055" i="20"/>
  <c r="C2054" i="20"/>
  <c r="C2053" i="20"/>
  <c r="C2052" i="20"/>
  <c r="C2051" i="20"/>
  <c r="C2050" i="20"/>
  <c r="C2049" i="20"/>
  <c r="C2048" i="20"/>
  <c r="C2047" i="20"/>
  <c r="C2046" i="20"/>
  <c r="C2045" i="20"/>
  <c r="C2044" i="20"/>
  <c r="C2043" i="20"/>
  <c r="C2042" i="20"/>
  <c r="C2041" i="20"/>
  <c r="C2040" i="20"/>
  <c r="C2039" i="20"/>
  <c r="C2038" i="20"/>
  <c r="C2037" i="20"/>
  <c r="C2036" i="20"/>
  <c r="C2035" i="20"/>
  <c r="C2034" i="20"/>
  <c r="C2033" i="20"/>
  <c r="C2032" i="20"/>
  <c r="C2031" i="20"/>
  <c r="C2030" i="20"/>
  <c r="C2029" i="20"/>
  <c r="C2028" i="20"/>
  <c r="C2027" i="20"/>
  <c r="C2026" i="20"/>
  <c r="C2025" i="20"/>
  <c r="C2024" i="20"/>
  <c r="C2023" i="20"/>
  <c r="C2022" i="20"/>
  <c r="C2021" i="20"/>
  <c r="C2020" i="20"/>
  <c r="C2019" i="20"/>
  <c r="C2018" i="20"/>
  <c r="C2017" i="20"/>
  <c r="C2016" i="20"/>
  <c r="C2015" i="20"/>
  <c r="C2014" i="20"/>
  <c r="C2013" i="20"/>
  <c r="C2012" i="20"/>
  <c r="C2011" i="20"/>
  <c r="C2010" i="20"/>
  <c r="C2009" i="20"/>
  <c r="C2008" i="20"/>
  <c r="C2007" i="20"/>
  <c r="C2006" i="20"/>
  <c r="C2005" i="20"/>
  <c r="C2004" i="20"/>
  <c r="C2003" i="20"/>
  <c r="C2002" i="20"/>
  <c r="C2001" i="20"/>
  <c r="C2000" i="20"/>
  <c r="C1999" i="20"/>
  <c r="C1998" i="20"/>
  <c r="C1997" i="20"/>
  <c r="C1996" i="20"/>
  <c r="C1995" i="20"/>
  <c r="C1994" i="20"/>
  <c r="C1993" i="20"/>
  <c r="C1992" i="20"/>
  <c r="C1991" i="20"/>
  <c r="C1990" i="20"/>
  <c r="C1989" i="20"/>
  <c r="C1988" i="20"/>
  <c r="C1987" i="20"/>
  <c r="C1986" i="20"/>
  <c r="C1985" i="20"/>
  <c r="C1984" i="20"/>
  <c r="C1983" i="20"/>
  <c r="C1982" i="20"/>
  <c r="C1981" i="20"/>
  <c r="C1980" i="20"/>
  <c r="C1979" i="20"/>
  <c r="C1978" i="20"/>
  <c r="C1977" i="20"/>
  <c r="C1976" i="20"/>
  <c r="C1975" i="20"/>
  <c r="C1974" i="20"/>
  <c r="C1973" i="20"/>
  <c r="C1972" i="20"/>
  <c r="C1971" i="20"/>
  <c r="C1970" i="20"/>
  <c r="C1969" i="20"/>
  <c r="C1968" i="20"/>
  <c r="C1967" i="20"/>
  <c r="C1966" i="20"/>
  <c r="C1965" i="20"/>
  <c r="C1964" i="20"/>
  <c r="C1963" i="20"/>
  <c r="C1962" i="20"/>
  <c r="C1961" i="20"/>
  <c r="C1960" i="20"/>
  <c r="C1959" i="20"/>
  <c r="C1958" i="20"/>
  <c r="C1957" i="20"/>
  <c r="C1956" i="20"/>
  <c r="C1955" i="20"/>
  <c r="C1954" i="20"/>
  <c r="C1953" i="20"/>
  <c r="C1952" i="20"/>
  <c r="C1951" i="20"/>
  <c r="C1950" i="20"/>
  <c r="C1949" i="20"/>
  <c r="C1948" i="20"/>
  <c r="C1947" i="20"/>
  <c r="C1946" i="20"/>
  <c r="C1945" i="20"/>
  <c r="C1944" i="20"/>
  <c r="C1943" i="20"/>
  <c r="C1942" i="20"/>
  <c r="C1941" i="20"/>
  <c r="C1940" i="20"/>
  <c r="C1939" i="20"/>
  <c r="C1938" i="20"/>
  <c r="C1937" i="20"/>
  <c r="C1936" i="20"/>
  <c r="C1935" i="20"/>
  <c r="C1934" i="20"/>
  <c r="C1933" i="20"/>
  <c r="C1932" i="20"/>
  <c r="C1931" i="20"/>
  <c r="C1930" i="20"/>
  <c r="C1929" i="20"/>
  <c r="C1928" i="20"/>
  <c r="C1927" i="20"/>
  <c r="C1926" i="20"/>
  <c r="C1925" i="20"/>
  <c r="C1924" i="20"/>
  <c r="C1923" i="20"/>
  <c r="C1922" i="20"/>
  <c r="C1921" i="20"/>
  <c r="C1920" i="20"/>
  <c r="C1919" i="20"/>
  <c r="C1918" i="20"/>
  <c r="C1917" i="20"/>
  <c r="C1916" i="20"/>
  <c r="C1915" i="20"/>
  <c r="C1914" i="20"/>
  <c r="C1913" i="20"/>
  <c r="C1912" i="20"/>
  <c r="C1911" i="20"/>
  <c r="C1910" i="20"/>
  <c r="C1909" i="20"/>
  <c r="C1908" i="20"/>
  <c r="C1907" i="20"/>
  <c r="C1906" i="20"/>
  <c r="C1905" i="20"/>
  <c r="C1904" i="20"/>
  <c r="C1903" i="20"/>
  <c r="C1902" i="20"/>
  <c r="C1901" i="20"/>
  <c r="C1900" i="20"/>
  <c r="C1899" i="20"/>
  <c r="C1898" i="20"/>
  <c r="C1897" i="20"/>
  <c r="C1896" i="20"/>
  <c r="C1895" i="20"/>
  <c r="C1894" i="20"/>
  <c r="C1893" i="20"/>
  <c r="C1892" i="20"/>
  <c r="C1891" i="20"/>
  <c r="C1890" i="20"/>
  <c r="C1889" i="20"/>
  <c r="C1888" i="20"/>
  <c r="C1887" i="20"/>
  <c r="C1886" i="20"/>
  <c r="C1885" i="20"/>
  <c r="C1884" i="20"/>
  <c r="C1883" i="20"/>
  <c r="C1882" i="20"/>
  <c r="C1881" i="20"/>
  <c r="C1880" i="20"/>
  <c r="C1879" i="20"/>
  <c r="C1878" i="20"/>
  <c r="C1877" i="20"/>
  <c r="C1876" i="20"/>
  <c r="C1875" i="20"/>
  <c r="C1874" i="20"/>
  <c r="C1873" i="20"/>
  <c r="C1872" i="20"/>
  <c r="C1871" i="20"/>
  <c r="C1870" i="20"/>
  <c r="C1869" i="20"/>
  <c r="C1868" i="20"/>
  <c r="C1867" i="20"/>
  <c r="C1866" i="20"/>
  <c r="C1865" i="20"/>
  <c r="C1864" i="20"/>
  <c r="C1863" i="20"/>
  <c r="C1862" i="20"/>
  <c r="C1861" i="20"/>
  <c r="C1860" i="20"/>
  <c r="C1859" i="20"/>
  <c r="C1858" i="20"/>
  <c r="C1857" i="20"/>
  <c r="C1856" i="20"/>
  <c r="C1855" i="20"/>
  <c r="C1854" i="20"/>
  <c r="C1853" i="20"/>
  <c r="C1852" i="20"/>
  <c r="C1851" i="20"/>
  <c r="C1850" i="20"/>
  <c r="C1849" i="20"/>
  <c r="C1848" i="20"/>
  <c r="C1847" i="20"/>
  <c r="C1846" i="20"/>
  <c r="C1845" i="20"/>
  <c r="C1844" i="20"/>
  <c r="C1843" i="20"/>
  <c r="C1842" i="20"/>
  <c r="C1841" i="20"/>
  <c r="C1840" i="20"/>
  <c r="C1839" i="20"/>
  <c r="C1838" i="20"/>
  <c r="C1837" i="20"/>
  <c r="C1836" i="20"/>
  <c r="C1835" i="20"/>
  <c r="C1834" i="20"/>
  <c r="C1833" i="20"/>
  <c r="C1832" i="20"/>
  <c r="C1831" i="20"/>
  <c r="C1830" i="20"/>
  <c r="C1829" i="20"/>
  <c r="C1828" i="20"/>
  <c r="C1827" i="20"/>
  <c r="C1826" i="20"/>
  <c r="C1825" i="20"/>
  <c r="C1824" i="20"/>
  <c r="C1823" i="20"/>
  <c r="C1822" i="20"/>
  <c r="C1821" i="20"/>
  <c r="C1820" i="20"/>
  <c r="C1819" i="20"/>
  <c r="C1818" i="20"/>
  <c r="C1817" i="20"/>
  <c r="C1816" i="20"/>
  <c r="C1815" i="20"/>
  <c r="C1814" i="20"/>
  <c r="C1813" i="20"/>
  <c r="C1812" i="20"/>
  <c r="C1811" i="20"/>
  <c r="C1810" i="20"/>
  <c r="C1809" i="20"/>
  <c r="C1808" i="20"/>
  <c r="C1807" i="20"/>
  <c r="C1806" i="20"/>
  <c r="C1805" i="20"/>
  <c r="C1804" i="20"/>
  <c r="C1803" i="20"/>
  <c r="C1802" i="20"/>
  <c r="C1801" i="20"/>
  <c r="C1800" i="20"/>
  <c r="C1799" i="20"/>
  <c r="C1798" i="20"/>
  <c r="C1797" i="20"/>
  <c r="C1796" i="20"/>
  <c r="C1795" i="20"/>
  <c r="C1794" i="20"/>
  <c r="C1793" i="20"/>
  <c r="C1792" i="20"/>
  <c r="C1791" i="20"/>
  <c r="C1790" i="20"/>
  <c r="C1789" i="20"/>
  <c r="C1788" i="20"/>
  <c r="C1787" i="20"/>
  <c r="C1786" i="20"/>
  <c r="C1785" i="20"/>
  <c r="C1784" i="20"/>
  <c r="C1783" i="20"/>
  <c r="C1782" i="20"/>
  <c r="C1781" i="20"/>
  <c r="C1780" i="20"/>
  <c r="C1779" i="20"/>
  <c r="C1778" i="20"/>
  <c r="C1777" i="20"/>
  <c r="C1776" i="20"/>
  <c r="C1775" i="20"/>
  <c r="C1774" i="20"/>
  <c r="C1773" i="20"/>
  <c r="C1772" i="20"/>
  <c r="C1771" i="20"/>
  <c r="C1770" i="20"/>
  <c r="C1769" i="20"/>
  <c r="C1768" i="20"/>
  <c r="C1767" i="20"/>
  <c r="C1766" i="20"/>
  <c r="C1765" i="20"/>
  <c r="C1764" i="20"/>
  <c r="C1763" i="20"/>
  <c r="C1762" i="20"/>
  <c r="C1761" i="20"/>
  <c r="C1760" i="20"/>
  <c r="C1759" i="20"/>
  <c r="C1758" i="20"/>
  <c r="C1757" i="20"/>
  <c r="C1756" i="20"/>
  <c r="C1755" i="20"/>
  <c r="C1754" i="20"/>
  <c r="C1753" i="20"/>
  <c r="C1752" i="20"/>
  <c r="C1751" i="20"/>
  <c r="C1750" i="20"/>
  <c r="C1749" i="20"/>
  <c r="C1748" i="20"/>
  <c r="C1747" i="20"/>
  <c r="C1746" i="20"/>
  <c r="C1745" i="20"/>
  <c r="C1744" i="20"/>
  <c r="C1743" i="20"/>
  <c r="C1742" i="20"/>
  <c r="C1741" i="20"/>
  <c r="C1740" i="20"/>
  <c r="C1739" i="20"/>
  <c r="C1738" i="20"/>
  <c r="C1737" i="20"/>
  <c r="C1736" i="20"/>
  <c r="C1735" i="20"/>
  <c r="C1734" i="20"/>
  <c r="C1733" i="20"/>
  <c r="C1732" i="20"/>
  <c r="C1731" i="20"/>
  <c r="C1730" i="20"/>
  <c r="C1729" i="20"/>
  <c r="C1728" i="20"/>
  <c r="C1727" i="20"/>
  <c r="C1726" i="20"/>
  <c r="C1725" i="20"/>
  <c r="C1724" i="20"/>
  <c r="C1723" i="20"/>
  <c r="C1722" i="20"/>
  <c r="C1721" i="20"/>
  <c r="C1720" i="20"/>
  <c r="C1719" i="20"/>
  <c r="C1718" i="20"/>
  <c r="C1717" i="20"/>
  <c r="C1716" i="20"/>
  <c r="C1715" i="20"/>
  <c r="C1714" i="20"/>
  <c r="C1713" i="20"/>
  <c r="C1712" i="20"/>
  <c r="C1711" i="20"/>
  <c r="C1710" i="20"/>
  <c r="C1709" i="20"/>
  <c r="C1708" i="20"/>
  <c r="C1707" i="20"/>
  <c r="C1706" i="20"/>
  <c r="C1705" i="20"/>
  <c r="C1704" i="20"/>
  <c r="C1703" i="20"/>
  <c r="C1702" i="20"/>
  <c r="C1701" i="20"/>
  <c r="C1700" i="20"/>
  <c r="C1699" i="20"/>
  <c r="C1698" i="20"/>
  <c r="C1697" i="20"/>
  <c r="C1696" i="20"/>
  <c r="C1695" i="20"/>
  <c r="C1694" i="20"/>
  <c r="C1693" i="20"/>
  <c r="C1692" i="20"/>
  <c r="C1691" i="20"/>
  <c r="C1690" i="20"/>
  <c r="C1689" i="20"/>
  <c r="C1688" i="20"/>
  <c r="C1687" i="20"/>
  <c r="C1686" i="20"/>
  <c r="C1685" i="20"/>
  <c r="C1684" i="20"/>
  <c r="C1683" i="20"/>
  <c r="C1682" i="20"/>
  <c r="C1681" i="20"/>
  <c r="C1680" i="20"/>
  <c r="C1679" i="20"/>
  <c r="C1678" i="20"/>
  <c r="C1677" i="20"/>
  <c r="C1676" i="20"/>
  <c r="C1675" i="20"/>
  <c r="C1674" i="20"/>
  <c r="C1673" i="20"/>
  <c r="C1672" i="20"/>
  <c r="C1671" i="20"/>
  <c r="C1670" i="20"/>
  <c r="C1669" i="20"/>
  <c r="C1668" i="20"/>
  <c r="C1667" i="20"/>
  <c r="C1666" i="20"/>
  <c r="C1665" i="20"/>
  <c r="C1664" i="20"/>
  <c r="C1663" i="20"/>
  <c r="C1662" i="20"/>
  <c r="C1661" i="20"/>
  <c r="C1660" i="20"/>
  <c r="C1659" i="20"/>
  <c r="C1658" i="20"/>
  <c r="C1657" i="20"/>
  <c r="C1656" i="20"/>
  <c r="C1655" i="20"/>
  <c r="C1654" i="20"/>
  <c r="C1653" i="20"/>
  <c r="C1652" i="20"/>
  <c r="C1651" i="20"/>
  <c r="C1650" i="20"/>
  <c r="C1649" i="20"/>
  <c r="C1648" i="20"/>
  <c r="C1647" i="20"/>
  <c r="C1646" i="20"/>
  <c r="C1645" i="20"/>
  <c r="C1644" i="20"/>
  <c r="C1643" i="20"/>
  <c r="C1642" i="20"/>
  <c r="C1641" i="20"/>
  <c r="C1640" i="20"/>
  <c r="C1639" i="20"/>
  <c r="C1638" i="20"/>
  <c r="C1637" i="20"/>
  <c r="C1636" i="20"/>
  <c r="C1635" i="20"/>
  <c r="C1634" i="20"/>
  <c r="C1633" i="20"/>
  <c r="C1632" i="20"/>
  <c r="C1631" i="20"/>
  <c r="C1630" i="20"/>
  <c r="C1629" i="20"/>
  <c r="C1628" i="20"/>
  <c r="C1627" i="20"/>
  <c r="C1626" i="20"/>
  <c r="C1625" i="20"/>
  <c r="C1624" i="20"/>
  <c r="C1623" i="20"/>
  <c r="C1622" i="20"/>
  <c r="C1621" i="20"/>
  <c r="C1620" i="20"/>
  <c r="C1619" i="20"/>
  <c r="C1618" i="20"/>
  <c r="C1617" i="20"/>
  <c r="C1616" i="20"/>
  <c r="C1615" i="20"/>
  <c r="C1614" i="20"/>
  <c r="C1613" i="20"/>
  <c r="C1612" i="20"/>
  <c r="C1611" i="20"/>
  <c r="C1610" i="20"/>
  <c r="C1609" i="20"/>
  <c r="C1608" i="20"/>
  <c r="C1607" i="20"/>
  <c r="C1606" i="20"/>
  <c r="C1605" i="20"/>
  <c r="C1604" i="20"/>
  <c r="C1603" i="20"/>
  <c r="C1602" i="20"/>
  <c r="C1601" i="20"/>
  <c r="C1600" i="20"/>
  <c r="C1599" i="20"/>
  <c r="C1598" i="20"/>
  <c r="C1597" i="20"/>
  <c r="C1596" i="20"/>
  <c r="C1595" i="20"/>
  <c r="C1594" i="20"/>
  <c r="C1593" i="20"/>
  <c r="C1592" i="20"/>
  <c r="C1591" i="20"/>
  <c r="C1590" i="20"/>
  <c r="C1589" i="20"/>
  <c r="C1588" i="20"/>
  <c r="C1587" i="20"/>
  <c r="C1586" i="20"/>
  <c r="C1585" i="20"/>
  <c r="C1584" i="20"/>
  <c r="C1583" i="20"/>
  <c r="C1582" i="20"/>
  <c r="C1581" i="20"/>
  <c r="C1580" i="20"/>
  <c r="C1579" i="20"/>
  <c r="C1578" i="20"/>
  <c r="C1577" i="20"/>
  <c r="C1576" i="20"/>
  <c r="C1575" i="20"/>
  <c r="C1574" i="20"/>
  <c r="C1573" i="20"/>
  <c r="C1572" i="20"/>
  <c r="C1571" i="20"/>
  <c r="C1570" i="20"/>
  <c r="C1569" i="20"/>
  <c r="C1568" i="20"/>
  <c r="C1567" i="20"/>
  <c r="C1566" i="20"/>
  <c r="C1565" i="20"/>
  <c r="C1564" i="20"/>
  <c r="C1563" i="20"/>
  <c r="C1562" i="20"/>
  <c r="C1561" i="20"/>
  <c r="C1560" i="20"/>
  <c r="C1559" i="20"/>
  <c r="C1558" i="20"/>
  <c r="C1557" i="20"/>
  <c r="C1556" i="20"/>
  <c r="C1555" i="20"/>
  <c r="C1554" i="20"/>
  <c r="C1553" i="20"/>
  <c r="C1552" i="20"/>
  <c r="C1551" i="20"/>
  <c r="C1550" i="20"/>
  <c r="C1549" i="20"/>
  <c r="C1548" i="20"/>
  <c r="C1547" i="20"/>
  <c r="C1546" i="20"/>
  <c r="C1545" i="20"/>
  <c r="C1544" i="20"/>
  <c r="C1543" i="20"/>
  <c r="C1542" i="20"/>
  <c r="C1541" i="20"/>
  <c r="C1540" i="20"/>
  <c r="C1539" i="20"/>
  <c r="C1538" i="20"/>
  <c r="C1537" i="20"/>
  <c r="C1536" i="20"/>
  <c r="C1535" i="20"/>
  <c r="C1534" i="20"/>
  <c r="C1533" i="20"/>
  <c r="C1532" i="20"/>
  <c r="C1531" i="20"/>
  <c r="C1530" i="20"/>
  <c r="C1529" i="20"/>
  <c r="C1528" i="20"/>
  <c r="C1527" i="20"/>
  <c r="C1526" i="20"/>
  <c r="C1525" i="20"/>
  <c r="C1524" i="20"/>
  <c r="C1523" i="20"/>
  <c r="C1522" i="20"/>
  <c r="C1521" i="20"/>
  <c r="C1520" i="20"/>
  <c r="C1519" i="20"/>
  <c r="C1518" i="20"/>
  <c r="C1517" i="20"/>
  <c r="C1516" i="20"/>
  <c r="C1515" i="20"/>
  <c r="C1514" i="20"/>
  <c r="C1513" i="20"/>
  <c r="C1512" i="20"/>
  <c r="C1511" i="20"/>
  <c r="C1510" i="20"/>
  <c r="C1509" i="20"/>
  <c r="C1508" i="20"/>
  <c r="C1507" i="20"/>
  <c r="C1506" i="20"/>
  <c r="C1505" i="20"/>
  <c r="C1504" i="20"/>
  <c r="C1503" i="20"/>
  <c r="C1502" i="20"/>
  <c r="C1501" i="20"/>
  <c r="C1500" i="20"/>
  <c r="C1499" i="20"/>
  <c r="C1498" i="20"/>
  <c r="C1497" i="20"/>
  <c r="C1496" i="20"/>
  <c r="C1495" i="20"/>
  <c r="C1494" i="20"/>
  <c r="C1493" i="20"/>
  <c r="C1492" i="20"/>
  <c r="C1491" i="20"/>
  <c r="C1490" i="20"/>
  <c r="C1489" i="20"/>
  <c r="C1488" i="20"/>
  <c r="C1487" i="20"/>
  <c r="C1486" i="20"/>
  <c r="C1485" i="20"/>
  <c r="C1484" i="20"/>
  <c r="C1483" i="20"/>
  <c r="C1482" i="20"/>
  <c r="C1481" i="20"/>
  <c r="C1480" i="20"/>
  <c r="C1479" i="20"/>
  <c r="C1478" i="20"/>
  <c r="C1477" i="20"/>
  <c r="C1476" i="20"/>
  <c r="C1475" i="20"/>
  <c r="C1474" i="20"/>
  <c r="C1473" i="20"/>
  <c r="C1472" i="20"/>
  <c r="C1471" i="20"/>
  <c r="C1470" i="20"/>
  <c r="C1469" i="20"/>
  <c r="C1468" i="20"/>
  <c r="C1467" i="20"/>
  <c r="C1466" i="20"/>
  <c r="C1465" i="20"/>
  <c r="C1464" i="20"/>
  <c r="C1463" i="20"/>
  <c r="C1462" i="20"/>
  <c r="C1461" i="20"/>
  <c r="C1460" i="20"/>
  <c r="C1459" i="20"/>
  <c r="C1458" i="20"/>
  <c r="C1457" i="20"/>
  <c r="C1456" i="20"/>
  <c r="C1455" i="20"/>
  <c r="C1454" i="20"/>
  <c r="C1453" i="20"/>
  <c r="C1452" i="20"/>
  <c r="C1451" i="20"/>
  <c r="C1450" i="20"/>
  <c r="C1449" i="20"/>
  <c r="C1448" i="20"/>
  <c r="C1447" i="20"/>
  <c r="C1446" i="20"/>
  <c r="C1445" i="20"/>
  <c r="C1444" i="20"/>
  <c r="C1443" i="20"/>
  <c r="C1442" i="20"/>
  <c r="C1441" i="20"/>
  <c r="C1440" i="20"/>
  <c r="C1439" i="20"/>
  <c r="C1438" i="20"/>
  <c r="C1437" i="20"/>
  <c r="C1436" i="20"/>
  <c r="C1435" i="20"/>
  <c r="C1434" i="20"/>
  <c r="C1433" i="20"/>
  <c r="C1432" i="20"/>
  <c r="C1431" i="20"/>
  <c r="C1430" i="20"/>
  <c r="C1429" i="20"/>
  <c r="C1428" i="20"/>
  <c r="C1427" i="20"/>
  <c r="C1426" i="20"/>
  <c r="C1425" i="20"/>
  <c r="C1424" i="20"/>
  <c r="C1423" i="20"/>
  <c r="C1422" i="20"/>
  <c r="C1421" i="20"/>
  <c r="C1420" i="20"/>
  <c r="C1419" i="20"/>
  <c r="C1418" i="20"/>
  <c r="C1417" i="20"/>
  <c r="C1416" i="20"/>
  <c r="C1415" i="20"/>
  <c r="C1414" i="20"/>
  <c r="C1413" i="20"/>
  <c r="C1412" i="20"/>
  <c r="C1411" i="20"/>
  <c r="C1410" i="20"/>
  <c r="C1409" i="20"/>
  <c r="C1408" i="20"/>
  <c r="C1407" i="20"/>
  <c r="C1406" i="20"/>
  <c r="C1405" i="20"/>
  <c r="C1404" i="20"/>
  <c r="C1403" i="20"/>
  <c r="C1402" i="20"/>
  <c r="C1401" i="20"/>
  <c r="C1400" i="20"/>
  <c r="C1399" i="20"/>
  <c r="C1398" i="20"/>
  <c r="C1397" i="20"/>
  <c r="C1396" i="20"/>
  <c r="C1395" i="20"/>
  <c r="C1394" i="20"/>
  <c r="C1393" i="20"/>
  <c r="C1392" i="20"/>
  <c r="C1391" i="20"/>
  <c r="C1390" i="20"/>
  <c r="C1389" i="20"/>
  <c r="C1388" i="20"/>
  <c r="C1387" i="20"/>
  <c r="C1386" i="20"/>
  <c r="C1385" i="20"/>
  <c r="C1384" i="20"/>
  <c r="C1383" i="20"/>
  <c r="C1382" i="20"/>
  <c r="C1381" i="20"/>
  <c r="C1380" i="20"/>
  <c r="C1379" i="20"/>
  <c r="C1378" i="20"/>
  <c r="C1377" i="20"/>
  <c r="C1376" i="20"/>
  <c r="C1375" i="20"/>
  <c r="C1374" i="20"/>
  <c r="C1373" i="20"/>
  <c r="C1372" i="20"/>
  <c r="C1371" i="20"/>
  <c r="C1370" i="20"/>
  <c r="C1369" i="20"/>
  <c r="C1368" i="20"/>
  <c r="C1367" i="20"/>
  <c r="C1366" i="20"/>
  <c r="C1365" i="20"/>
  <c r="C1364" i="20"/>
  <c r="C1363" i="20"/>
  <c r="C1362" i="20"/>
  <c r="C1361" i="20"/>
  <c r="C1360" i="20"/>
  <c r="C1359" i="20"/>
  <c r="C1358" i="20"/>
  <c r="C1357" i="20"/>
  <c r="C1356" i="20"/>
  <c r="C1355" i="20"/>
  <c r="C1354" i="20"/>
  <c r="C1353" i="20"/>
  <c r="C1352" i="20"/>
  <c r="C1351" i="20"/>
  <c r="C1350" i="20"/>
  <c r="C1349" i="20"/>
  <c r="C1348" i="20"/>
  <c r="C1347" i="20"/>
  <c r="C1346" i="20"/>
  <c r="C1345" i="20"/>
  <c r="C1344" i="20"/>
  <c r="C1343" i="20"/>
  <c r="C1342" i="20"/>
  <c r="C1341" i="20"/>
  <c r="C1340" i="20"/>
  <c r="C1339" i="20"/>
  <c r="C1338" i="20"/>
  <c r="C1337" i="20"/>
  <c r="C1336" i="20"/>
  <c r="C1335" i="20"/>
  <c r="C1334" i="20"/>
  <c r="C1333" i="20"/>
  <c r="C1332" i="20"/>
  <c r="C1331" i="20"/>
  <c r="C1330" i="20"/>
  <c r="C1329" i="20"/>
  <c r="C1328" i="20"/>
  <c r="C1327" i="20"/>
  <c r="C1326" i="20"/>
  <c r="C1325" i="20"/>
  <c r="C1324" i="20"/>
  <c r="C1323" i="20"/>
  <c r="C1322" i="20"/>
  <c r="C1321" i="20"/>
  <c r="C1320" i="20"/>
  <c r="C1319" i="20"/>
  <c r="C1318" i="20"/>
  <c r="C1317" i="20"/>
  <c r="C1316" i="20"/>
  <c r="C1315" i="20"/>
  <c r="C1314" i="20"/>
  <c r="C1313" i="20"/>
  <c r="C1312" i="20"/>
  <c r="C1311" i="20"/>
  <c r="C1310" i="20"/>
  <c r="C1309" i="20"/>
  <c r="C1308" i="20"/>
  <c r="C1307" i="20"/>
  <c r="C1306" i="20"/>
  <c r="C1305" i="20"/>
  <c r="C1304" i="20"/>
  <c r="C1303" i="20"/>
  <c r="C1302" i="20"/>
  <c r="C1301" i="20"/>
  <c r="C1300" i="20"/>
  <c r="C1299" i="20"/>
  <c r="C1298" i="20"/>
  <c r="C1297" i="20"/>
  <c r="C1296" i="20"/>
  <c r="C1295" i="20"/>
  <c r="C1294" i="20"/>
  <c r="C1293" i="20"/>
  <c r="C1292" i="20"/>
  <c r="C1291" i="20"/>
  <c r="C1290" i="20"/>
  <c r="C1289" i="20"/>
  <c r="C1288" i="20"/>
  <c r="C1287" i="20"/>
  <c r="C1286" i="20"/>
  <c r="C1285" i="20"/>
  <c r="C1284" i="20"/>
  <c r="C1283" i="20"/>
  <c r="C1282" i="20"/>
  <c r="C1281" i="20"/>
  <c r="C1280" i="20"/>
  <c r="C1279" i="20"/>
  <c r="C1278" i="20"/>
  <c r="C1277" i="20"/>
  <c r="C1276" i="20"/>
  <c r="C1275" i="20"/>
  <c r="C1274" i="20"/>
  <c r="C1273" i="20"/>
  <c r="C1272" i="20"/>
  <c r="C1271" i="20"/>
  <c r="C1270" i="20"/>
  <c r="C1269" i="20"/>
  <c r="C1268" i="20"/>
  <c r="C1267" i="20"/>
  <c r="C1266" i="20"/>
  <c r="C1265" i="20"/>
  <c r="C1264" i="20"/>
  <c r="C1263" i="20"/>
  <c r="C1262" i="20"/>
  <c r="C1261" i="20"/>
  <c r="C1260" i="20"/>
  <c r="C1259" i="20"/>
  <c r="C1258" i="20"/>
  <c r="C1257" i="20"/>
  <c r="C1256" i="20"/>
  <c r="C1255" i="20"/>
  <c r="C1254" i="20"/>
  <c r="C1253" i="20"/>
  <c r="C1252" i="20"/>
  <c r="C1251" i="20"/>
  <c r="C1250" i="20"/>
  <c r="C1249" i="20"/>
  <c r="C1248" i="20"/>
  <c r="C1247" i="20"/>
  <c r="C1246" i="20"/>
  <c r="C1245" i="20"/>
  <c r="C1244" i="20"/>
  <c r="C1243" i="20"/>
  <c r="C1242" i="20"/>
  <c r="C1241" i="20"/>
  <c r="C1240" i="20"/>
  <c r="C1239" i="20"/>
  <c r="C1238" i="20"/>
  <c r="C1237" i="20"/>
  <c r="C1236" i="20"/>
  <c r="C1235" i="20"/>
  <c r="C1234" i="20"/>
  <c r="C1233" i="20"/>
  <c r="C1232" i="20"/>
  <c r="C1231" i="20"/>
  <c r="C1230" i="20"/>
  <c r="C1229" i="20"/>
  <c r="C1228" i="20"/>
  <c r="C1227" i="20"/>
  <c r="C1226" i="20"/>
  <c r="C1225" i="20"/>
  <c r="C1224" i="20"/>
  <c r="C1223" i="20"/>
  <c r="C1222" i="20"/>
  <c r="C1221" i="20"/>
  <c r="C1220" i="20"/>
  <c r="C1219" i="20"/>
  <c r="C1218" i="20"/>
  <c r="C1217" i="20"/>
  <c r="C1216" i="20"/>
  <c r="C1215" i="20"/>
  <c r="C1214" i="20"/>
  <c r="C1213" i="20"/>
  <c r="C1212" i="20"/>
  <c r="C1211" i="20"/>
  <c r="C1210" i="20"/>
  <c r="C1209" i="20"/>
  <c r="C1208" i="20"/>
  <c r="C1207" i="20"/>
  <c r="C1206" i="20"/>
  <c r="C1205" i="20"/>
  <c r="C1204" i="20"/>
  <c r="C1203" i="20"/>
  <c r="C1202" i="20"/>
  <c r="C1201" i="20"/>
  <c r="C1200" i="20"/>
  <c r="C1199" i="20"/>
  <c r="C1198" i="20"/>
  <c r="C1197" i="20"/>
  <c r="C1196" i="20"/>
  <c r="C1195" i="20"/>
  <c r="C1194" i="20"/>
  <c r="C1193" i="20"/>
  <c r="C1192" i="20"/>
  <c r="C1191" i="20"/>
  <c r="C1190" i="20"/>
  <c r="C1189" i="20"/>
  <c r="C1188" i="20"/>
  <c r="C1187" i="20"/>
  <c r="C1186" i="20"/>
  <c r="C1185" i="20"/>
  <c r="C1184" i="20"/>
  <c r="C1183" i="20"/>
  <c r="C1182" i="20"/>
  <c r="C1181" i="20"/>
  <c r="C1180" i="20"/>
  <c r="C1179" i="20"/>
  <c r="C1178" i="20"/>
  <c r="C1177" i="20"/>
  <c r="C1176" i="20"/>
  <c r="C1175" i="20"/>
  <c r="C1174" i="20"/>
  <c r="C1173" i="20"/>
  <c r="C1172" i="20"/>
  <c r="C1171" i="20"/>
  <c r="C1170" i="20"/>
  <c r="C1169" i="20"/>
  <c r="C1168" i="20"/>
  <c r="C1167" i="20"/>
  <c r="C1166" i="20"/>
  <c r="C1165" i="20"/>
  <c r="C1164" i="20"/>
  <c r="C1163" i="20"/>
  <c r="C1162" i="20"/>
  <c r="C1161" i="20"/>
  <c r="C1160" i="20"/>
  <c r="C1159" i="20"/>
  <c r="C1158" i="20"/>
  <c r="C1157" i="20"/>
  <c r="C1156" i="20"/>
  <c r="C1155" i="20"/>
  <c r="C1154" i="20"/>
  <c r="C1153" i="20"/>
  <c r="C1152" i="20"/>
  <c r="C1151" i="20"/>
  <c r="C1150" i="20"/>
  <c r="C1149" i="20"/>
  <c r="C1148" i="20"/>
  <c r="C1147" i="20"/>
  <c r="C1146" i="20"/>
  <c r="C1145" i="20"/>
  <c r="C1144" i="20"/>
  <c r="C1143" i="20"/>
  <c r="C1142" i="20"/>
  <c r="C1141" i="20"/>
  <c r="C1140" i="20"/>
  <c r="C1139" i="20"/>
  <c r="C1138" i="20"/>
  <c r="C1137" i="20"/>
  <c r="C1136" i="20"/>
  <c r="C1135" i="20"/>
  <c r="C1134" i="20"/>
  <c r="C1133" i="20"/>
  <c r="C1132" i="20"/>
  <c r="C1131" i="20"/>
  <c r="C1130" i="20"/>
  <c r="C1129" i="20"/>
  <c r="C1128" i="20"/>
  <c r="C1127" i="20"/>
  <c r="C1126" i="20"/>
  <c r="C1125" i="20"/>
  <c r="C1124" i="20"/>
  <c r="C1123" i="20"/>
  <c r="C1122" i="20"/>
  <c r="C1121" i="20"/>
  <c r="C1120" i="20"/>
  <c r="C1119" i="20"/>
  <c r="C1118" i="20"/>
  <c r="C1117" i="20"/>
  <c r="C1116" i="20"/>
  <c r="C1115" i="20"/>
  <c r="C1114" i="20"/>
  <c r="C1113" i="20"/>
  <c r="C1112" i="20"/>
  <c r="C1111" i="20"/>
  <c r="C1110" i="20"/>
  <c r="C1109" i="20"/>
  <c r="C1108" i="20"/>
  <c r="C1107" i="20"/>
  <c r="C1106" i="20"/>
  <c r="C1105" i="20"/>
  <c r="C1104" i="20"/>
  <c r="C1103" i="20"/>
  <c r="C1102" i="20"/>
  <c r="C1101" i="20"/>
  <c r="C1100" i="20"/>
  <c r="C1099" i="20"/>
  <c r="C1098" i="20"/>
  <c r="C1097" i="20"/>
  <c r="C1096" i="20"/>
  <c r="C1095" i="20"/>
  <c r="C1094" i="20"/>
  <c r="C1093" i="20"/>
  <c r="C1092" i="20"/>
  <c r="C1091" i="20"/>
  <c r="C1090" i="20"/>
  <c r="C1089" i="20"/>
  <c r="C1088" i="20"/>
  <c r="C1087" i="20"/>
  <c r="C1086" i="20"/>
  <c r="C1085" i="20"/>
  <c r="C1084" i="20"/>
  <c r="C1083" i="20"/>
  <c r="C1082" i="20"/>
  <c r="C1081" i="20"/>
  <c r="C1080" i="20"/>
  <c r="C1079" i="20"/>
  <c r="C1078" i="20"/>
  <c r="C1077" i="20"/>
  <c r="C1076" i="20"/>
  <c r="C1075" i="20"/>
  <c r="C1074" i="20"/>
  <c r="C1073" i="20"/>
  <c r="C1072" i="20"/>
  <c r="C1071" i="20"/>
  <c r="C1070" i="20"/>
  <c r="C1069" i="20"/>
  <c r="C1068" i="20"/>
  <c r="C1067" i="20"/>
  <c r="C1066" i="20"/>
  <c r="C1065" i="20"/>
  <c r="C1064" i="20"/>
  <c r="C1063" i="20"/>
  <c r="C1062" i="20"/>
  <c r="C1061" i="20"/>
  <c r="C1060" i="20"/>
  <c r="C1059" i="20"/>
  <c r="C1058" i="20"/>
  <c r="C1057" i="20"/>
  <c r="C1056" i="20"/>
  <c r="C1055" i="20"/>
  <c r="C1054" i="20"/>
  <c r="C1053" i="20"/>
  <c r="C1052" i="20"/>
  <c r="C1051" i="20"/>
  <c r="C1050" i="20"/>
  <c r="C1049" i="20"/>
  <c r="C1048" i="20"/>
  <c r="C1047" i="20"/>
  <c r="C1046" i="20"/>
  <c r="C1045" i="20"/>
  <c r="C1044" i="20"/>
  <c r="C1043" i="20"/>
  <c r="C1042" i="20"/>
  <c r="C1041" i="20"/>
  <c r="C1040" i="20"/>
  <c r="C1039" i="20"/>
  <c r="C1038" i="20"/>
  <c r="C1037" i="20"/>
  <c r="C1036" i="20"/>
  <c r="C1035" i="20"/>
  <c r="C1034" i="20"/>
  <c r="C1033" i="20"/>
  <c r="C1032" i="20"/>
  <c r="C1031" i="20"/>
  <c r="C1030" i="20"/>
  <c r="C1029" i="20"/>
  <c r="C1028" i="20"/>
  <c r="C1027" i="20"/>
  <c r="C1026" i="20"/>
  <c r="C1025" i="20"/>
  <c r="C1024" i="20"/>
  <c r="C1023" i="20"/>
  <c r="C1022" i="20"/>
  <c r="C1021" i="20"/>
  <c r="C1020" i="20"/>
  <c r="C1019" i="20"/>
  <c r="C1018" i="20"/>
  <c r="C1017" i="20"/>
  <c r="C1016" i="20"/>
  <c r="C1015" i="20"/>
  <c r="C1014" i="20"/>
  <c r="C1013" i="20"/>
  <c r="C1012" i="20"/>
  <c r="C1011" i="20"/>
  <c r="C1010" i="20"/>
  <c r="C1009" i="20"/>
  <c r="C1008" i="20"/>
  <c r="C1007" i="20"/>
  <c r="C1006" i="20"/>
  <c r="C1005" i="20"/>
  <c r="C1004" i="20"/>
  <c r="C1003" i="20"/>
  <c r="C1002" i="20"/>
  <c r="C1001" i="20"/>
  <c r="C1000" i="20"/>
  <c r="C999" i="20"/>
  <c r="C998" i="20"/>
  <c r="C997" i="20"/>
  <c r="C996" i="20"/>
  <c r="C995" i="20"/>
  <c r="C994" i="20"/>
  <c r="C993" i="20"/>
  <c r="C992" i="20"/>
  <c r="C991" i="20"/>
  <c r="C990" i="20"/>
  <c r="C989" i="20"/>
  <c r="C988" i="20"/>
  <c r="C987" i="20"/>
  <c r="C986" i="20"/>
  <c r="C985" i="20"/>
  <c r="C984" i="20"/>
  <c r="C983" i="20"/>
  <c r="C982" i="20"/>
  <c r="C981" i="20"/>
  <c r="C980" i="20"/>
  <c r="C979" i="20"/>
  <c r="C978" i="20"/>
  <c r="C977" i="20"/>
  <c r="C976" i="20"/>
  <c r="C975" i="20"/>
  <c r="C974" i="20"/>
  <c r="C973" i="20"/>
  <c r="C972" i="20"/>
  <c r="C971" i="20"/>
  <c r="C970" i="20"/>
  <c r="C969" i="20"/>
  <c r="C968" i="20"/>
  <c r="C967" i="20"/>
  <c r="C966" i="20"/>
  <c r="C965" i="20"/>
  <c r="C964" i="20"/>
  <c r="C963" i="20"/>
  <c r="C962" i="20"/>
  <c r="C961" i="20"/>
  <c r="C960" i="20"/>
  <c r="C959" i="20"/>
  <c r="C958" i="20"/>
  <c r="C957" i="20"/>
  <c r="C956" i="20"/>
  <c r="C955" i="20"/>
  <c r="C954" i="20"/>
  <c r="C953" i="20"/>
  <c r="C952" i="20"/>
  <c r="C951" i="20"/>
  <c r="C950" i="20"/>
  <c r="C949" i="20"/>
  <c r="C948" i="20"/>
  <c r="C947" i="20"/>
  <c r="C946" i="20"/>
  <c r="C945" i="20"/>
  <c r="C944" i="20"/>
  <c r="C943" i="20"/>
  <c r="C942" i="20"/>
  <c r="C941" i="20"/>
  <c r="C940" i="20"/>
  <c r="C939" i="20"/>
  <c r="C938" i="20"/>
  <c r="C937" i="20"/>
  <c r="C936" i="20"/>
  <c r="C935" i="20"/>
  <c r="C934" i="20"/>
  <c r="C933" i="20"/>
  <c r="C932" i="20"/>
  <c r="C931" i="20"/>
  <c r="C930" i="20"/>
  <c r="C929" i="20"/>
  <c r="C928" i="20"/>
  <c r="C927" i="20"/>
  <c r="C926" i="20"/>
  <c r="C925" i="20"/>
  <c r="C924" i="20"/>
  <c r="C923" i="20"/>
  <c r="C922" i="20"/>
  <c r="C921" i="20"/>
  <c r="C920" i="20"/>
  <c r="C919" i="20"/>
  <c r="C918" i="20"/>
  <c r="C917" i="20"/>
  <c r="C916" i="20"/>
  <c r="C915" i="20"/>
  <c r="C914" i="20"/>
  <c r="C913" i="20"/>
  <c r="C912" i="20"/>
  <c r="C911" i="20"/>
  <c r="C910" i="20"/>
  <c r="C909" i="20"/>
  <c r="C908" i="20"/>
  <c r="C907" i="20"/>
  <c r="C906" i="20"/>
  <c r="C905" i="20"/>
  <c r="C904" i="20"/>
  <c r="C903" i="20"/>
  <c r="C902" i="20"/>
  <c r="C901" i="20"/>
  <c r="C900" i="20"/>
  <c r="C899" i="20"/>
  <c r="C898" i="20"/>
  <c r="C897" i="20"/>
  <c r="C896" i="20"/>
  <c r="C895" i="20"/>
  <c r="C894" i="20"/>
  <c r="C893" i="20"/>
  <c r="C892" i="20"/>
  <c r="C891" i="20"/>
  <c r="C890" i="20"/>
  <c r="C889" i="20"/>
  <c r="C888" i="20"/>
  <c r="C887" i="20"/>
  <c r="C886" i="20"/>
  <c r="C885" i="20"/>
  <c r="C884" i="20"/>
  <c r="C883" i="20"/>
  <c r="C882" i="20"/>
  <c r="C881" i="20"/>
  <c r="C880" i="20"/>
  <c r="C879" i="20"/>
  <c r="C878" i="20"/>
  <c r="C877" i="20"/>
  <c r="C876" i="20"/>
  <c r="C875" i="20"/>
  <c r="C874" i="20"/>
  <c r="C873" i="20"/>
  <c r="C872" i="20"/>
  <c r="C871" i="20"/>
  <c r="C870" i="20"/>
  <c r="C869" i="20"/>
  <c r="C868" i="20"/>
  <c r="C867" i="20"/>
  <c r="C866" i="20"/>
  <c r="C865" i="20"/>
  <c r="C864" i="20"/>
  <c r="C863" i="20"/>
  <c r="C862" i="20"/>
  <c r="C861" i="20"/>
  <c r="C860" i="20"/>
  <c r="C859" i="20"/>
  <c r="C858" i="20"/>
  <c r="C857" i="20"/>
  <c r="C856" i="20"/>
  <c r="C855" i="20"/>
  <c r="C854" i="20"/>
  <c r="C853" i="20"/>
  <c r="C852" i="20"/>
  <c r="C851" i="20"/>
  <c r="C850" i="20"/>
  <c r="C849" i="20"/>
  <c r="C848" i="20"/>
  <c r="C847" i="20"/>
  <c r="C846" i="20"/>
  <c r="C845" i="20"/>
  <c r="C844" i="20"/>
  <c r="C843" i="20"/>
  <c r="C842" i="20"/>
  <c r="C841" i="20"/>
  <c r="C840" i="20"/>
  <c r="C839" i="20"/>
  <c r="C838" i="20"/>
  <c r="C837" i="20"/>
  <c r="C836" i="20"/>
  <c r="C835" i="20"/>
  <c r="C834" i="20"/>
  <c r="C833" i="20"/>
  <c r="C832" i="20"/>
  <c r="C831" i="20"/>
  <c r="C830" i="20"/>
  <c r="C829" i="20"/>
  <c r="C828" i="20"/>
  <c r="C827" i="20"/>
  <c r="C826" i="20"/>
  <c r="C825" i="20"/>
  <c r="C824" i="20"/>
  <c r="C823" i="20"/>
  <c r="C822" i="20"/>
  <c r="C821" i="20"/>
  <c r="C820" i="20"/>
  <c r="C819" i="20"/>
  <c r="C818" i="20"/>
  <c r="C817" i="20"/>
  <c r="C816" i="20"/>
  <c r="C815" i="20"/>
  <c r="C814" i="20"/>
  <c r="C813" i="20"/>
  <c r="C812" i="20"/>
  <c r="C811" i="20"/>
  <c r="C810" i="20"/>
  <c r="C809" i="20"/>
  <c r="C808" i="20"/>
  <c r="C807" i="20"/>
  <c r="C806" i="20"/>
  <c r="C805" i="20"/>
  <c r="C804" i="20"/>
  <c r="C803" i="20"/>
  <c r="C802" i="20"/>
  <c r="C801" i="20"/>
  <c r="C800" i="20"/>
  <c r="C799" i="20"/>
  <c r="C798" i="20"/>
  <c r="C797" i="20"/>
  <c r="C796" i="20"/>
  <c r="C795" i="20"/>
  <c r="C794" i="20"/>
  <c r="C793" i="20"/>
  <c r="C792" i="20"/>
  <c r="C791" i="20"/>
  <c r="C790" i="20"/>
  <c r="C789" i="20"/>
  <c r="C788" i="20"/>
  <c r="C787" i="20"/>
  <c r="C786" i="20"/>
  <c r="C785" i="20"/>
  <c r="C784" i="20"/>
  <c r="C783" i="20"/>
  <c r="C782" i="20"/>
  <c r="C781" i="20"/>
  <c r="C780" i="20"/>
  <c r="C779" i="20"/>
  <c r="C778" i="20"/>
  <c r="C777" i="20"/>
  <c r="C776" i="20"/>
  <c r="C775" i="20"/>
  <c r="C774" i="20"/>
  <c r="C773" i="20"/>
  <c r="C772" i="20"/>
  <c r="C771" i="20"/>
  <c r="C770" i="20"/>
  <c r="C769" i="20"/>
  <c r="C768" i="20"/>
  <c r="C767" i="20"/>
  <c r="C766" i="20"/>
  <c r="C765" i="20"/>
  <c r="C764" i="20"/>
  <c r="C763" i="20"/>
  <c r="C762" i="20"/>
  <c r="C761" i="20"/>
  <c r="C760" i="20"/>
  <c r="C759" i="20"/>
  <c r="C758" i="20"/>
  <c r="C757" i="20"/>
  <c r="C756" i="20"/>
  <c r="C755" i="20"/>
  <c r="C754" i="20"/>
  <c r="C753" i="20"/>
  <c r="C752" i="20"/>
  <c r="C751" i="20"/>
  <c r="C750" i="20"/>
  <c r="C749" i="20"/>
  <c r="C748" i="20"/>
  <c r="C747" i="20"/>
  <c r="C746" i="20"/>
  <c r="C745" i="20"/>
  <c r="C744" i="20"/>
  <c r="C743" i="20"/>
  <c r="C742" i="20"/>
  <c r="C741" i="20"/>
  <c r="C740" i="20"/>
  <c r="C739" i="20"/>
  <c r="C738" i="20"/>
  <c r="C737" i="20"/>
  <c r="C736" i="20"/>
  <c r="C735" i="20"/>
  <c r="C734" i="20"/>
  <c r="C733" i="20"/>
  <c r="C732" i="20"/>
  <c r="C731" i="20"/>
  <c r="C730" i="20"/>
  <c r="C729" i="20"/>
  <c r="C728" i="20"/>
  <c r="C727" i="20"/>
  <c r="C726" i="20"/>
  <c r="C725" i="20"/>
  <c r="C724" i="20"/>
  <c r="C723" i="20"/>
  <c r="C722" i="20"/>
  <c r="C721" i="20"/>
  <c r="C720" i="20"/>
  <c r="C719" i="20"/>
  <c r="C718" i="20"/>
  <c r="C717" i="20"/>
  <c r="C716" i="20"/>
  <c r="C715" i="20"/>
  <c r="C714" i="20"/>
  <c r="C713" i="20"/>
  <c r="C712" i="20"/>
  <c r="C711" i="20"/>
  <c r="C710" i="20"/>
  <c r="C709" i="20"/>
  <c r="C708" i="20"/>
  <c r="C707" i="20"/>
  <c r="C706" i="20"/>
  <c r="C705" i="20"/>
  <c r="C704" i="20"/>
  <c r="C703" i="20"/>
  <c r="C702" i="20"/>
  <c r="C701" i="20"/>
  <c r="C700" i="20"/>
  <c r="C699" i="20"/>
  <c r="C698" i="20"/>
  <c r="C697" i="20"/>
  <c r="C696" i="20"/>
  <c r="C695" i="20"/>
  <c r="C694" i="20"/>
  <c r="C693" i="20"/>
  <c r="C692" i="20"/>
  <c r="C691" i="20"/>
  <c r="C690" i="20"/>
  <c r="C689" i="20"/>
  <c r="C688" i="20"/>
  <c r="C687" i="20"/>
  <c r="C686" i="20"/>
  <c r="C685" i="20"/>
  <c r="C684" i="20"/>
  <c r="C683" i="20"/>
  <c r="C682" i="20"/>
  <c r="C681" i="20"/>
  <c r="C680" i="20"/>
  <c r="C679" i="20"/>
  <c r="C678" i="20"/>
  <c r="C677" i="20"/>
  <c r="C676" i="20"/>
  <c r="C675" i="20"/>
  <c r="C674" i="20"/>
  <c r="C673" i="20"/>
  <c r="C672" i="20"/>
  <c r="C671" i="20"/>
  <c r="C670" i="20"/>
  <c r="C669" i="20"/>
  <c r="C668" i="20"/>
  <c r="C667" i="20"/>
  <c r="C666" i="20"/>
  <c r="C665" i="20"/>
  <c r="C664" i="20"/>
  <c r="C663" i="20"/>
  <c r="C662" i="20"/>
  <c r="C661" i="20"/>
  <c r="C660" i="20"/>
  <c r="C659" i="20"/>
  <c r="C658" i="20"/>
  <c r="C657" i="20"/>
  <c r="C656" i="20"/>
  <c r="C655" i="20"/>
  <c r="C654" i="20"/>
  <c r="C653" i="20"/>
  <c r="C652" i="20"/>
  <c r="C651" i="20"/>
  <c r="C650" i="20"/>
  <c r="C649" i="20"/>
  <c r="C648" i="20"/>
  <c r="C647" i="20"/>
  <c r="C646" i="20"/>
  <c r="C645" i="20"/>
  <c r="C644" i="20"/>
  <c r="C643" i="20"/>
  <c r="C642" i="20"/>
  <c r="C641" i="20"/>
  <c r="C640" i="20"/>
  <c r="C639" i="20"/>
  <c r="C638" i="20"/>
  <c r="C637" i="20"/>
  <c r="C636" i="20"/>
  <c r="C635" i="20"/>
  <c r="C634" i="20"/>
  <c r="C633" i="20"/>
  <c r="C632" i="20"/>
  <c r="C631" i="20"/>
  <c r="C630" i="20"/>
  <c r="C629" i="20"/>
  <c r="C628" i="20"/>
  <c r="C627" i="20"/>
  <c r="C626" i="20"/>
  <c r="C625" i="20"/>
  <c r="C624" i="20"/>
  <c r="C623" i="20"/>
  <c r="C622" i="20"/>
  <c r="C621" i="20"/>
  <c r="C620" i="20"/>
  <c r="C619" i="20"/>
  <c r="C618" i="20"/>
  <c r="C617" i="20"/>
  <c r="C616" i="20"/>
  <c r="C615" i="20"/>
  <c r="C614" i="20"/>
  <c r="C613" i="20"/>
  <c r="C612" i="20"/>
  <c r="C611" i="20"/>
  <c r="C610" i="20"/>
  <c r="C609" i="20"/>
  <c r="C608" i="20"/>
  <c r="C607" i="20"/>
  <c r="C606" i="20"/>
  <c r="C605" i="20"/>
  <c r="C604" i="20"/>
  <c r="C603" i="20"/>
  <c r="C602" i="20"/>
  <c r="C601" i="20"/>
  <c r="C600" i="20"/>
  <c r="C599" i="20"/>
  <c r="C598" i="20"/>
  <c r="C597" i="20"/>
  <c r="C596" i="20"/>
  <c r="C595" i="20"/>
  <c r="C594" i="20"/>
  <c r="C593" i="20"/>
  <c r="C592" i="20"/>
  <c r="C591" i="20"/>
  <c r="C590" i="20"/>
  <c r="C589" i="20"/>
  <c r="C588" i="20"/>
  <c r="C587" i="20"/>
  <c r="C586" i="20"/>
  <c r="C585" i="20"/>
  <c r="C584" i="20"/>
  <c r="C583" i="20"/>
  <c r="C582" i="20"/>
  <c r="C581" i="20"/>
  <c r="C580" i="20"/>
  <c r="C579" i="20"/>
  <c r="C578" i="20"/>
  <c r="C577" i="20"/>
  <c r="C576" i="20"/>
  <c r="C575" i="20"/>
  <c r="C574" i="20"/>
  <c r="C573" i="20"/>
  <c r="C572" i="20"/>
  <c r="C571" i="20"/>
  <c r="C570" i="20"/>
  <c r="C569" i="20"/>
  <c r="C568" i="20"/>
  <c r="C567" i="20"/>
  <c r="C566" i="20"/>
  <c r="C565" i="20"/>
  <c r="C564" i="20"/>
  <c r="C563" i="20"/>
  <c r="C562" i="20"/>
  <c r="C561" i="20"/>
  <c r="C560" i="20"/>
  <c r="C559" i="20"/>
  <c r="C558" i="20"/>
  <c r="C557" i="20"/>
  <c r="C556" i="20"/>
  <c r="C555" i="20"/>
  <c r="C554" i="20"/>
  <c r="C553" i="20"/>
  <c r="C552" i="20"/>
  <c r="C551" i="20"/>
  <c r="C550" i="20"/>
  <c r="C549" i="20"/>
  <c r="C548" i="20"/>
  <c r="C547" i="20"/>
  <c r="C546" i="20"/>
  <c r="C545" i="20"/>
  <c r="C544" i="20"/>
  <c r="C543" i="20"/>
  <c r="C542" i="20"/>
  <c r="C541" i="20"/>
  <c r="C540" i="20"/>
  <c r="C539" i="20"/>
  <c r="C538" i="20"/>
  <c r="C537" i="20"/>
  <c r="C536" i="20"/>
  <c r="C535" i="20"/>
  <c r="C534" i="20"/>
  <c r="C533" i="20"/>
  <c r="C532" i="20"/>
  <c r="C531" i="20"/>
  <c r="C530" i="20"/>
  <c r="C529" i="20"/>
  <c r="C528" i="20"/>
  <c r="C527" i="20"/>
  <c r="C526" i="20"/>
  <c r="C525" i="20"/>
  <c r="C524" i="20"/>
  <c r="C523" i="20"/>
  <c r="C522" i="20"/>
  <c r="C521" i="20"/>
  <c r="C520" i="20"/>
  <c r="C519" i="20"/>
  <c r="C518" i="20"/>
  <c r="C517" i="20"/>
  <c r="C516" i="20"/>
  <c r="C515" i="20"/>
  <c r="C514" i="20"/>
  <c r="C513" i="20"/>
  <c r="C512" i="20"/>
  <c r="C511" i="20"/>
  <c r="C510" i="20"/>
  <c r="C509" i="20"/>
  <c r="C508" i="20"/>
  <c r="C507" i="20"/>
  <c r="C506" i="20"/>
  <c r="C505" i="20"/>
  <c r="C504" i="20"/>
  <c r="C503" i="20"/>
  <c r="C502" i="20"/>
  <c r="C501" i="20"/>
  <c r="C500" i="20"/>
  <c r="C499" i="20"/>
  <c r="C498" i="20"/>
  <c r="C497" i="20"/>
  <c r="C496" i="20"/>
  <c r="C495" i="20"/>
  <c r="C494" i="20"/>
  <c r="C493" i="20"/>
  <c r="C492" i="20"/>
  <c r="C491" i="20"/>
  <c r="C490" i="20"/>
  <c r="C489" i="20"/>
  <c r="C488" i="20"/>
  <c r="C487" i="20"/>
  <c r="C486" i="20"/>
  <c r="C485" i="20"/>
  <c r="C484" i="20"/>
  <c r="C483" i="20"/>
  <c r="C482" i="20"/>
  <c r="C481" i="20"/>
  <c r="C480" i="20"/>
  <c r="C479" i="20"/>
  <c r="C478" i="20"/>
  <c r="C477" i="20"/>
  <c r="C476" i="20"/>
  <c r="C475" i="20"/>
  <c r="C474" i="20"/>
  <c r="C473" i="20"/>
  <c r="C472" i="20"/>
  <c r="C471" i="20"/>
  <c r="C470" i="20"/>
  <c r="C469" i="20"/>
  <c r="C468" i="20"/>
  <c r="C467" i="20"/>
  <c r="C466" i="20"/>
  <c r="C465" i="20"/>
  <c r="C464" i="20"/>
  <c r="C463" i="20"/>
  <c r="C462" i="20"/>
  <c r="C461" i="20"/>
  <c r="C460" i="20"/>
  <c r="C459" i="20"/>
  <c r="C458" i="20"/>
  <c r="C457" i="20"/>
  <c r="C456" i="20"/>
  <c r="C455" i="20"/>
  <c r="C454" i="20"/>
  <c r="C453" i="20"/>
  <c r="C452" i="20"/>
  <c r="C451" i="20"/>
  <c r="C450" i="20"/>
  <c r="C449" i="20"/>
  <c r="C448" i="20"/>
  <c r="C447" i="20"/>
  <c r="C446" i="20"/>
  <c r="C445" i="20"/>
  <c r="C444" i="20"/>
  <c r="C443" i="20"/>
  <c r="C442" i="20"/>
  <c r="C441" i="20"/>
  <c r="C440" i="20"/>
  <c r="C439" i="20"/>
  <c r="C438" i="20"/>
  <c r="C437" i="20"/>
  <c r="C436" i="20"/>
  <c r="C435" i="20"/>
  <c r="C434" i="20"/>
  <c r="C433" i="20"/>
  <c r="C432" i="20"/>
  <c r="C431" i="20"/>
  <c r="C430" i="20"/>
  <c r="C429" i="20"/>
  <c r="C428" i="20"/>
  <c r="C427" i="20"/>
  <c r="C426" i="20"/>
  <c r="C425" i="20"/>
  <c r="C424" i="20"/>
  <c r="C423" i="20"/>
  <c r="C422" i="20"/>
  <c r="C421" i="20"/>
  <c r="C420" i="20"/>
  <c r="C419" i="20"/>
  <c r="C418" i="20"/>
  <c r="C417" i="20"/>
  <c r="C416" i="20"/>
  <c r="C415" i="20"/>
  <c r="C414" i="20"/>
  <c r="C413" i="20"/>
  <c r="C412" i="20"/>
  <c r="C411" i="20"/>
  <c r="C410" i="20"/>
  <c r="C409" i="20"/>
  <c r="C408" i="20"/>
  <c r="C407" i="20"/>
  <c r="C406" i="20"/>
  <c r="C405" i="20"/>
  <c r="C404" i="20"/>
  <c r="C403" i="20"/>
  <c r="C402" i="20"/>
  <c r="C401" i="20"/>
  <c r="C400" i="20"/>
  <c r="C399" i="20"/>
  <c r="C398" i="20"/>
  <c r="C397" i="20"/>
  <c r="C396" i="20"/>
  <c r="C395" i="20"/>
  <c r="C394" i="20"/>
  <c r="C393" i="20"/>
  <c r="C392" i="20"/>
  <c r="C391" i="20"/>
  <c r="C390" i="20"/>
  <c r="C389" i="20"/>
  <c r="C388" i="20"/>
  <c r="C387" i="20"/>
  <c r="C386" i="20"/>
  <c r="C385" i="20"/>
  <c r="C384" i="20"/>
  <c r="C383" i="20"/>
  <c r="C382" i="20"/>
  <c r="C381" i="20"/>
  <c r="C380" i="20"/>
  <c r="C379" i="20"/>
  <c r="C378" i="20"/>
  <c r="C377" i="20"/>
  <c r="C376" i="20"/>
  <c r="C375" i="20"/>
  <c r="C374" i="20"/>
  <c r="C373" i="20"/>
  <c r="C372" i="20"/>
  <c r="C371" i="20"/>
  <c r="C370" i="20"/>
  <c r="C369" i="20"/>
  <c r="C368" i="20"/>
  <c r="C367" i="20"/>
  <c r="C366" i="20"/>
  <c r="C365" i="20"/>
  <c r="C364" i="20"/>
  <c r="C363" i="20"/>
  <c r="C362" i="20"/>
  <c r="C361" i="20"/>
  <c r="C360" i="20"/>
  <c r="C359" i="20"/>
  <c r="C358" i="20"/>
  <c r="C357" i="20"/>
  <c r="C356" i="20"/>
  <c r="C355" i="20"/>
  <c r="C354" i="20"/>
  <c r="C353" i="20"/>
  <c r="C352" i="20"/>
  <c r="C351" i="20"/>
  <c r="C350" i="20"/>
  <c r="C349" i="20"/>
  <c r="C348" i="20"/>
  <c r="C347" i="20"/>
  <c r="C346" i="20"/>
  <c r="C345" i="20"/>
  <c r="C344" i="20"/>
  <c r="C343" i="20"/>
  <c r="C342" i="20"/>
  <c r="C341" i="20"/>
  <c r="C340" i="20"/>
  <c r="C339" i="20"/>
  <c r="C338" i="20"/>
  <c r="C337" i="20"/>
  <c r="C336" i="20"/>
  <c r="C335" i="20"/>
  <c r="C334" i="20"/>
  <c r="C333" i="20"/>
  <c r="C332" i="20"/>
  <c r="C331" i="20"/>
  <c r="C330" i="20"/>
  <c r="C329" i="20"/>
  <c r="C328" i="20"/>
  <c r="C327" i="20"/>
  <c r="C326" i="20"/>
  <c r="C325" i="20"/>
  <c r="C324" i="20"/>
  <c r="C323" i="20"/>
  <c r="C322" i="20"/>
  <c r="C321" i="20"/>
  <c r="C320" i="20"/>
  <c r="C319" i="20"/>
  <c r="C318" i="20"/>
  <c r="C317" i="20"/>
  <c r="C316" i="20"/>
  <c r="C315" i="20"/>
  <c r="C314" i="20"/>
  <c r="C313" i="20"/>
  <c r="C312" i="20"/>
  <c r="C311" i="20"/>
  <c r="C310" i="20"/>
  <c r="C309" i="20"/>
  <c r="C308" i="20"/>
  <c r="C307" i="20"/>
  <c r="C306" i="20"/>
  <c r="C305" i="20"/>
  <c r="C304" i="20"/>
  <c r="C303" i="20"/>
  <c r="C302" i="20"/>
  <c r="C301" i="20"/>
  <c r="C300" i="20"/>
  <c r="C299" i="20"/>
  <c r="C298" i="20"/>
  <c r="C297" i="20"/>
  <c r="C296" i="20"/>
  <c r="C295" i="20"/>
  <c r="C294" i="20"/>
  <c r="C293" i="20"/>
  <c r="C292" i="20"/>
  <c r="C291" i="20"/>
  <c r="C290" i="20"/>
  <c r="C289" i="20"/>
  <c r="C288" i="20"/>
  <c r="C287" i="20"/>
  <c r="C286" i="20"/>
  <c r="C285" i="20"/>
  <c r="C284" i="20"/>
  <c r="C283" i="20"/>
  <c r="C282" i="20"/>
  <c r="C281" i="20"/>
  <c r="C280" i="20"/>
  <c r="C279" i="20"/>
  <c r="C278" i="20"/>
  <c r="C277" i="20"/>
  <c r="C276" i="20"/>
  <c r="C275" i="20"/>
  <c r="C274" i="20"/>
  <c r="C273" i="20"/>
  <c r="C272" i="20"/>
  <c r="C271" i="20"/>
  <c r="C270" i="20"/>
  <c r="C269" i="20"/>
  <c r="C268" i="20"/>
  <c r="C267" i="20"/>
  <c r="C266" i="20"/>
  <c r="C265" i="20"/>
  <c r="C264" i="20"/>
  <c r="C263" i="20"/>
  <c r="C262" i="20"/>
  <c r="C261" i="20"/>
  <c r="C260" i="20"/>
  <c r="C259" i="20"/>
  <c r="C258" i="20"/>
  <c r="C257" i="20"/>
  <c r="C256" i="20"/>
  <c r="C255" i="20"/>
  <c r="C254" i="20"/>
  <c r="C253" i="20"/>
  <c r="C252" i="20"/>
  <c r="C251" i="20"/>
  <c r="C250" i="20"/>
  <c r="C249" i="20"/>
  <c r="C248" i="20"/>
  <c r="C247" i="20"/>
  <c r="C246" i="20"/>
  <c r="C245" i="20"/>
  <c r="C244" i="20"/>
  <c r="C243" i="20"/>
  <c r="C242" i="20"/>
  <c r="C241" i="20"/>
  <c r="C240" i="20"/>
  <c r="C239" i="20"/>
  <c r="C238" i="20"/>
  <c r="C237" i="20"/>
  <c r="C236" i="20"/>
  <c r="C235" i="20"/>
  <c r="C234" i="20"/>
  <c r="C233" i="20"/>
  <c r="C232" i="20"/>
  <c r="C231" i="20"/>
  <c r="C230" i="20"/>
  <c r="C229" i="20"/>
  <c r="C228" i="20"/>
  <c r="C227" i="20"/>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G80" i="25" l="1"/>
  <c r="G80" i="23"/>
  <c r="F92" i="21"/>
  <c r="F92" i="22"/>
  <c r="F88" i="1"/>
  <c r="AE93" i="1" s="1"/>
  <c r="AE99" i="22" l="1"/>
  <c r="AE97" i="22"/>
  <c r="AE98" i="22"/>
  <c r="AE95" i="1"/>
  <c r="AE94" i="1"/>
  <c r="AE99" i="21"/>
  <c r="AE98" i="21"/>
  <c r="AE97" i="21"/>
  <c r="F93" i="1"/>
  <c r="F97" i="1" s="1"/>
  <c r="Y94" i="1"/>
  <c r="Y99" i="21"/>
  <c r="M99" i="21"/>
  <c r="Y98" i="21"/>
  <c r="S98" i="21"/>
  <c r="S99" i="21"/>
  <c r="S97" i="21"/>
  <c r="Y97" i="21"/>
  <c r="M97" i="21"/>
  <c r="F99" i="21"/>
  <c r="F97" i="21"/>
  <c r="M98" i="21"/>
  <c r="F98" i="21"/>
  <c r="M99" i="22"/>
  <c r="S99" i="22"/>
  <c r="F99" i="22"/>
  <c r="F97" i="22"/>
  <c r="Y97" i="22"/>
  <c r="Y98" i="22"/>
  <c r="S97" i="22"/>
  <c r="Y99" i="22"/>
  <c r="F98" i="22"/>
  <c r="M98" i="22"/>
  <c r="M97" i="22"/>
  <c r="S98" i="22"/>
  <c r="M95" i="1"/>
  <c r="M94" i="1"/>
  <c r="S93" i="1"/>
  <c r="M93" i="1"/>
  <c r="S95" i="1"/>
  <c r="Y93" i="1"/>
  <c r="G83" i="23"/>
  <c r="I83" i="23" s="1"/>
  <c r="G81" i="23"/>
  <c r="I81" i="23" s="1"/>
  <c r="K108" i="23"/>
  <c r="K109" i="23"/>
  <c r="G82" i="23"/>
  <c r="G84" i="23"/>
  <c r="I84" i="23" s="1"/>
  <c r="S94" i="1"/>
  <c r="Y95" i="1"/>
  <c r="G84" i="25"/>
  <c r="I84" i="25" s="1"/>
  <c r="K109" i="25"/>
  <c r="G82" i="25"/>
  <c r="K108" i="25"/>
  <c r="G81" i="25"/>
  <c r="I81" i="25" s="1"/>
  <c r="G83" i="25"/>
  <c r="I83" i="25" s="1"/>
  <c r="J12" i="1"/>
  <c r="AE100" i="22" l="1"/>
  <c r="M100" i="22"/>
  <c r="S100" i="22"/>
  <c r="Y100" i="22"/>
  <c r="F100" i="22"/>
  <c r="Y100" i="21"/>
  <c r="S100" i="21"/>
  <c r="F100" i="21"/>
  <c r="M100" i="21"/>
  <c r="AE100" i="21"/>
  <c r="AE101" i="22"/>
  <c r="F96" i="1"/>
  <c r="F98" i="1" s="1"/>
  <c r="F99" i="1" s="1"/>
  <c r="F102" i="1" s="1"/>
  <c r="AE97" i="1"/>
  <c r="AE96" i="1"/>
  <c r="AE101" i="21"/>
  <c r="H108" i="23"/>
  <c r="G108" i="23"/>
  <c r="O108" i="23" s="1"/>
  <c r="H109" i="25"/>
  <c r="G109" i="25"/>
  <c r="O109" i="25" s="1"/>
  <c r="F101" i="21"/>
  <c r="Y101" i="21"/>
  <c r="F101" i="22"/>
  <c r="F103" i="22" s="1"/>
  <c r="M101" i="21"/>
  <c r="G89" i="23"/>
  <c r="I82" i="23"/>
  <c r="G102" i="23" s="1"/>
  <c r="G88" i="23"/>
  <c r="M101" i="22"/>
  <c r="G89" i="25"/>
  <c r="G88" i="25"/>
  <c r="I82" i="25"/>
  <c r="G102" i="25" s="1"/>
  <c r="G108" i="25"/>
  <c r="O108" i="25" s="1"/>
  <c r="H108" i="25"/>
  <c r="G109" i="23"/>
  <c r="O109" i="23" s="1"/>
  <c r="H109" i="23"/>
  <c r="S101" i="22"/>
  <c r="Y101" i="22"/>
  <c r="S101" i="21"/>
  <c r="F95" i="1"/>
  <c r="F94" i="1"/>
  <c r="AE104" i="22" l="1"/>
  <c r="AE102" i="22"/>
  <c r="AE103" i="22"/>
  <c r="AE98" i="1"/>
  <c r="AE99" i="1" s="1"/>
  <c r="AE102" i="1" s="1"/>
  <c r="AE104" i="21"/>
  <c r="AE102" i="21"/>
  <c r="AE103" i="21"/>
  <c r="G93" i="25"/>
  <c r="G92" i="25"/>
  <c r="G93" i="23"/>
  <c r="G92" i="23"/>
  <c r="G95" i="23"/>
  <c r="F104" i="22"/>
  <c r="F102" i="22"/>
  <c r="F103" i="21"/>
  <c r="F102" i="21"/>
  <c r="F104" i="21"/>
  <c r="Y103" i="22"/>
  <c r="Y102" i="22"/>
  <c r="Y104" i="22"/>
  <c r="M104" i="22"/>
  <c r="M102" i="22"/>
  <c r="M103" i="22"/>
  <c r="S103" i="22"/>
  <c r="S102" i="22"/>
  <c r="S104" i="22"/>
  <c r="S103" i="21"/>
  <c r="S104" i="21"/>
  <c r="S102" i="21"/>
  <c r="G91" i="25"/>
  <c r="G90" i="25"/>
  <c r="G91" i="23"/>
  <c r="G90" i="23"/>
  <c r="M102" i="21"/>
  <c r="M104" i="21"/>
  <c r="M103" i="21"/>
  <c r="Y104" i="21"/>
  <c r="Y102" i="21"/>
  <c r="Y103" i="21"/>
  <c r="S97" i="1"/>
  <c r="S96" i="1"/>
  <c r="Y96" i="1"/>
  <c r="Y97" i="1"/>
  <c r="M97" i="1"/>
  <c r="M96" i="1"/>
  <c r="F103" i="1"/>
  <c r="E56" i="1" s="1"/>
  <c r="E58" i="1" s="1"/>
  <c r="AE103" i="1" l="1"/>
  <c r="E45" i="1" s="1"/>
  <c r="E48" i="1"/>
  <c r="I48" i="1" s="1"/>
  <c r="AE105" i="22"/>
  <c r="AE106" i="22" s="1"/>
  <c r="AE107" i="22" s="1"/>
  <c r="AE110" i="22" s="1"/>
  <c r="AE105" i="21"/>
  <c r="AE106" i="21" s="1"/>
  <c r="AE107" i="21" s="1"/>
  <c r="AE110" i="21" s="1"/>
  <c r="E52" i="21" s="1"/>
  <c r="I52" i="21" s="1"/>
  <c r="M105" i="21"/>
  <c r="M106" i="21" s="1"/>
  <c r="M107" i="21" s="1"/>
  <c r="M110" i="21" s="1"/>
  <c r="S105" i="21"/>
  <c r="S106" i="21" s="1"/>
  <c r="S107" i="21" s="1"/>
  <c r="S110" i="21" s="1"/>
  <c r="Y105" i="21"/>
  <c r="Y106" i="21" s="1"/>
  <c r="Y107" i="21" s="1"/>
  <c r="Y110" i="21" s="1"/>
  <c r="F105" i="22"/>
  <c r="F106" i="22" s="1"/>
  <c r="F107" i="22" s="1"/>
  <c r="F110" i="22" s="1"/>
  <c r="E63" i="22" s="1"/>
  <c r="I63" i="22" s="1"/>
  <c r="S105" i="22"/>
  <c r="S106" i="22" s="1"/>
  <c r="S107" i="22" s="1"/>
  <c r="S110" i="22" s="1"/>
  <c r="E38" i="22" s="1"/>
  <c r="I38" i="22" s="1"/>
  <c r="Y105" i="22"/>
  <c r="Y106" i="22" s="1"/>
  <c r="Y107" i="22" s="1"/>
  <c r="Y110" i="22" s="1"/>
  <c r="E45" i="22" s="1"/>
  <c r="I45" i="22" s="1"/>
  <c r="C47" i="23"/>
  <c r="G99" i="23"/>
  <c r="G100" i="23" s="1"/>
  <c r="G95" i="25"/>
  <c r="M105" i="22"/>
  <c r="M106" i="22" s="1"/>
  <c r="M107" i="22" s="1"/>
  <c r="M110" i="22" s="1"/>
  <c r="E58" i="22" s="1"/>
  <c r="I58" i="22" s="1"/>
  <c r="F105" i="21"/>
  <c r="F106" i="21" s="1"/>
  <c r="F107" i="21" s="1"/>
  <c r="F110" i="21" s="1"/>
  <c r="S98" i="1"/>
  <c r="S99" i="1" s="1"/>
  <c r="M98" i="1"/>
  <c r="M99" i="1" s="1"/>
  <c r="Y98" i="1"/>
  <c r="Y99" i="1" s="1"/>
  <c r="Y102" i="1" s="1"/>
  <c r="E43" i="1" s="1"/>
  <c r="I43" i="1" s="1"/>
  <c r="M111" i="21" l="1"/>
  <c r="E55" i="21" s="1"/>
  <c r="E57" i="21" s="1"/>
  <c r="E58" i="21"/>
  <c r="I58" i="21" s="1"/>
  <c r="Y111" i="21"/>
  <c r="E45" i="21"/>
  <c r="I45" i="21" s="1"/>
  <c r="S111" i="21"/>
  <c r="E38" i="21"/>
  <c r="I38" i="21" s="1"/>
  <c r="E52" i="22"/>
  <c r="I52" i="22" s="1"/>
  <c r="AE111" i="21"/>
  <c r="E49" i="21" s="1"/>
  <c r="AE111" i="22"/>
  <c r="G104" i="23"/>
  <c r="C50" i="23"/>
  <c r="F111" i="22"/>
  <c r="E60" i="22" s="1"/>
  <c r="E62" i="22" s="1"/>
  <c r="F111" i="21"/>
  <c r="E60" i="21" s="1"/>
  <c r="E63" i="21"/>
  <c r="I63" i="21" s="1"/>
  <c r="C49" i="23"/>
  <c r="G103" i="23"/>
  <c r="S111" i="22"/>
  <c r="M111" i="22"/>
  <c r="E55" i="22" s="1"/>
  <c r="E57" i="22" s="1"/>
  <c r="Y111" i="22"/>
  <c r="M102" i="1"/>
  <c r="S102" i="1"/>
  <c r="Y103" i="1"/>
  <c r="E40" i="1" s="1"/>
  <c r="M103" i="1" l="1"/>
  <c r="E51" i="1" s="1"/>
  <c r="E53" i="1" s="1"/>
  <c r="E54" i="1"/>
  <c r="I54" i="1" s="1"/>
  <c r="S103" i="1"/>
  <c r="E37" i="1"/>
  <c r="I37" i="1" s="1"/>
  <c r="E62" i="21"/>
  <c r="E35" i="21"/>
  <c r="E37" i="21" s="1"/>
  <c r="E51" i="21"/>
  <c r="E42" i="21"/>
  <c r="E44" i="21" s="1"/>
  <c r="E49" i="22"/>
  <c r="E51" i="22" s="1"/>
  <c r="E42" i="22"/>
  <c r="E44" i="22" s="1"/>
  <c r="E35" i="22"/>
  <c r="E37" i="22" s="1"/>
  <c r="E47" i="1"/>
  <c r="E69" i="23"/>
  <c r="E65" i="23"/>
  <c r="E67" i="23"/>
  <c r="E71" i="23"/>
  <c r="E64" i="23"/>
  <c r="E68" i="23"/>
  <c r="E66" i="23"/>
  <c r="E70" i="23"/>
  <c r="E42" i="1" l="1"/>
  <c r="E34" i="1"/>
  <c r="E36" i="1" s="1"/>
  <c r="C56" i="23"/>
  <c r="C53" i="23"/>
  <c r="AB60" i="1" l="1"/>
  <c r="E59" i="1" l="1"/>
  <c r="I59" i="1" s="1"/>
  <c r="G99" i="25" l="1"/>
  <c r="G100" i="25" s="1"/>
  <c r="C47" i="25"/>
  <c r="C50" i="25" l="1"/>
  <c r="G104" i="25"/>
  <c r="G103" i="25"/>
  <c r="C49" i="25"/>
  <c r="E69" i="25" l="1"/>
  <c r="E71" i="25"/>
  <c r="E67" i="25"/>
  <c r="E65" i="25"/>
  <c r="E64" i="25"/>
  <c r="E66" i="25"/>
  <c r="E68" i="25"/>
  <c r="E70" i="25"/>
  <c r="C56" i="25" l="1"/>
  <c r="C5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81" authorId="0" shapeId="0" xr:uid="{7CEF162B-5BC3-4F35-BD82-64E1C3A26261}">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81" authorId="0" shapeId="0" xr:uid="{2322B95C-AB50-4773-AA2D-4917C2AD5572}">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<sst xmlns="http://schemas.openxmlformats.org/spreadsheetml/2006/main" count="819" uniqueCount="285">
  <si>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</si>
  <si>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</si>
  <si>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Data Centres - IT Equipment
Prediction Tool</t>
  </si>
  <si>
    <t>Version:</t>
  </si>
  <si>
    <t>Date:</t>
  </si>
  <si>
    <t>ENTER THE DATA CENTRE INFORMATION</t>
  </si>
  <si>
    <t>Building Postcode</t>
  </si>
  <si>
    <t>Processing capacity of the data centre (GHz)</t>
  </si>
  <si>
    <t>Storage capacity of the data centre (TB)</t>
  </si>
  <si>
    <t>Number of days the energy usage data covered</t>
  </si>
  <si>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</si>
  <si>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</si>
  <si>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</si>
  <si>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</si>
  <si>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</si>
  <si>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</si>
  <si>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</si>
  <si>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</si>
  <si>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STARS</t>
  </si>
  <si>
    <t>STAR RATING</t>
  </si>
  <si>
    <t>Scenario 1</t>
  </si>
  <si>
    <t>Predicted 2030</t>
  </si>
  <si>
    <t>VISUALISATION OF RESULTS</t>
  </si>
  <si>
    <t>*Hide below the line*</t>
    <phoneticPr fontId="8" type="noConversion"/>
  </si>
  <si>
    <t>Calculations</t>
  </si>
  <si>
    <t>Universal Calcs</t>
    <phoneticPr fontId="13" type="noConversion"/>
  </si>
  <si>
    <t>State</t>
    <phoneticPr fontId="13" type="noConversion"/>
  </si>
  <si>
    <t>Climate zone (by postcode)</t>
  </si>
  <si>
    <t>CDD</t>
  </si>
  <si>
    <t>Prior to 1 July 2021</t>
  </si>
  <si>
    <t>Rating at July 2021</t>
    <phoneticPr fontId="14" type="noConversion"/>
  </si>
  <si>
    <t>SGEelec 2018</t>
    <phoneticPr fontId="13" type="noConversion"/>
  </si>
  <si>
    <t>SGEelec 2020</t>
    <phoneticPr fontId="13" type="noConversion"/>
  </si>
  <si>
    <t>SGEelec 2025</t>
    <phoneticPr fontId="13" type="noConversion"/>
  </si>
  <si>
    <t>SGEelec 2030</t>
    <phoneticPr fontId="13" type="noConversion"/>
  </si>
  <si>
    <t>SGEgas 2018</t>
    <phoneticPr fontId="13" type="noConversion"/>
  </si>
  <si>
    <t>SGEgas 2020</t>
    <phoneticPr fontId="13" type="noConversion"/>
  </si>
  <si>
    <t>SGEgas 2025</t>
    <phoneticPr fontId="13" type="noConversion"/>
  </si>
  <si>
    <t>SGEgas 2030</t>
    <phoneticPr fontId="13" type="noConversion"/>
  </si>
  <si>
    <t>SGEdiese 2018</t>
    <phoneticPr fontId="13" type="noConversion"/>
  </si>
  <si>
    <t>SGEdiese 2020</t>
    <phoneticPr fontId="13" type="noConversion"/>
  </si>
  <si>
    <t>SGEdiese 2025</t>
    <phoneticPr fontId="13" type="noConversion"/>
  </si>
  <si>
    <t>SGEdiese 2030</t>
    <phoneticPr fontId="13" type="noConversion"/>
  </si>
  <si>
    <t>eIT</t>
  </si>
  <si>
    <t>erIT</t>
  </si>
  <si>
    <t>pIT</t>
  </si>
  <si>
    <t>RIT</t>
  </si>
  <si>
    <t>Results</t>
    <phoneticPr fontId="12" type="noConversion"/>
  </si>
  <si>
    <t>Energy rating two decimal  (without the distinction between below and above 5 stars)</t>
    <phoneticPr fontId="12" type="noConversion"/>
  </si>
  <si>
    <t>Energy rating (without the distinction between below and above 5 stars)</t>
  </si>
  <si>
    <t>NABERS Energy for Data Centres - Infrastructure
Prediction Tool</t>
  </si>
  <si>
    <t>% of cooling plant with metered heat rejection energy</t>
  </si>
  <si>
    <t>Assessable IT Equipment Energy (kWh)</t>
  </si>
  <si>
    <t>eINF</t>
    <phoneticPr fontId="13" type="noConversion"/>
  </si>
  <si>
    <t>EIT</t>
    <phoneticPr fontId="13" type="noConversion"/>
  </si>
  <si>
    <t>0.81*EIT</t>
    <phoneticPr fontId="13" type="noConversion"/>
  </si>
  <si>
    <t>1.81*EIT*%HR/0.3*0.02*(CDD-430)/365</t>
    <phoneticPr fontId="13" type="noConversion"/>
  </si>
  <si>
    <t>-0.04*1.81*EIT*(1-%HR)</t>
    <phoneticPr fontId="13" type="noConversion"/>
  </si>
  <si>
    <t>erIT</t>
    <phoneticPr fontId="13" type="noConversion"/>
  </si>
  <si>
    <t>PINF</t>
    <phoneticPr fontId="13" type="noConversion"/>
  </si>
  <si>
    <t>RINF</t>
    <phoneticPr fontId="13" type="noConversion"/>
  </si>
  <si>
    <t>NABERS Energy for Data Centres - Whole Facility
Prediction Tool</t>
  </si>
  <si>
    <t>eWF</t>
    <phoneticPr fontId="13" type="noConversion"/>
  </si>
  <si>
    <t>eIT</t>
    <phoneticPr fontId="13" type="noConversion"/>
  </si>
  <si>
    <t>1.81*eIT</t>
    <phoneticPr fontId="13" type="noConversion"/>
  </si>
  <si>
    <t>(1.81*eIT*%HR)/3*(0.02*(CDD-430)/365)</t>
    <phoneticPr fontId="13" type="noConversion"/>
  </si>
  <si>
    <r>
      <rPr>
        <sz val="11"/>
        <color theme="1"/>
        <rFont val="Calibri"/>
        <family val="2"/>
        <charset val="134"/>
        <scheme val="minor"/>
      </rPr>
      <t>-0.04*(1.81*eIT*(1-%HR))</t>
    </r>
  </si>
  <si>
    <t>erWF</t>
    <phoneticPr fontId="13" type="noConversion"/>
  </si>
  <si>
    <t>PWF</t>
    <phoneticPr fontId="13" type="noConversion"/>
  </si>
  <si>
    <t>RWF</t>
    <phoneticPr fontId="13" type="noConversion"/>
  </si>
  <si>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</si>
  <si>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</si>
  <si>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for Data Centres 
Reverse Calculator</t>
  </si>
  <si>
    <t>The NABERS Energy for data centres reverse calculator helps you calculate the maximum amount of energy a data centre can use to achieve a star rating that you specify. To ensure you achieve the rating, you should allow a factor of safety, and not design to the minimum figure for each star band. The output is the maximum amount of energy allowed to be used to achieve the rating you nominate.</t>
  </si>
  <si>
    <t>1. SELECT THE DATA CENTRE RATING TYPE</t>
  </si>
  <si>
    <t>IT Equipment</t>
  </si>
  <si>
    <t>2. ENTER THE STAR RATING YOU WISH TO ACHIEVE</t>
  </si>
  <si>
    <t>3. ENTER THE DATA CENTRE INFORMATION</t>
  </si>
  <si>
    <t>Percentage Breakdown of Energy Consumption:</t>
  </si>
  <si>
    <t>Electricity</t>
  </si>
  <si>
    <t>Gas</t>
  </si>
  <si>
    <t>Coal</t>
  </si>
  <si>
    <t>Oil</t>
  </si>
  <si>
    <t xml:space="preserve">Predicted Median Emissions </t>
  </si>
  <si>
    <r>
      <t>kgCO</t>
    </r>
    <r>
      <rPr>
        <vertAlign val="subscript"/>
        <sz val="10"/>
        <color indexed="53"/>
        <rFont val="Arial"/>
        <family val="2"/>
      </rPr>
      <t>2</t>
    </r>
    <r>
      <rPr>
        <sz val="10"/>
        <color indexed="53"/>
        <rFont val="Arial"/>
        <family val="2"/>
      </rPr>
      <t>-e/year</t>
    </r>
  </si>
  <si>
    <t>Actual Emissions (Scope 1, 2 and 3)</t>
  </si>
  <si>
    <r>
      <t>kgCO</t>
    </r>
    <r>
      <rPr>
        <vertAlign val="subscript"/>
        <sz val="10"/>
        <color indexed="24"/>
        <rFont val="Arial"/>
        <family val="2"/>
      </rPr>
      <t>2</t>
    </r>
    <r>
      <rPr>
        <sz val="10"/>
        <color indexed="24"/>
        <rFont val="Arial"/>
        <family val="2"/>
      </rPr>
      <t>-e/year</t>
    </r>
  </si>
  <si>
    <t>Actual Emissions (Scope 1 and 2)</t>
  </si>
  <si>
    <t>Maximum Allowable Energy Consumption</t>
  </si>
  <si>
    <t>Electricity:</t>
  </si>
  <si>
    <t>kWh/year</t>
  </si>
  <si>
    <t>Gas:</t>
  </si>
  <si>
    <t>MJ/year</t>
  </si>
  <si>
    <t>Coal:</t>
  </si>
  <si>
    <t>kg/year</t>
  </si>
  <si>
    <t>Oil:</t>
  </si>
  <si>
    <t>L/year</t>
  </si>
  <si>
    <t>Infrastructure</t>
  </si>
  <si>
    <t>Whole Facility</t>
  </si>
  <si>
    <t>State</t>
  </si>
  <si>
    <t>kgCO2/MJ</t>
  </si>
  <si>
    <t>SGEheat = SGEgas</t>
  </si>
  <si>
    <t>SGEelec</t>
  </si>
  <si>
    <t>kgCO2/kWh</t>
  </si>
  <si>
    <t>SGEcoal</t>
  </si>
  <si>
    <t>kgCO2/kg</t>
  </si>
  <si>
    <t>SGEoil</t>
  </si>
  <si>
    <t>kgCO2/L</t>
  </si>
  <si>
    <t>Climate zone</t>
  </si>
  <si>
    <t>CDD15wb</t>
  </si>
  <si>
    <t>Assessable IT emissions for Infrastructure rating (kgCO2/year)</t>
  </si>
  <si>
    <t>Benchmark predicted IT emissions for IT and Whole Facility rating(kgCO2/year)</t>
  </si>
  <si>
    <t>Climate correction for Infrastructure rating (kgCO2/year)</t>
  </si>
  <si>
    <t>Condenser water correction for Infrastructure rating(kgCO2/year)</t>
  </si>
  <si>
    <t>Climate correction for Whole facility rating (kgCO2/year)</t>
  </si>
  <si>
    <t>Condenser water correction for Whole Facility rating(kgCO2/year)</t>
  </si>
  <si>
    <t>Total predicted emissions for rating (kgCO2/year)</t>
  </si>
  <si>
    <t>kgCO2/year</t>
  </si>
  <si>
    <t>Residual at selected Energy star rating (IT Equipment)</t>
  </si>
  <si>
    <t>"Actual" emissions at selected Energy star rating</t>
  </si>
  <si>
    <t>"Actual" emissions at selected Energy star rating in Rating Period (IT Equipment)</t>
  </si>
  <si>
    <t>kgCO2/day</t>
  </si>
  <si>
    <t>Effective GHG Coefficient</t>
  </si>
  <si>
    <t>"Actual" energy consumption at selected Energy star rating</t>
  </si>
  <si>
    <t>MJ</t>
  </si>
  <si>
    <t>"Actual" energy consumption at selected Energy star rating in Rating Period
(IT Equipment)</t>
  </si>
  <si>
    <t>Raw emission calculations</t>
  </si>
  <si>
    <t>Scope 1, 2&amp; 3</t>
  </si>
  <si>
    <t>Scope 1 &amp; 2</t>
  </si>
  <si>
    <t>Not used anywhere in the calculations</t>
  </si>
  <si>
    <t>SGEgas</t>
  </si>
  <si>
    <t>Conversion Factors</t>
  </si>
  <si>
    <t>MJ/kWh</t>
  </si>
  <si>
    <t>MJ/kg</t>
  </si>
  <si>
    <t>MJ/L</t>
  </si>
  <si>
    <t>Climate_id</t>
  </si>
  <si>
    <t>Name</t>
  </si>
  <si>
    <t>State_id</t>
  </si>
  <si>
    <t>Hdd</t>
  </si>
  <si>
    <t>Cdd</t>
  </si>
  <si>
    <t>Kimberley</t>
  </si>
  <si>
    <t>Pilbara</t>
  </si>
  <si>
    <t>Gascoyne</t>
  </si>
  <si>
    <t>Interior</t>
  </si>
  <si>
    <t>Central West</t>
  </si>
  <si>
    <t>Central Wheat Belt</t>
  </si>
  <si>
    <t>Lower West</t>
  </si>
  <si>
    <t>Great Southern</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</si>
  <si>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</si>
  <si>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</si>
  <si>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</si>
  <si>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</si>
  <si>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</si>
  <si>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</si>
  <si>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</si>
  <si>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</si>
  <si>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</si>
  <si>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</si>
  <si>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</si>
  <si>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</si>
  <si>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</si>
  <si>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</si>
  <si>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</si>
  <si>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</si>
  <si>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</si>
  <si>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</si>
  <si>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</si>
  <si>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</si>
  <si>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</si>
  <si>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</si>
  <si>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</si>
  <si>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</si>
  <si>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</si>
  <si>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</si>
  <si>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</si>
  <si>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</si>
  <si>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</si>
  <si>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</si>
  <si>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</si>
  <si>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</si>
  <si>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</si>
  <si>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</si>
  <si>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</si>
  <si>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</si>
  <si>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</si>
  <si>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</si>
  <si>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</si>
  <si>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</si>
  <si>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</si>
  <si>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</si>
  <si>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</si>
  <si>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</si>
  <si>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</si>
  <si>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</si>
  <si>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</si>
  <si>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</si>
  <si>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</si>
  <si>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</si>
  <si>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</si>
  <si>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</si>
  <si>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</si>
  <si>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</si>
  <si>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</si>
  <si>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</si>
  <si>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</si>
  <si>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Victoria</t>
  </si>
  <si>
    <t>Barkly</t>
  </si>
  <si>
    <t>Alice Springs</t>
  </si>
  <si>
    <t>Postcode</t>
  </si>
  <si>
    <t>Climate_zone</t>
  </si>
  <si>
    <t>DATA CENTRE RATING</t>
  </si>
  <si>
    <t>Specific Greenhouse Coefficients (SGEx ) used in the rating calculation are based on the July 2012 National Greenhouse Account Factors  published by The Department of Climate Change and Energy Efficiency.</t>
  </si>
  <si>
    <t>SGEx (2012)</t>
  </si>
  <si>
    <t>Electricity
(SGEe)</t>
  </si>
  <si>
    <t>Gas
(SGEg)</t>
  </si>
  <si>
    <t>Diesel
(SGEd)</t>
  </si>
  <si>
    <t>(kgCO2/kWh)</t>
  </si>
  <si>
    <t>(kgCO2/MJ)</t>
  </si>
  <si>
    <t>(kgCO2/Litre)</t>
  </si>
  <si>
    <t>ACT</t>
  </si>
  <si>
    <t>NSW</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</si>
  <si>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</si>
  <si>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</si>
  <si>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</si>
  <si>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</si>
  <si>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</si>
  <si>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</si>
  <si>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SGEx (2020)</t>
    <phoneticPr fontId="8" type="noConversion"/>
  </si>
  <si>
    <t>NT</t>
  </si>
  <si>
    <t>QLD</t>
  </si>
  <si>
    <t>SA</t>
  </si>
  <si>
    <t>TAS</t>
  </si>
  <si>
    <t>VIC</t>
  </si>
  <si>
    <t>WA</t>
  </si>
  <si>
    <t>Fuel Type</t>
  </si>
  <si>
    <t>Concatenate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</si>
  <si>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</si>
  <si>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</si>
  <si>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</si>
  <si>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</si>
  <si>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</si>
  <si>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</si>
  <si>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</si>
  <si>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</si>
  <si>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</si>
  <si>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</si>
  <si>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</si>
  <si>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</si>
  <si>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</si>
  <si>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</si>
  <si>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</si>
  <si>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</si>
  <si>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</si>
  <si>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</si>
  <si>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</si>
  <si>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Option 1</t>
  </si>
  <si>
    <t>Option 6</t>
  </si>
  <si>
    <t>Option 8</t>
  </si>
  <si>
    <t>Current (2025 Update)</t>
  </si>
  <si>
    <t>RPM</t>
  </si>
  <si>
    <t>Predicted 2030 - Scenario 1</t>
  </si>
  <si>
    <t>Result after 1st Update (2021-2025)</t>
  </si>
  <si>
    <t>Pre-2021 Update</t>
  </si>
  <si>
    <t>Current (2025 Update</t>
  </si>
  <si>
    <t>Version</t>
    <phoneticPr fontId="17" type="noConversion"/>
  </si>
  <si>
    <t>Changes</t>
    <phoneticPr fontId="17" type="noConversion"/>
  </si>
  <si>
    <t>Date</t>
  </si>
  <si>
    <t>Made By</t>
  </si>
  <si>
    <t>Notes</t>
    <phoneticPr fontId="17" type="noConversion"/>
  </si>
  <si>
    <t>Updated benchmark to reflect option 1, 6, 8</t>
  </si>
  <si>
    <t>v2.0</t>
  </si>
  <si>
    <t>Rashmi</t>
  </si>
  <si>
    <t>Graph updated, included SGEx factors</t>
  </si>
  <si>
    <t xml:space="preserve">Added RPM, updated wording in the document, renamed results in displayed section, updated graphs to reflect same wordings
</t>
  </si>
  <si>
    <t>LPG (L)</t>
  </si>
  <si>
    <t>v2.1</t>
  </si>
  <si>
    <t>Clem</t>
  </si>
  <si>
    <t>Added LPG input separate, to be treated as Gas in the backend to align with Perform release R17</t>
  </si>
  <si>
    <t xml:space="preserve">Predicted 2030 </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</si>
  <si>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</si>
  <si>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</si>
  <si>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</si>
  <si>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t>Updated Graph to show Predicted 2030</t>
  </si>
  <si>
    <t>v.3.0</t>
  </si>
  <si>
    <t>v3.1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</si>
</sst>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000"/>
    <numFmt numFmtId="166" formatCode="_-* #,##0.0000000_-;\-* #,##0.0000000_-;_-* &quot;-&quot;??_-;_-@_-"/>
    <numFmt numFmtId="167" formatCode="_-* #,##0.000000000_-;\-* #,##0.000000000_-;_-* &quot;-&quot;??_-;_-@_-"/>
    <numFmt numFmtId="168" formatCode="0.0000%"/>
    <numFmt numFmtId="169" formatCode="0.0"/>
    <numFmt numFmtId="170" formatCode="0.0000"/>
    <numFmt numFmtId="171" formatCode="0.00000"/>
    <numFmt numFmtId="172" formatCode="0.000000"/>
    <numFmt numFmtId="173" formatCode="0.0000000"/>
  </numFmts>
  <fonts count="8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sz val="10"/>
      <name val="MS Sans Serif"/>
    </font>
    <font>
      <sz val="11"/>
      <name val="Calibri"/>
      <family val="3"/>
      <charset val="134"/>
      <scheme val="minor"/>
    </font>
    <font>
      <sz val="8"/>
      <color indexed="21"/>
      <name val="Arial"/>
      <family val="2"/>
    </font>
    <font>
      <b/>
      <sz val="8"/>
      <color indexed="21"/>
      <name val="Arial"/>
      <family val="2"/>
    </font>
    <font>
      <sz val="8"/>
      <name val="Arial"/>
      <family val="2"/>
    </font>
    <font>
      <b/>
      <sz val="20"/>
      <name val="Arial"/>
      <family val="2"/>
    </font>
    <font>
      <b/>
      <sz val="13"/>
      <color indexed="53"/>
      <name val="Arial"/>
      <family val="2"/>
    </font>
    <font>
      <vertAlign val="subscript"/>
      <sz val="10"/>
      <color indexed="53"/>
      <name val="Arial"/>
      <family val="2"/>
    </font>
    <font>
      <b/>
      <sz val="13"/>
      <color theme="9"/>
      <name val="Arial"/>
      <family val="2"/>
    </font>
    <font>
      <sz val="10"/>
      <color theme="9"/>
      <name val="Arial"/>
      <family val="2"/>
    </font>
    <font>
      <vertAlign val="subscript"/>
      <sz val="10"/>
      <color indexed="24"/>
      <name val="Arial"/>
      <family val="2"/>
    </font>
    <font>
      <sz val="10"/>
      <color indexed="24"/>
      <name val="Arial"/>
      <family val="2"/>
    </font>
    <font>
      <sz val="10"/>
      <color indexed="9"/>
      <name val="Arial"/>
      <family val="2"/>
    </font>
    <font>
      <b/>
      <sz val="10"/>
      <color indexed="9"/>
      <name val="Arial"/>
      <family val="2"/>
    </font>
    <font>
      <b/>
      <sz val="10"/>
      <color theme="9"/>
      <name val="Arial"/>
      <family val="2"/>
    </font>
    <font>
      <sz val="11"/>
      <color theme="9"/>
      <name val="Arial"/>
      <family val="2"/>
    </font>
    <font>
      <sz val="10"/>
      <color indexed="10"/>
      <name val="Arial"/>
      <family val="2"/>
    </font>
    <font>
      <b/>
      <sz val="8"/>
      <color indexed="81"/>
      <name val="Tahoma"/>
      <family val="2"/>
    </font>
    <font>
      <sz val="8"/>
      <color indexed="81"/>
      <name val="Tahoma"/>
      <family val="2"/>
    </font>
    <font>
      <b/>
      <sz val="11"/>
      <color theme="1"/>
      <name val="Calibri"/>
      <family val="2"/>
      <scheme val="minor"/>
    </font>
    <font>
      <b/>
      <sz val="10"/>
      <color rgb="FFDDEBF7"/>
      <name val="Arial"/>
      <family val="2"/>
    </font>
    <font>
      <b/>
      <sz val="10"/>
      <color theme="0" tint="-0.249977111117893"/>
      <name val="Arial"/>
      <family val="2"/>
    </font>
    <font>
      <b/>
      <sz val="10"/>
      <color theme="5"/>
      <name val="Arial"/>
      <family val="2"/>
    </font>
    <font>
      <b/>
      <sz val="11"/>
      <color theme="0"/>
      <name val="Calibri"/>
      <family val="3"/>
      <charset val="134"/>
      <scheme val="minor"/>
    </font>
    <font>
      <b/>
      <sz val="10"/>
      <color theme="8" tint="0.79998168889431442"/>
      <name val="Arial"/>
      <family val="2"/>
    </font>
  </fonts>
  <fills count="22">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indexed="64"/>
      </patternFill>
    </fill>
    <fill>
      <patternFill patternType="solid">
        <fgColor theme="4"/>
        <bgColor indexed="64"/>
      </patternFill>
    </fill>
    <fill>
      <patternFill patternType="solid">
        <fgColor theme="4" tint="0.79998168889431442"/>
        <bgColor theme="4" tint="0.79998168889431442"/>
      </patternFill>
    </fill>
  </fills>
  <borders count="33">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top style="medium">
        <color indexed="64"/>
      </top>
      <bottom/>
      <diagonal/>
    </border>
    <border>
      <left style="thin">
        <color indexed="64"/>
      </left>
      <right/>
      <top/>
      <bottom style="medium">
        <color indexed="64"/>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9" fontId="57" fillId="0" borderId="0" applyFont="0" applyFill="0" applyBorder="0" applyAlignment="0" applyProtection="0"/>
    <xf numFmtId="0" fontId="57" fillId="0" borderId="0"/>
  </cellStyleXfs>
  <cellXfs count="401">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38" fillId="6" borderId="0" xfId="0" applyFont="1" applyFill="1" applyAlignment="1" applyProtection="1">
      <alignment horizontal="right"/>
      <protection hidden="1"/>
    </xf>
    <xf numFmtId="0" fontId="54" fillId="0" borderId="11" xfId="13" applyFont="1" applyBorder="1" applyAlignment="1">
      <alignment vertical="center"/>
    </xf>
    <xf numFmtId="0" fontId="53" fillId="0" borderId="11" xfId="13" applyFont="1" applyBorder="1" applyAlignment="1">
      <alignment vertical="center"/>
    </xf>
    <xf numFmtId="0" fontId="54" fillId="0" borderId="11" xfId="13" applyFont="1" applyBorder="1" applyAlignment="1">
      <alignment vertical="center" wrapText="1"/>
    </xf>
    <xf numFmtId="0" fontId="53" fillId="0" borderId="0" xfId="0" applyFont="1" applyAlignment="1">
      <alignment vertical="center"/>
    </xf>
    <xf numFmtId="0" fontId="55" fillId="13" borderId="0" xfId="0" applyFont="1" applyFill="1" applyProtection="1">
      <protection hidden="1"/>
    </xf>
    <xf numFmtId="0" fontId="55" fillId="14" borderId="0" xfId="0" applyFont="1" applyFill="1" applyProtection="1">
      <protection hidden="1"/>
    </xf>
    <xf numFmtId="2" fontId="38"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3" fillId="0" borderId="11" xfId="0" applyFont="1" applyBorder="1" applyAlignment="1">
      <alignment vertical="center"/>
    </xf>
    <xf numFmtId="165" fontId="38" fillId="6" borderId="0" xfId="0" applyNumberFormat="1" applyFont="1" applyFill="1" applyAlignment="1" applyProtection="1">
      <alignment horizontal="right"/>
      <protection hidden="1"/>
    </xf>
    <xf numFmtId="43" fontId="38" fillId="6" borderId="0" xfId="0" applyNumberFormat="1" applyFont="1" applyFill="1" applyAlignment="1" applyProtection="1">
      <alignment horizontal="right"/>
      <protection hidden="1"/>
    </xf>
    <xf numFmtId="166" fontId="38" fillId="6" borderId="0" xfId="0" applyNumberFormat="1" applyFont="1" applyFill="1" applyAlignment="1" applyProtection="1">
      <alignment horizontal="right"/>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58" fillId="0" borderId="11" xfId="15" quotePrefix="1" applyFont="1" applyBorder="1"/>
    <xf numFmtId="0" fontId="58" fillId="0" borderId="0" xfId="15" applyFont="1"/>
    <xf numFmtId="0" fontId="58" fillId="0" borderId="0" xfId="15" quotePrefix="1" applyFont="1"/>
    <xf numFmtId="0" fontId="6" fillId="4" borderId="0" xfId="4" quotePrefix="1" applyBorder="1" applyAlignment="1">
      <alignment horizontal="left" vertical="center"/>
    </xf>
    <xf numFmtId="167" fontId="38" fillId="6" borderId="0" xfId="0" applyNumberFormat="1" applyFont="1" applyFill="1" applyAlignment="1" applyProtection="1">
      <alignment horizontal="right"/>
      <protection hidden="1"/>
    </xf>
    <xf numFmtId="0" fontId="53" fillId="4" borderId="0" xfId="4" quotePrefix="1" applyFont="1" applyAlignment="1" applyProtection="1">
      <protection hidden="1"/>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5" fillId="6" borderId="0" xfId="0" applyFont="1" applyFill="1" applyProtection="1">
      <protection hidden="1"/>
    </xf>
    <xf numFmtId="0" fontId="16" fillId="6" borderId="0" xfId="0" applyFont="1" applyFill="1" applyAlignment="1">
      <alignment vertical="center"/>
    </xf>
    <xf numFmtId="0" fontId="61" fillId="6" borderId="0" xfId="0" applyFont="1" applyFill="1" applyAlignment="1" applyProtection="1">
      <alignment horizontal="left" vertical="top" wrapText="1"/>
      <protection hidden="1"/>
    </xf>
    <xf numFmtId="0" fontId="15" fillId="6" borderId="0" xfId="0" applyFont="1" applyFill="1" applyAlignment="1" applyProtection="1">
      <alignment vertical="center"/>
      <protection hidden="1"/>
    </xf>
    <xf numFmtId="9" fontId="30" fillId="6" borderId="0" xfId="0" applyNumberFormat="1" applyFont="1" applyFill="1" applyAlignment="1" applyProtection="1">
      <alignment horizontal="left" vertical="top"/>
      <protection hidden="1"/>
    </xf>
    <xf numFmtId="0" fontId="62" fillId="6" borderId="0" xfId="0" applyFont="1" applyFill="1" applyAlignment="1" applyProtection="1">
      <alignment horizontal="center" vertical="center"/>
      <protection locked="0"/>
    </xf>
    <xf numFmtId="0" fontId="7" fillId="6" borderId="0" xfId="0" applyFont="1" applyFill="1" applyAlignment="1" applyProtection="1">
      <alignment horizontal="center"/>
      <protection locked="0"/>
    </xf>
    <xf numFmtId="9" fontId="30" fillId="6" borderId="0" xfId="0" applyNumberFormat="1" applyFont="1" applyFill="1" applyAlignment="1" applyProtection="1">
      <alignment horizontal="left"/>
      <protection hidden="1"/>
    </xf>
    <xf numFmtId="0" fontId="18" fillId="6" borderId="0" xfId="0" applyFont="1" applyFill="1" applyProtection="1">
      <protection hidden="1"/>
    </xf>
    <xf numFmtId="0" fontId="27" fillId="6" borderId="1"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27" fillId="6" borderId="3" xfId="0" applyFont="1" applyFill="1" applyBorder="1" applyAlignment="1" applyProtection="1">
      <alignment vertical="center"/>
      <protection hidden="1"/>
    </xf>
    <xf numFmtId="0" fontId="27" fillId="6" borderId="6" xfId="0" applyFont="1" applyFill="1" applyBorder="1" applyAlignment="1">
      <alignment vertical="center"/>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7" fillId="6" borderId="0" xfId="0" applyFont="1" applyFill="1" applyAlignment="1">
      <alignment vertical="center" wrapText="1"/>
    </xf>
    <xf numFmtId="0" fontId="27" fillId="6" borderId="0" xfId="0" applyFont="1" applyFill="1" applyAlignment="1">
      <alignment vertical="center"/>
    </xf>
    <xf numFmtId="0" fontId="27" fillId="6" borderId="7" xfId="0" applyFont="1" applyFill="1" applyBorder="1" applyAlignment="1">
      <alignment vertical="center"/>
    </xf>
    <xf numFmtId="0" fontId="7" fillId="6" borderId="0" xfId="0" applyFont="1" applyFill="1" applyAlignment="1">
      <alignment vertical="center"/>
    </xf>
    <xf numFmtId="0" fontId="27" fillId="6" borderId="6" xfId="0" applyFont="1" applyFill="1" applyBorder="1" applyAlignment="1">
      <alignment horizontal="left" vertical="center"/>
    </xf>
    <xf numFmtId="2" fontId="7" fillId="6" borderId="0" xfId="0" applyNumberFormat="1" applyFont="1" applyFill="1" applyAlignment="1" applyProtection="1">
      <alignment vertical="center"/>
      <protection hidden="1"/>
    </xf>
    <xf numFmtId="0" fontId="27" fillId="6" borderId="8" xfId="0" applyFont="1" applyFill="1" applyBorder="1" applyAlignment="1">
      <alignment horizontal="left" vertical="center"/>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0" xfId="0" applyFont="1" applyFill="1" applyAlignment="1">
      <alignment horizontal="left" vertical="center"/>
    </xf>
    <xf numFmtId="0" fontId="27" fillId="6" borderId="0" xfId="0" applyFont="1" applyFill="1" applyAlignment="1" applyProtection="1">
      <alignment horizontal="center" vertical="center"/>
      <protection locked="0"/>
    </xf>
    <xf numFmtId="0" fontId="27" fillId="6" borderId="2" xfId="0" applyFont="1" applyFill="1" applyBorder="1" applyAlignment="1" applyProtection="1">
      <alignment vertical="center" wrapText="1"/>
      <protection hidden="1"/>
    </xf>
    <xf numFmtId="0" fontId="27" fillId="6" borderId="3" xfId="0" applyFont="1" applyFill="1" applyBorder="1" applyAlignment="1" applyProtection="1">
      <alignment horizontal="right" vertical="center" wrapText="1"/>
      <protection hidden="1"/>
    </xf>
    <xf numFmtId="9" fontId="30" fillId="6" borderId="6" xfId="0" applyNumberFormat="1" applyFont="1" applyFill="1" applyBorder="1" applyAlignment="1" applyProtection="1">
      <alignment horizontal="left" vertical="center"/>
      <protection hidden="1"/>
    </xf>
    <xf numFmtId="0" fontId="27" fillId="6" borderId="7" xfId="0" applyFont="1" applyFill="1" applyBorder="1" applyAlignment="1" applyProtection="1">
      <alignment horizontal="right" vertical="center"/>
      <protection hidden="1"/>
    </xf>
    <xf numFmtId="0" fontId="27" fillId="6" borderId="6" xfId="0" applyFont="1" applyFill="1" applyBorder="1" applyAlignment="1" applyProtection="1">
      <alignment vertical="center"/>
      <protection hidden="1"/>
    </xf>
    <xf numFmtId="0" fontId="27" fillId="6" borderId="8"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10" xfId="0" applyFont="1" applyFill="1" applyBorder="1" applyAlignment="1" applyProtection="1">
      <alignment horizontal="right" vertical="center"/>
      <protection hidden="1"/>
    </xf>
    <xf numFmtId="0" fontId="7" fillId="6" borderId="0" xfId="0" applyFont="1" applyFill="1" applyAlignment="1">
      <alignment horizontal="left"/>
    </xf>
    <xf numFmtId="0" fontId="7" fillId="6" borderId="0" xfId="0" applyFont="1" applyFill="1" applyAlignment="1">
      <alignment wrapText="1"/>
    </xf>
    <xf numFmtId="0" fontId="27" fillId="6" borderId="0" xfId="0" applyFont="1" applyFill="1" applyProtection="1">
      <protection hidden="1"/>
    </xf>
    <xf numFmtId="0" fontId="7" fillId="6" borderId="0" xfId="0" applyFont="1" applyFill="1" applyAlignment="1" applyProtection="1">
      <alignment horizontal="left"/>
      <protection hidden="1"/>
    </xf>
    <xf numFmtId="168" fontId="7" fillId="6" borderId="0" xfId="0" applyNumberFormat="1" applyFont="1" applyFill="1" applyAlignment="1" applyProtection="1">
      <alignment horizontal="right"/>
      <protection hidden="1"/>
    </xf>
    <xf numFmtId="0" fontId="35" fillId="6" borderId="0" xfId="0" applyFont="1" applyFill="1" applyAlignment="1" applyProtection="1">
      <alignment vertical="top"/>
      <protection hidden="1"/>
    </xf>
    <xf numFmtId="0" fontId="35" fillId="6" borderId="0" xfId="0" applyFont="1" applyFill="1" applyAlignment="1">
      <alignment vertical="top"/>
    </xf>
    <xf numFmtId="0" fontId="35" fillId="6" borderId="0" xfId="0" applyFont="1" applyFill="1" applyProtection="1">
      <protection hidden="1"/>
    </xf>
    <xf numFmtId="0" fontId="66" fillId="6" borderId="0" xfId="0" applyFont="1" applyFill="1" applyAlignment="1" applyProtection="1">
      <alignment vertical="top"/>
      <protection hidden="1"/>
    </xf>
    <xf numFmtId="0" fontId="66" fillId="6" borderId="0" xfId="0" applyFont="1" applyFill="1" applyAlignment="1">
      <alignment vertical="top"/>
    </xf>
    <xf numFmtId="0" fontId="69" fillId="6" borderId="0" xfId="0" applyFont="1" applyFill="1" applyProtection="1">
      <protection hidden="1"/>
    </xf>
    <xf numFmtId="0" fontId="69" fillId="6" borderId="0" xfId="0" applyFont="1" applyFill="1" applyAlignment="1" applyProtection="1">
      <alignment horizontal="left"/>
      <protection hidden="1"/>
    </xf>
    <xf numFmtId="1" fontId="69" fillId="6" borderId="0" xfId="0" applyNumberFormat="1" applyFont="1" applyFill="1" applyAlignment="1" applyProtection="1">
      <alignment horizontal="right"/>
      <protection hidden="1"/>
    </xf>
    <xf numFmtId="1" fontId="70" fillId="6" borderId="0" xfId="0" applyNumberFormat="1" applyFont="1" applyFill="1" applyProtection="1">
      <protection hidden="1"/>
    </xf>
    <xf numFmtId="0" fontId="71" fillId="6" borderId="0" xfId="0" applyFont="1" applyFill="1" applyAlignment="1" applyProtection="1">
      <alignment horizontal="right"/>
      <protection hidden="1"/>
    </xf>
    <xf numFmtId="3" fontId="71" fillId="6" borderId="0" xfId="0" applyNumberFormat="1" applyFont="1" applyFill="1" applyAlignment="1" applyProtection="1">
      <alignment horizontal="right"/>
      <protection hidden="1"/>
    </xf>
    <xf numFmtId="0" fontId="71" fillId="6" borderId="0" xfId="0" applyFont="1" applyFill="1" applyProtection="1">
      <protection hidden="1"/>
    </xf>
    <xf numFmtId="0" fontId="66" fillId="6" borderId="0" xfId="0" applyFont="1" applyFill="1" applyAlignment="1" applyProtection="1">
      <alignment horizontal="left"/>
      <protection hidden="1"/>
    </xf>
    <xf numFmtId="0" fontId="71" fillId="6" borderId="0" xfId="0" applyFont="1" applyFill="1" applyAlignment="1" applyProtection="1">
      <alignment horizontal="left"/>
      <protection hidden="1"/>
    </xf>
    <xf numFmtId="0" fontId="72" fillId="6" borderId="0" xfId="0" applyFont="1" applyFill="1" applyAlignment="1" applyProtection="1">
      <alignment horizontal="left"/>
      <protection hidden="1"/>
    </xf>
    <xf numFmtId="0" fontId="66" fillId="6" borderId="0" xfId="0" applyFont="1" applyFill="1" applyProtection="1">
      <protection hidden="1"/>
    </xf>
    <xf numFmtId="1" fontId="7" fillId="6" borderId="0" xfId="0" applyNumberFormat="1" applyFont="1" applyFill="1" applyAlignment="1" applyProtection="1">
      <alignment horizontal="right"/>
      <protection hidden="1"/>
    </xf>
    <xf numFmtId="1" fontId="7" fillId="6" borderId="0" xfId="0" applyNumberFormat="1" applyFont="1" applyFill="1" applyProtection="1">
      <protection hidden="1"/>
    </xf>
    <xf numFmtId="0" fontId="73" fillId="6" borderId="0" xfId="0" applyFont="1" applyFill="1" applyAlignment="1" applyProtection="1">
      <alignment horizontal="right"/>
      <protection hidden="1"/>
    </xf>
    <xf numFmtId="169" fontId="7" fillId="6" borderId="0" xfId="0" applyNumberFormat="1" applyFont="1" applyFill="1" applyProtection="1">
      <protection hidden="1"/>
    </xf>
    <xf numFmtId="0" fontId="7" fillId="6" borderId="0" xfId="0" applyFont="1" applyFill="1" applyAlignment="1" applyProtection="1">
      <alignment horizontal="right"/>
      <protection hidden="1"/>
    </xf>
    <xf numFmtId="0" fontId="76" fillId="17" borderId="11" xfId="0" applyFont="1" applyFill="1" applyBorder="1" applyAlignment="1">
      <alignment horizontal="center" vertical="center" wrapText="1"/>
    </xf>
    <xf numFmtId="0" fontId="0" fillId="0" borderId="11" xfId="0" applyBorder="1" applyAlignment="1">
      <alignment horizontal="center"/>
    </xf>
    <xf numFmtId="170" fontId="0" fillId="17" borderId="11" xfId="0" applyNumberFormat="1" applyFill="1" applyBorder="1"/>
    <xf numFmtId="0" fontId="0" fillId="17" borderId="11" xfId="0" applyFill="1" applyBorder="1" applyAlignment="1">
      <alignment horizontal="center"/>
    </xf>
    <xf numFmtId="171" fontId="0" fillId="0" borderId="11" xfId="0" applyNumberFormat="1" applyBorder="1" applyAlignment="1">
      <alignment horizontal="center"/>
    </xf>
    <xf numFmtId="0" fontId="19" fillId="18" borderId="14" xfId="0" applyFont="1" applyFill="1" applyBorder="1" applyProtection="1">
      <protection hidden="1"/>
    </xf>
    <xf numFmtId="0" fontId="7" fillId="18" borderId="14" xfId="0" applyFont="1" applyFill="1" applyBorder="1" applyProtection="1">
      <protection hidden="1"/>
    </xf>
    <xf numFmtId="0" fontId="7" fillId="18" borderId="15" xfId="0" applyFont="1" applyFill="1" applyBorder="1" applyAlignment="1" applyProtection="1">
      <alignment vertical="center"/>
      <protection hidden="1"/>
    </xf>
    <xf numFmtId="0" fontId="19" fillId="18" borderId="0" xfId="0" applyFont="1" applyFill="1" applyProtection="1">
      <protection hidden="1"/>
    </xf>
    <xf numFmtId="0" fontId="35" fillId="18" borderId="0" xfId="0" applyFont="1" applyFill="1" applyAlignment="1">
      <alignment vertical="center"/>
    </xf>
    <xf numFmtId="0" fontId="7" fillId="18" borderId="0" xfId="0" applyFont="1" applyFill="1" applyAlignment="1" applyProtection="1">
      <alignment vertical="center"/>
      <protection hidden="1"/>
    </xf>
    <xf numFmtId="0" fontId="36" fillId="18" borderId="17" xfId="0" applyFont="1" applyFill="1" applyBorder="1" applyAlignment="1" applyProtection="1">
      <alignment vertical="center"/>
      <protection hidden="1"/>
    </xf>
    <xf numFmtId="0" fontId="19" fillId="18" borderId="20" xfId="0" applyFont="1" applyFill="1" applyBorder="1" applyProtection="1">
      <protection hidden="1"/>
    </xf>
    <xf numFmtId="0" fontId="49" fillId="18" borderId="20" xfId="0" applyFont="1" applyFill="1" applyBorder="1" applyAlignment="1" applyProtection="1">
      <alignment vertical="center"/>
      <protection hidden="1"/>
    </xf>
    <xf numFmtId="0" fontId="7" fillId="6" borderId="0" xfId="0" applyFont="1" applyFill="1" applyAlignment="1" applyProtection="1">
      <alignment horizontal="center"/>
      <protection hidden="1"/>
    </xf>
    <xf numFmtId="0" fontId="49" fillId="6" borderId="0" xfId="0" applyFont="1" applyFill="1" applyAlignment="1" applyProtection="1">
      <alignment vertical="center"/>
      <protection hidden="1"/>
    </xf>
    <xf numFmtId="2" fontId="27" fillId="6" borderId="0" xfId="1" applyNumberFormat="1" applyFont="1" applyFill="1" applyBorder="1" applyAlignment="1" applyProtection="1">
      <alignment horizontal="center" vertical="center"/>
      <protection hidden="1"/>
    </xf>
    <xf numFmtId="0" fontId="35" fillId="6" borderId="0" xfId="0" applyFont="1" applyFill="1" applyAlignment="1">
      <alignment vertical="center"/>
    </xf>
    <xf numFmtId="169" fontId="51" fillId="7" borderId="23" xfId="0" applyNumberFormat="1" applyFont="1" applyFill="1" applyBorder="1" applyAlignment="1" applyProtection="1">
      <alignment horizontal="left"/>
      <protection hidden="1"/>
    </xf>
    <xf numFmtId="0" fontId="11" fillId="7" borderId="0" xfId="0" applyFont="1" applyFill="1" applyAlignment="1" applyProtection="1">
      <alignment vertical="top" wrapText="1"/>
      <protection hidden="1"/>
    </xf>
    <xf numFmtId="0" fontId="24" fillId="6" borderId="0" xfId="0" applyFont="1" applyFill="1" applyAlignment="1" applyProtection="1">
      <alignment horizontal="left" vertical="center"/>
      <protection hidden="1"/>
    </xf>
    <xf numFmtId="3" fontId="63" fillId="6" borderId="0" xfId="0" applyNumberFormat="1" applyFont="1" applyFill="1" applyAlignment="1" applyProtection="1">
      <alignment horizontal="right" vertical="top"/>
      <protection hidden="1"/>
    </xf>
    <xf numFmtId="3" fontId="27" fillId="6" borderId="6" xfId="0" applyNumberFormat="1" applyFont="1" applyFill="1" applyBorder="1" applyAlignment="1" applyProtection="1">
      <alignment horizontal="center" vertical="center"/>
      <protection locked="0"/>
    </xf>
    <xf numFmtId="3" fontId="27" fillId="6" borderId="7" xfId="0" applyNumberFormat="1" applyFont="1" applyFill="1" applyBorder="1" applyAlignment="1" applyProtection="1">
      <alignment horizontal="center" vertical="center"/>
      <protection locked="0"/>
    </xf>
    <xf numFmtId="3" fontId="65" fillId="6" borderId="0" xfId="0" applyNumberFormat="1" applyFont="1" applyFill="1" applyAlignment="1" applyProtection="1">
      <alignment horizontal="right" vertical="top"/>
      <protection hidden="1"/>
    </xf>
    <xf numFmtId="0" fontId="55" fillId="0" borderId="0" xfId="0" applyFont="1" applyProtection="1">
      <protection hidden="1"/>
    </xf>
    <xf numFmtId="0" fontId="35" fillId="13" borderId="17" xfId="0" applyFont="1" applyFill="1" applyBorder="1" applyAlignment="1">
      <alignment vertical="center"/>
    </xf>
    <xf numFmtId="0" fontId="19" fillId="13" borderId="17" xfId="0" applyFont="1" applyFill="1" applyBorder="1" applyProtection="1">
      <protection hidden="1"/>
    </xf>
    <xf numFmtId="0" fontId="19" fillId="13" borderId="31" xfId="0" applyFont="1" applyFill="1" applyBorder="1" applyProtection="1">
      <protection hidden="1"/>
    </xf>
    <xf numFmtId="0" fontId="19" fillId="13" borderId="12" xfId="0" applyFont="1" applyFill="1" applyBorder="1" applyProtection="1">
      <protection hidden="1"/>
    </xf>
    <xf numFmtId="0" fontId="19" fillId="13" borderId="32" xfId="0" applyFont="1" applyFill="1" applyBorder="1" applyProtection="1">
      <protection hidden="1"/>
    </xf>
    <xf numFmtId="0" fontId="7" fillId="0" borderId="0" xfId="0" applyFont="1" applyAlignment="1" applyProtection="1">
      <alignment vertical="center"/>
      <protection hidden="1"/>
    </xf>
    <xf numFmtId="0" fontId="35" fillId="0" borderId="0" xfId="0" applyFont="1" applyAlignment="1">
      <alignment vertical="center"/>
    </xf>
    <xf numFmtId="0" fontId="36" fillId="0" borderId="0" xfId="0" applyFont="1" applyAlignment="1" applyProtection="1">
      <alignment vertical="center"/>
      <protection hidden="1"/>
    </xf>
    <xf numFmtId="0" fontId="37" fillId="0" borderId="0" xfId="0" applyFont="1" applyAlignment="1">
      <alignment horizontal="center" vertical="center"/>
    </xf>
    <xf numFmtId="0" fontId="19" fillId="19" borderId="16" xfId="0" applyFont="1" applyFill="1" applyBorder="1" applyProtection="1">
      <protection hidden="1"/>
    </xf>
    <xf numFmtId="169" fontId="79" fillId="13" borderId="21" xfId="0" applyNumberFormat="1" applyFont="1" applyFill="1" applyBorder="1" applyAlignment="1" applyProtection="1">
      <alignment horizontal="center" vertical="center"/>
      <protection hidden="1"/>
    </xf>
    <xf numFmtId="169" fontId="79" fillId="18" borderId="21" xfId="0" applyNumberFormat="1" applyFont="1" applyFill="1" applyBorder="1" applyAlignment="1" applyProtection="1">
      <alignment horizontal="center" vertical="center"/>
      <protection hidden="1"/>
    </xf>
    <xf numFmtId="0" fontId="19" fillId="13" borderId="15" xfId="0" applyFont="1" applyFill="1" applyBorder="1" applyProtection="1">
      <protection hidden="1"/>
    </xf>
    <xf numFmtId="0" fontId="49" fillId="13" borderId="21" xfId="0" applyFont="1" applyFill="1" applyBorder="1" applyAlignment="1" applyProtection="1">
      <alignment vertical="center"/>
      <protection hidden="1"/>
    </xf>
    <xf numFmtId="0" fontId="7" fillId="13" borderId="27" xfId="0" applyFont="1" applyFill="1" applyBorder="1" applyProtection="1">
      <protection hidden="1"/>
    </xf>
    <xf numFmtId="0" fontId="7" fillId="13" borderId="15" xfId="0" applyFont="1" applyFill="1" applyBorder="1" applyProtection="1">
      <protection hidden="1"/>
    </xf>
    <xf numFmtId="0" fontId="7" fillId="13" borderId="16" xfId="0" applyFont="1" applyFill="1" applyBorder="1" applyProtection="1">
      <protection hidden="1"/>
    </xf>
    <xf numFmtId="0" fontId="24" fillId="13" borderId="0" xfId="0" applyFont="1" applyFill="1" applyAlignment="1" applyProtection="1">
      <alignment vertical="center"/>
      <protection hidden="1"/>
    </xf>
    <xf numFmtId="0" fontId="19" fillId="0" borderId="0" xfId="0" applyFont="1" applyProtection="1">
      <protection hidden="1"/>
    </xf>
    <xf numFmtId="0" fontId="49" fillId="0" borderId="0" xfId="0" applyFont="1" applyAlignment="1" applyProtection="1">
      <alignment vertical="center"/>
      <protection hidden="1"/>
    </xf>
    <xf numFmtId="2" fontId="79" fillId="0" borderId="0" xfId="0" applyNumberFormat="1" applyFont="1" applyAlignment="1" applyProtection="1">
      <alignment horizontal="center"/>
      <protection hidden="1"/>
    </xf>
    <xf numFmtId="0" fontId="45" fillId="0" borderId="0" xfId="0" applyFont="1" applyAlignment="1" applyProtection="1">
      <alignment horizontal="center" vertical="center" wrapText="1"/>
      <protection hidden="1"/>
    </xf>
    <xf numFmtId="2" fontId="7" fillId="0" borderId="0" xfId="0" applyNumberFormat="1" applyFont="1" applyAlignment="1" applyProtection="1">
      <alignment vertical="center"/>
      <protection hidden="1"/>
    </xf>
    <xf numFmtId="43" fontId="32" fillId="0" borderId="0" xfId="0" applyNumberFormat="1" applyFont="1" applyProtection="1">
      <protection hidden="1"/>
    </xf>
    <xf numFmtId="0" fontId="7" fillId="13" borderId="17" xfId="0" applyFont="1" applyFill="1" applyBorder="1" applyAlignment="1" applyProtection="1">
      <alignment horizontal="right" vertical="center"/>
      <protection hidden="1"/>
    </xf>
    <xf numFmtId="0" fontId="49" fillId="13" borderId="15" xfId="0" applyFont="1" applyFill="1" applyBorder="1" applyAlignment="1" applyProtection="1">
      <alignment vertical="center"/>
      <protection hidden="1"/>
    </xf>
    <xf numFmtId="0" fontId="49" fillId="13" borderId="17" xfId="0" applyFont="1" applyFill="1" applyBorder="1" applyAlignment="1" applyProtection="1">
      <alignment vertical="center"/>
      <protection hidden="1"/>
    </xf>
    <xf numFmtId="0" fontId="80" fillId="20" borderId="0" xfId="0" applyFont="1" applyFill="1" applyAlignment="1">
      <alignment horizontal="center" vertical="center"/>
    </xf>
    <xf numFmtId="14" fontId="0" fillId="0" borderId="0" xfId="0" applyNumberFormat="1"/>
    <xf numFmtId="0" fontId="0" fillId="0" borderId="0" xfId="0" applyAlignment="1">
      <alignment wrapText="1"/>
    </xf>
    <xf numFmtId="0" fontId="62" fillId="13" borderId="27" xfId="0" applyFont="1" applyFill="1" applyBorder="1" applyAlignment="1" applyProtection="1">
      <alignment vertical="center"/>
      <protection hidden="1"/>
    </xf>
    <xf numFmtId="0" fontId="62" fillId="13" borderId="15" xfId="0" applyFont="1" applyFill="1" applyBorder="1" applyAlignment="1" applyProtection="1">
      <alignment vertical="center"/>
      <protection hidden="1"/>
    </xf>
    <xf numFmtId="2" fontId="27" fillId="0" borderId="0" xfId="1" applyNumberFormat="1" applyFont="1" applyFill="1" applyBorder="1" applyAlignment="1" applyProtection="1">
      <alignment horizontal="center" vertical="center"/>
      <protection hidden="1"/>
    </xf>
    <xf numFmtId="0" fontId="53" fillId="21" borderId="11" xfId="13" applyFont="1" applyFill="1" applyBorder="1" applyAlignment="1">
      <alignment vertical="center"/>
    </xf>
    <xf numFmtId="172" fontId="53" fillId="21" borderId="11" xfId="0" applyNumberFormat="1" applyFont="1" applyFill="1" applyBorder="1" applyAlignment="1">
      <alignment vertical="center"/>
    </xf>
    <xf numFmtId="170" fontId="53" fillId="21" borderId="11" xfId="13" applyNumberFormat="1" applyFont="1" applyFill="1" applyBorder="1" applyAlignment="1">
      <alignment vertical="center"/>
    </xf>
    <xf numFmtId="171" fontId="53" fillId="0" borderId="11" xfId="13" applyNumberFormat="1" applyFont="1" applyBorder="1" applyAlignment="1">
      <alignment vertical="center"/>
    </xf>
    <xf numFmtId="170" fontId="53" fillId="0" borderId="11" xfId="13" applyNumberFormat="1" applyFont="1" applyBorder="1" applyAlignment="1">
      <alignment vertical="center"/>
    </xf>
    <xf numFmtId="171" fontId="53" fillId="21" borderId="11" xfId="13" applyNumberFormat="1" applyFont="1" applyFill="1" applyBorder="1" applyAlignment="1">
      <alignment vertical="center"/>
    </xf>
    <xf numFmtId="0" fontId="58" fillId="21" borderId="11" xfId="13" applyFont="1" applyFill="1" applyBorder="1" applyAlignment="1">
      <alignment vertical="center"/>
    </xf>
    <xf numFmtId="171" fontId="58" fillId="21" borderId="11" xfId="0" applyNumberFormat="1" applyFont="1" applyFill="1" applyBorder="1" applyAlignment="1">
      <alignment vertical="center"/>
    </xf>
    <xf numFmtId="0" fontId="58" fillId="21" borderId="11" xfId="0" applyFont="1" applyFill="1" applyBorder="1" applyAlignment="1">
      <alignment vertical="center"/>
    </xf>
    <xf numFmtId="170" fontId="53" fillId="21" borderId="11" xfId="0" applyNumberFormat="1" applyFont="1" applyFill="1" applyBorder="1" applyAlignment="1">
      <alignment vertical="center"/>
    </xf>
    <xf numFmtId="0" fontId="1" fillId="0" borderId="11" xfId="0" applyFont="1" applyBorder="1" applyAlignment="1">
      <alignment vertical="center"/>
    </xf>
    <xf numFmtId="0" fontId="53" fillId="21" borderId="25" xfId="13" applyFont="1" applyFill="1" applyBorder="1" applyAlignment="1">
      <alignment vertical="center"/>
    </xf>
    <xf numFmtId="2" fontId="53" fillId="0" borderId="11" xfId="13" applyNumberFormat="1" applyFont="1" applyBorder="1" applyAlignment="1">
      <alignment vertical="center"/>
    </xf>
    <xf numFmtId="2" fontId="53" fillId="21" borderId="11" xfId="13" applyNumberFormat="1" applyFont="1" applyFill="1" applyBorder="1" applyAlignment="1">
      <alignment vertical="center"/>
    </xf>
    <xf numFmtId="173" fontId="38" fillId="6" borderId="0" xfId="0" applyNumberFormat="1" applyFont="1" applyFill="1" applyAlignment="1" applyProtection="1">
      <alignment horizontal="right"/>
      <protection hidden="1"/>
    </xf>
    <xf numFmtId="0" fontId="80" fillId="20" borderId="0" xfId="0" applyFont="1" applyFill="1" applyAlignment="1">
      <alignment horizontal="left" vertical="center"/>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9" fillId="18" borderId="27" xfId="0" applyFont="1" applyFill="1" applyBorder="1" applyAlignment="1" applyProtection="1">
      <alignment horizontal="center"/>
      <protection hidden="1"/>
    </xf>
    <xf numFmtId="0" fontId="19" fillId="18" borderId="15" xfId="0" applyFont="1" applyFill="1" applyBorder="1" applyAlignment="1" applyProtection="1">
      <alignment horizontal="center"/>
      <protection hidden="1"/>
    </xf>
    <xf numFmtId="0" fontId="62" fillId="18" borderId="16" xfId="0" applyFont="1" applyFill="1" applyBorder="1" applyAlignment="1" applyProtection="1">
      <alignment horizontal="center" vertical="center"/>
      <protection hidden="1"/>
    </xf>
    <xf numFmtId="0" fontId="62" fillId="18" borderId="17" xfId="0" applyFont="1" applyFill="1" applyBorder="1" applyAlignment="1" applyProtection="1">
      <alignment horizontal="center" vertical="center"/>
      <protection hidden="1"/>
    </xf>
    <xf numFmtId="2" fontId="79" fillId="18" borderId="28" xfId="0" applyNumberFormat="1" applyFont="1" applyFill="1" applyBorder="1" applyAlignment="1" applyProtection="1">
      <alignment horizontal="center"/>
      <protection hidden="1"/>
    </xf>
    <xf numFmtId="2" fontId="79" fillId="18" borderId="20" xfId="0" applyNumberFormat="1" applyFont="1" applyFill="1" applyBorder="1" applyAlignment="1" applyProtection="1">
      <alignment horizontal="center"/>
      <protection hidden="1"/>
    </xf>
    <xf numFmtId="2" fontId="78" fillId="18" borderId="28" xfId="1" applyNumberFormat="1" applyFont="1" applyFill="1" applyBorder="1" applyAlignment="1" applyProtection="1">
      <alignment horizontal="center" vertical="center"/>
      <protection hidden="1"/>
    </xf>
    <xf numFmtId="2" fontId="78" fillId="18" borderId="21" xfId="1" applyNumberFormat="1" applyFont="1" applyFill="1" applyBorder="1" applyAlignment="1" applyProtection="1">
      <alignment horizontal="center" vertical="center"/>
      <protection hidden="1"/>
    </xf>
    <xf numFmtId="0" fontId="32" fillId="18" borderId="16" xfId="0" applyFont="1" applyFill="1" applyBorder="1" applyAlignment="1" applyProtection="1">
      <alignment horizontal="left" vertical="center"/>
      <protection hidden="1"/>
    </xf>
    <xf numFmtId="0" fontId="32" fillId="18" borderId="17" xfId="0" applyFont="1" applyFill="1" applyBorder="1" applyAlignment="1" applyProtection="1">
      <alignment horizontal="left" vertical="center"/>
      <protection hidden="1"/>
    </xf>
    <xf numFmtId="0" fontId="24" fillId="18" borderId="12" xfId="0" applyFont="1" applyFill="1" applyBorder="1" applyAlignment="1" applyProtection="1">
      <alignment horizontal="center" vertical="center"/>
      <protection hidden="1"/>
    </xf>
    <xf numFmtId="0" fontId="24" fillId="18" borderId="17" xfId="0" applyFont="1" applyFill="1" applyBorder="1" applyAlignment="1" applyProtection="1">
      <alignment horizontal="center" vertical="center"/>
      <protection hidden="1"/>
    </xf>
    <xf numFmtId="0" fontId="32" fillId="18" borderId="16" xfId="0" applyFont="1" applyFill="1" applyBorder="1" applyAlignment="1" applyProtection="1">
      <alignment vertical="center"/>
      <protection hidden="1"/>
    </xf>
    <xf numFmtId="0" fontId="32" fillId="18" borderId="17" xfId="0" applyFont="1" applyFill="1" applyBorder="1" applyAlignment="1" applyProtection="1">
      <alignment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62" fillId="13" borderId="16" xfId="0" applyFont="1" applyFill="1" applyBorder="1" applyAlignment="1" applyProtection="1">
      <alignment horizontal="center" vertical="center"/>
      <protection hidden="1"/>
    </xf>
    <xf numFmtId="0" fontId="62" fillId="13" borderId="17" xfId="0" applyFont="1" applyFill="1" applyBorder="1" applyAlignment="1" applyProtection="1">
      <alignment horizontal="center" vertical="center"/>
      <protection hidden="1"/>
    </xf>
    <xf numFmtId="0" fontId="32" fillId="13" borderId="16" xfId="0" applyFont="1" applyFill="1" applyBorder="1" applyAlignment="1" applyProtection="1">
      <alignment horizontal="center" vertical="center"/>
      <protection hidden="1"/>
    </xf>
    <xf numFmtId="0" fontId="32" fillId="13" borderId="17" xfId="0" applyFont="1" applyFill="1" applyBorder="1" applyAlignment="1" applyProtection="1">
      <alignment horizontal="center" vertical="center"/>
      <protection hidden="1"/>
    </xf>
    <xf numFmtId="2" fontId="81" fillId="13" borderId="28" xfId="1" applyNumberFormat="1" applyFont="1" applyFill="1" applyBorder="1" applyAlignment="1" applyProtection="1">
      <alignment horizontal="center" vertical="center"/>
      <protection hidden="1"/>
    </xf>
    <xf numFmtId="2" fontId="81" fillId="13" borderId="21" xfId="1" applyNumberFormat="1" applyFont="1" applyFill="1" applyBorder="1" applyAlignment="1" applyProtection="1">
      <alignment horizontal="center" vertical="center"/>
      <protection hidden="1"/>
    </xf>
    <xf numFmtId="2" fontId="79" fillId="13" borderId="28" xfId="0" applyNumberFormat="1" applyFont="1" applyFill="1" applyBorder="1" applyAlignment="1" applyProtection="1">
      <alignment horizontal="center"/>
      <protection hidden="1"/>
    </xf>
    <xf numFmtId="2" fontId="79" fillId="13" borderId="20" xfId="0" applyNumberFormat="1" applyFont="1" applyFill="1" applyBorder="1" applyAlignment="1" applyProtection="1">
      <alignment horizont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0" fontId="24" fillId="18" borderId="16" xfId="0" applyFont="1" applyFill="1" applyBorder="1" applyAlignment="1" applyProtection="1">
      <alignment horizontal="center" vertical="center"/>
      <protection hidden="1"/>
    </xf>
    <xf numFmtId="0" fontId="24" fillId="18" borderId="0" xfId="0" applyFont="1" applyFill="1" applyAlignment="1" applyProtection="1">
      <alignment horizontal="center" vertical="center"/>
      <protection hidden="1"/>
    </xf>
    <xf numFmtId="0" fontId="24" fillId="13" borderId="12" xfId="0"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45" fillId="13" borderId="27" xfId="0" applyFont="1" applyFill="1" applyBorder="1" applyAlignment="1" applyProtection="1">
      <alignment horizontal="center" vertical="center" wrapText="1"/>
      <protection hidden="1"/>
    </xf>
    <xf numFmtId="0" fontId="45" fillId="13" borderId="16" xfId="0" applyFont="1" applyFill="1" applyBorder="1" applyAlignment="1" applyProtection="1">
      <alignment horizontal="center" vertical="center" wrapText="1"/>
      <protection hidden="1"/>
    </xf>
    <xf numFmtId="0" fontId="45" fillId="13" borderId="28" xfId="0" applyFont="1" applyFill="1" applyBorder="1" applyAlignment="1" applyProtection="1">
      <alignment horizontal="center" vertical="center" wrapText="1"/>
      <protection hidden="1"/>
    </xf>
    <xf numFmtId="2" fontId="27" fillId="13" borderId="27" xfId="1" applyNumberFormat="1" applyFont="1" applyFill="1" applyBorder="1" applyAlignment="1" applyProtection="1">
      <alignment horizontal="center" vertical="center"/>
      <protection hidden="1"/>
    </xf>
    <xf numFmtId="2" fontId="27" fillId="13" borderId="15" xfId="1" applyNumberFormat="1" applyFont="1" applyFill="1" applyBorder="1" applyAlignment="1" applyProtection="1">
      <alignment horizontal="center" vertical="center"/>
      <protection hidden="1"/>
    </xf>
    <xf numFmtId="164" fontId="31" fillId="11" borderId="11" xfId="1" applyNumberFormat="1" applyFont="1" applyFill="1" applyBorder="1" applyAlignment="1" applyProtection="1">
      <alignment horizontal="right" vertical="center"/>
      <protection hidden="1"/>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62" fillId="19" borderId="16" xfId="0" applyFont="1" applyFill="1" applyBorder="1" applyAlignment="1" applyProtection="1">
      <alignment horizontal="center" vertical="center"/>
      <protection hidden="1"/>
    </xf>
    <xf numFmtId="0" fontId="62" fillId="19" borderId="17" xfId="0" applyFont="1" applyFill="1" applyBorder="1" applyAlignment="1" applyProtection="1">
      <alignment horizontal="center" vertical="center"/>
      <protection hidden="1"/>
    </xf>
    <xf numFmtId="0" fontId="32" fillId="13" borderId="16" xfId="0" applyFont="1" applyFill="1" applyBorder="1" applyAlignment="1" applyProtection="1">
      <alignment vertical="center"/>
      <protection hidden="1"/>
    </xf>
    <xf numFmtId="0" fontId="32" fillId="13" borderId="17"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vertical="center"/>
      <protection locked="0"/>
    </xf>
    <xf numFmtId="0" fontId="27" fillId="12" borderId="5" xfId="0" applyFont="1" applyFill="1" applyBorder="1" applyAlignment="1" applyProtection="1">
      <alignmen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34" fillId="18" borderId="16" xfId="0" applyFont="1" applyFill="1" applyBorder="1" applyAlignment="1" applyProtection="1">
      <alignment horizontal="center" vertical="center"/>
      <protection hidden="1"/>
    </xf>
    <xf numFmtId="0" fontId="34" fillId="18" borderId="17" xfId="0" applyFont="1" applyFill="1" applyBorder="1" applyAlignment="1" applyProtection="1">
      <alignment horizontal="center" vertical="center"/>
      <protection hidden="1"/>
    </xf>
    <xf numFmtId="0" fontId="28" fillId="18" borderId="16" xfId="0" applyFont="1" applyFill="1" applyBorder="1" applyAlignment="1" applyProtection="1">
      <alignment vertical="center"/>
      <protection hidden="1"/>
    </xf>
    <xf numFmtId="0" fontId="28" fillId="18" borderId="17" xfId="0" applyFont="1" applyFill="1" applyBorder="1" applyAlignment="1" applyProtection="1">
      <alignment vertic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horizontal="center" vertical="center"/>
      <protection hidden="1"/>
    </xf>
    <xf numFmtId="0" fontId="28" fillId="13" borderId="17" xfId="0" applyFont="1" applyFill="1" applyBorder="1" applyAlignment="1" applyProtection="1">
      <alignment horizontal="center" vertical="center"/>
      <protection hidden="1"/>
    </xf>
    <xf numFmtId="2" fontId="77" fillId="13" borderId="28" xfId="1" applyNumberFormat="1" applyFont="1" applyFill="1" applyBorder="1" applyAlignment="1" applyProtection="1">
      <alignment horizontal="center" vertical="center"/>
      <protection hidden="1"/>
    </xf>
    <xf numFmtId="2" fontId="77" fillId="13" borderId="21" xfId="1" applyNumberFormat="1"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8" fillId="18" borderId="16" xfId="0" applyFont="1" applyFill="1" applyBorder="1" applyAlignment="1" applyProtection="1">
      <alignment horizontal="left" vertical="center"/>
      <protection hidden="1"/>
    </xf>
    <xf numFmtId="0" fontId="28" fillId="18" borderId="17" xfId="0" applyFont="1" applyFill="1" applyBorder="1" applyAlignment="1" applyProtection="1">
      <alignment horizontal="left" vertical="center"/>
      <protection hidden="1"/>
    </xf>
    <xf numFmtId="9" fontId="27" fillId="12" borderId="4" xfId="0" applyNumberFormat="1" applyFont="1" applyFill="1" applyBorder="1" applyAlignment="1" applyProtection="1">
      <alignment horizontal="right" vertical="center"/>
      <protection locked="0"/>
    </xf>
    <xf numFmtId="0" fontId="27" fillId="13" borderId="16" xfId="0" applyFont="1" applyFill="1" applyBorder="1" applyAlignment="1" applyProtection="1">
      <alignment horizontal="center" vertical="center"/>
      <protection hidden="1"/>
    </xf>
    <xf numFmtId="0" fontId="27" fillId="13" borderId="17" xfId="0" applyFont="1" applyFill="1" applyBorder="1" applyAlignment="1" applyProtection="1">
      <alignment horizontal="center" vertical="center"/>
      <protection hidden="1"/>
    </xf>
    <xf numFmtId="9" fontId="27" fillId="12" borderId="4" xfId="14" applyFont="1" applyFill="1" applyBorder="1" applyAlignment="1" applyProtection="1">
      <alignment horizontal="right" vertical="center"/>
      <protection locked="0"/>
    </xf>
    <xf numFmtId="9" fontId="27" fillId="12" borderId="5" xfId="14" applyFont="1" applyFill="1" applyBorder="1" applyAlignment="1" applyProtection="1">
      <alignment horizontal="right" vertical="center"/>
      <protection locked="0"/>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0" fontId="62" fillId="6" borderId="1" xfId="0" applyFont="1" applyFill="1" applyBorder="1" applyAlignment="1" applyProtection="1">
      <alignment horizontal="center" vertical="center"/>
      <protection locked="0"/>
    </xf>
    <xf numFmtId="0" fontId="62" fillId="6" borderId="3" xfId="0" applyFont="1" applyFill="1" applyBorder="1" applyAlignment="1" applyProtection="1">
      <alignment horizontal="center" vertical="center"/>
      <protection locked="0"/>
    </xf>
    <xf numFmtId="0" fontId="62" fillId="6" borderId="8" xfId="0" applyFont="1" applyFill="1" applyBorder="1" applyAlignment="1" applyProtection="1">
      <alignment horizontal="center" vertical="center"/>
      <protection locked="0"/>
    </xf>
    <xf numFmtId="0" fontId="62" fillId="6" borderId="10" xfId="0" applyFont="1" applyFill="1" applyBorder="1" applyAlignment="1" applyProtection="1">
      <alignment horizontal="center" vertical="center"/>
      <protection locked="0"/>
    </xf>
    <xf numFmtId="0" fontId="62" fillId="6" borderId="29" xfId="0" applyFont="1" applyFill="1" applyBorder="1" applyAlignment="1" applyProtection="1">
      <alignment horizontal="center" vertical="center"/>
      <protection locked="0"/>
    </xf>
    <xf numFmtId="0" fontId="62" fillId="6" borderId="30" xfId="0" applyFont="1" applyFill="1" applyBorder="1" applyAlignment="1" applyProtection="1">
      <alignment horizontal="center" vertical="center"/>
      <protection locked="0"/>
    </xf>
    <xf numFmtId="0" fontId="24" fillId="6" borderId="0" xfId="0" applyFont="1" applyFill="1" applyAlignment="1" applyProtection="1">
      <alignment horizontal="left" vertical="center"/>
      <protection hidden="1"/>
    </xf>
    <xf numFmtId="3" fontId="63" fillId="6" borderId="0" xfId="0" applyNumberFormat="1" applyFont="1" applyFill="1" applyAlignment="1" applyProtection="1">
      <alignment horizontal="right" vertical="top"/>
      <protection hidden="1"/>
    </xf>
    <xf numFmtId="1" fontId="27" fillId="6" borderId="1" xfId="0" applyNumberFormat="1" applyFont="1" applyFill="1" applyBorder="1" applyAlignment="1" applyProtection="1">
      <alignment horizontal="center" vertical="center"/>
      <protection locked="0"/>
    </xf>
    <xf numFmtId="1" fontId="27" fillId="6" borderId="3" xfId="0" applyNumberFormat="1" applyFont="1" applyFill="1" applyBorder="1" applyAlignment="1" applyProtection="1">
      <alignment horizontal="center" vertical="center"/>
      <protection locked="0"/>
    </xf>
    <xf numFmtId="3" fontId="27" fillId="6" borderId="6" xfId="0" applyNumberFormat="1" applyFont="1" applyFill="1" applyBorder="1" applyAlignment="1" applyProtection="1">
      <alignment horizontal="center" vertical="center"/>
      <protection locked="0"/>
    </xf>
    <xf numFmtId="3" fontId="27" fillId="6" borderId="7" xfId="0" applyNumberFormat="1" applyFont="1" applyFill="1" applyBorder="1" applyAlignment="1" applyProtection="1">
      <alignment horizontal="center" vertical="center"/>
      <protection locked="0"/>
    </xf>
    <xf numFmtId="9" fontId="27" fillId="6" borderId="6" xfId="0" applyNumberFormat="1" applyFont="1" applyFill="1" applyBorder="1" applyAlignment="1" applyProtection="1">
      <alignment horizontal="center" vertical="center"/>
      <protection locked="0"/>
    </xf>
    <xf numFmtId="9" fontId="27" fillId="6" borderId="7" xfId="0" applyNumberFormat="1" applyFont="1" applyFill="1" applyBorder="1" applyAlignment="1" applyProtection="1">
      <alignment horizontal="center" vertical="center"/>
      <protection locked="0"/>
    </xf>
    <xf numFmtId="3" fontId="27" fillId="6" borderId="8" xfId="0" applyNumberFormat="1" applyFont="1" applyFill="1" applyBorder="1" applyAlignment="1" applyProtection="1">
      <alignment horizontal="center" vertical="center"/>
      <protection locked="0"/>
    </xf>
    <xf numFmtId="3" fontId="27" fillId="6" borderId="10" xfId="0" applyNumberFormat="1" applyFont="1" applyFill="1" applyBorder="1" applyAlignment="1" applyProtection="1">
      <alignment horizontal="center" vertical="center"/>
      <protection locked="0"/>
    </xf>
    <xf numFmtId="9" fontId="27" fillId="6" borderId="4" xfId="0" applyNumberFormat="1" applyFont="1" applyFill="1" applyBorder="1" applyAlignment="1" applyProtection="1">
      <alignment horizontal="center" vertical="center"/>
      <protection locked="0"/>
    </xf>
    <xf numFmtId="9" fontId="27" fillId="6" borderId="5" xfId="0" applyNumberFormat="1" applyFont="1" applyFill="1" applyBorder="1" applyAlignment="1" applyProtection="1">
      <alignment horizontal="center" vertical="center"/>
      <protection locked="0"/>
    </xf>
    <xf numFmtId="9" fontId="27" fillId="6" borderId="8" xfId="0" applyNumberFormat="1" applyFont="1" applyFill="1" applyBorder="1" applyAlignment="1" applyProtection="1">
      <alignment horizontal="center" vertical="center"/>
      <protection locked="0"/>
    </xf>
    <xf numFmtId="9" fontId="27" fillId="6" borderId="10" xfId="0" applyNumberFormat="1" applyFont="1" applyFill="1" applyBorder="1" applyAlignment="1" applyProtection="1">
      <alignment horizontal="center" vertical="center"/>
      <protection locked="0"/>
    </xf>
    <xf numFmtId="3" fontId="65" fillId="6" borderId="0" xfId="0" applyNumberFormat="1" applyFont="1" applyFill="1" applyAlignment="1" applyProtection="1">
      <alignment horizontal="right" vertical="top"/>
      <protection hidden="1"/>
    </xf>
    <xf numFmtId="0" fontId="7" fillId="6" borderId="0" xfId="0" applyFont="1" applyFill="1" applyAlignment="1" applyProtection="1">
      <alignment horizontal="left" vertical="top" wrapText="1"/>
      <protection hidden="1"/>
    </xf>
    <xf numFmtId="0" fontId="7" fillId="6" borderId="0" xfId="0" applyFont="1" applyFill="1" applyAlignment="1" applyProtection="1">
      <alignment horizontal="left" vertical="center" wrapText="1"/>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2" xfId="15" xr:uid="{512CADA4-052B-470B-B538-B8B83F467E19}"/>
    <cellStyle name="Normal 3" xfId="9" xr:uid="{DCD7C04B-7179-426D-8154-1FF42ECDB7D9}"/>
    <cellStyle name="Normal 4" xfId="11" xr:uid="{9B330F80-8661-4A03-BA86-775C32857EA0}"/>
    <cellStyle name="Normal 5" xfId="13" xr:uid="{275CF0A0-3AC1-40D1-93F1-C7E5FD500936}"/>
    <cellStyle name="Percent" xfId="14" builtinId="5"/>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s>
  <dxfs count="74">
    <dxf>
      <font>
        <condense val="0"/>
        <extend val="0"/>
        <color indexed="22"/>
      </font>
    </dxf>
    <dxf>
      <font>
        <condense val="0"/>
        <extend val="0"/>
        <color indexed="22"/>
      </font>
    </dxf>
    <dxf>
      <font>
        <color theme="0"/>
        <name val="Cambria"/>
        <family val="1"/>
        <scheme val="none"/>
      </font>
    </dxf>
    <dxf>
      <font>
        <color theme="0"/>
        <name val="Cambria"/>
        <family val="1"/>
        <scheme val="none"/>
      </font>
    </dxf>
    <dxf>
      <font>
        <b/>
        <i val="0"/>
        <condense val="0"/>
        <extend val="0"/>
        <color indexed="10"/>
      </font>
    </dxf>
    <dxf>
      <font>
        <color theme="0"/>
      </font>
    </dxf>
    <dxf>
      <font>
        <strike val="0"/>
        <color theme="0"/>
      </font>
    </dxf>
    <dxf>
      <font>
        <b val="0"/>
        <i val="0"/>
        <condense val="0"/>
        <extend val="0"/>
        <color indexed="8"/>
      </font>
    </dxf>
    <dxf>
      <font>
        <color theme="0"/>
      </font>
    </dxf>
    <dxf>
      <font>
        <color theme="0"/>
      </font>
    </dxf>
    <dxf>
      <font>
        <color theme="0"/>
      </font>
    </dxf>
    <dxf>
      <font>
        <strike val="0"/>
        <color theme="0"/>
      </font>
    </dxf>
    <dxf>
      <fill>
        <patternFill patternType="solid"/>
      </fill>
    </dxf>
    <dxf>
      <font>
        <b val="0"/>
        <i val="0"/>
        <condense val="0"/>
        <extend val="0"/>
        <color indexed="8"/>
      </font>
    </dxf>
    <dxf>
      <font>
        <condense val="0"/>
        <extend val="0"/>
        <color indexed="22"/>
      </font>
    </dxf>
    <dxf>
      <font>
        <condense val="0"/>
        <extend val="0"/>
        <color indexed="22"/>
      </font>
    </dxf>
    <dxf>
      <font>
        <color theme="0"/>
        <name val="Cambria"/>
        <family val="1"/>
        <scheme val="none"/>
      </font>
    </dxf>
    <dxf>
      <font>
        <color theme="0"/>
        <name val="Cambria"/>
        <family val="1"/>
        <scheme val="none"/>
      </font>
    </dxf>
    <dxf>
      <font>
        <b/>
        <i val="0"/>
        <condense val="0"/>
        <extend val="0"/>
        <color indexed="10"/>
      </font>
    </dxf>
    <dxf>
      <font>
        <color theme="0"/>
      </font>
    </dxf>
    <dxf>
      <font>
        <strike val="0"/>
        <color theme="0"/>
      </font>
    </dxf>
    <dxf>
      <font>
        <b val="0"/>
        <i val="0"/>
        <condense val="0"/>
        <extend val="0"/>
        <color indexed="8"/>
      </font>
    </dxf>
    <dxf>
      <fill>
        <patternFill patternType="solid"/>
      </fill>
    </dxf>
    <dxf>
      <font>
        <b val="0"/>
        <i val="0"/>
        <condense val="0"/>
        <extend val="0"/>
        <color indexed="8"/>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00799A"/>
      <color rgb="FF8AD1F3"/>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Predicted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992B-43D9-A6D7-FDEE0D4403B6}"/>
              </c:ext>
            </c:extLst>
          </c:dPt>
          <c:cat>
            <c:strLit>
              <c:ptCount val="5"/>
              <c:pt idx="0">
                <c:v>Pre-2021</c:v>
              </c:pt>
              <c:pt idx="1">
                <c:v>1st Update</c:v>
              </c:pt>
              <c:pt idx="2">
                <c:v>Current</c:v>
              </c:pt>
              <c:pt idx="3">
                <c:v>Predicted-2030</c:v>
              </c:pt>
            </c:strLit>
          </c:cat>
          <c:val>
            <c:numRef>
              <c:f>('IT Equipment'!$E$59,'IT Equipment'!$E$54,'IT Equipment'!$E$37,'IT Equipment'!$E$48)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Predicted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Pre-2021</c:v>
              </c:pt>
              <c:pt idx="1">
                <c:v>1st Update</c:v>
              </c:pt>
              <c:pt idx="2">
                <c:v>Current</c:v>
              </c:pt>
              <c:pt idx="3">
                <c:v>Predicted-2030</c:v>
              </c:pt>
            </c:strLit>
          </c:cat>
          <c:val>
            <c:numRef>
              <c:f>(Infrastructure!$E$63,Infrastructure!$E$58,Infrastructure!$E$38,Infrastructure!$E$52)</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1-D624-48F7-AEC5-E4B9453F6C16}"/>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Pre-2021</c:v>
              </c:pt>
              <c:pt idx="1">
                <c:v>1st Update</c:v>
              </c:pt>
              <c:pt idx="2">
                <c:v>Current</c:v>
              </c:pt>
              <c:pt idx="3">
                <c:v>Predicted-2030</c:v>
              </c:pt>
            </c:strLit>
          </c:cat>
          <c:val>
            <c:numRef>
              <c:f>('Whole Facility'!$E$63,'Whole Facility'!$E$58,'Whole Facility'!$E$38,'Whole Facility'!$E$52)</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57D3-4FF2-8007-AE2D080005B4}"/>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image" Target="../media/image1.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9.pn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721495</xdr:rowOff>
    </xdr:from>
    <xdr:to>
      <xdr:col>3</xdr:col>
      <xdr:colOff>88457</xdr:colOff>
      <xdr:row>3</xdr:row>
      <xdr:rowOff>721495</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778895"/>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482300</xdr:rowOff>
    </xdr:from>
    <xdr:to>
      <xdr:col>5</xdr:col>
      <xdr:colOff>776184</xdr:colOff>
      <xdr:row>3</xdr:row>
      <xdr:rowOff>482300</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69" y="2539700"/>
          <a:ext cx="4716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1509</xdr:colOff>
      <xdr:row>3</xdr:row>
      <xdr:rowOff>743032</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17487</xdr:colOff>
      <xdr:row>64</xdr:row>
      <xdr:rowOff>19491</xdr:rowOff>
    </xdr:from>
    <xdr:to>
      <xdr:col>7</xdr:col>
      <xdr:colOff>629125</xdr:colOff>
      <xdr:row>81</xdr:row>
      <xdr:rowOff>73120</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D6D802E3-EB04-4016-922D-F0074415B5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0" name="Picture 5">
          <a:extLst>
            <a:ext uri="{FF2B5EF4-FFF2-40B4-BE49-F238E27FC236}">
              <a16:creationId xmlns:a16="http://schemas.microsoft.com/office/drawing/2014/main" id="{FDC7DB74-1681-492B-947C-CBCBEDEA92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26927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1123723</xdr:colOff>
      <xdr:row>0</xdr:row>
      <xdr:rowOff>745416</xdr:rowOff>
    </xdr:to>
    <xdr:pic>
      <xdr:nvPicPr>
        <xdr:cNvPr id="14" name="Picture 9">
          <a:extLst>
            <a:ext uri="{FF2B5EF4-FFF2-40B4-BE49-F238E27FC236}">
              <a16:creationId xmlns:a16="http://schemas.microsoft.com/office/drawing/2014/main" id="{1524406B-5ABB-4A17-B008-B0F77FBC166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45260</xdr:colOff>
      <xdr:row>3</xdr:row>
      <xdr:rowOff>721499</xdr:rowOff>
    </xdr:from>
    <xdr:to>
      <xdr:col>3</xdr:col>
      <xdr:colOff>99343</xdr:colOff>
      <xdr:row>3</xdr:row>
      <xdr:rowOff>721499</xdr:rowOff>
    </xdr:to>
    <xdr:cxnSp macro="">
      <xdr:nvCxnSpPr>
        <xdr:cNvPr id="2" name="Straight Connector 1">
          <a:extLst>
            <a:ext uri="{FF2B5EF4-FFF2-40B4-BE49-F238E27FC236}">
              <a16:creationId xmlns:a16="http://schemas.microsoft.com/office/drawing/2014/main" id="{74AF6FB4-47FF-4022-8971-B096E6544A00}"/>
            </a:ext>
          </a:extLst>
        </xdr:cNvPr>
        <xdr:cNvCxnSpPr/>
      </xdr:nvCxnSpPr>
      <xdr:spPr>
        <a:xfrm flipV="1">
          <a:off x="273860" y="2778899"/>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482300</xdr:rowOff>
    </xdr:from>
    <xdr:to>
      <xdr:col>5</xdr:col>
      <xdr:colOff>987998</xdr:colOff>
      <xdr:row>3</xdr:row>
      <xdr:rowOff>482300</xdr:rowOff>
    </xdr:to>
    <xdr:cxnSp macro="">
      <xdr:nvCxnSpPr>
        <xdr:cNvPr id="3" name="Straight Connector 2">
          <a:extLst>
            <a:ext uri="{FF2B5EF4-FFF2-40B4-BE49-F238E27FC236}">
              <a16:creationId xmlns:a16="http://schemas.microsoft.com/office/drawing/2014/main" id="{63B52D46-D88B-489F-90DB-D1E7A878CABD}"/>
            </a:ext>
          </a:extLst>
        </xdr:cNvPr>
        <xdr:cNvCxnSpPr/>
      </xdr:nvCxnSpPr>
      <xdr:spPr>
        <a:xfrm>
          <a:off x="268769" y="2539700"/>
          <a:ext cx="493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1508</xdr:colOff>
      <xdr:row>3</xdr:row>
      <xdr:rowOff>745572</xdr:rowOff>
    </xdr:to>
    <xdr:pic>
      <xdr:nvPicPr>
        <xdr:cNvPr id="5" name="Picture 4">
          <a:extLst>
            <a:ext uri="{FF2B5EF4-FFF2-40B4-BE49-F238E27FC236}">
              <a16:creationId xmlns:a16="http://schemas.microsoft.com/office/drawing/2014/main" id="{84C0C22B-0A5C-4747-B74C-9A798AAE9B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313" y="1518456"/>
          <a:ext cx="468495"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15375</xdr:colOff>
      <xdr:row>68</xdr:row>
      <xdr:rowOff>169079</xdr:rowOff>
    </xdr:from>
    <xdr:to>
      <xdr:col>8</xdr:col>
      <xdr:colOff>98793</xdr:colOff>
      <xdr:row>86</xdr:row>
      <xdr:rowOff>57583</xdr:rowOff>
    </xdr:to>
    <xdr:graphicFrame macro="">
      <xdr:nvGraphicFramePr>
        <xdr:cNvPr id="6" name="Chart 7">
          <a:extLst>
            <a:ext uri="{FF2B5EF4-FFF2-40B4-BE49-F238E27FC236}">
              <a16:creationId xmlns:a16="http://schemas.microsoft.com/office/drawing/2014/main" id="{C9C0C40C-809E-4E81-ABED-9B99E635A728}"/>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9" name="Picture 5">
          <a:extLst>
            <a:ext uri="{FF2B5EF4-FFF2-40B4-BE49-F238E27FC236}">
              <a16:creationId xmlns:a16="http://schemas.microsoft.com/office/drawing/2014/main" id="{79740ACA-86BC-4FE0-A4CE-7C9E6568F9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36071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1125628</xdr:colOff>
      <xdr:row>0</xdr:row>
      <xdr:rowOff>739701</xdr:rowOff>
    </xdr:to>
    <xdr:pic>
      <xdr:nvPicPr>
        <xdr:cNvPr id="11" name="Picture 9">
          <a:extLst>
            <a:ext uri="{FF2B5EF4-FFF2-40B4-BE49-F238E27FC236}">
              <a16:creationId xmlns:a16="http://schemas.microsoft.com/office/drawing/2014/main" id="{6A0B771E-6B48-4F1A-93DA-BB53B1EF12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45260</xdr:colOff>
      <xdr:row>3</xdr:row>
      <xdr:rowOff>721502</xdr:rowOff>
    </xdr:from>
    <xdr:to>
      <xdr:col>3</xdr:col>
      <xdr:colOff>99343</xdr:colOff>
      <xdr:row>3</xdr:row>
      <xdr:rowOff>721502</xdr:rowOff>
    </xdr:to>
    <xdr:cxnSp macro="">
      <xdr:nvCxnSpPr>
        <xdr:cNvPr id="2" name="Straight Connector 1">
          <a:extLst>
            <a:ext uri="{FF2B5EF4-FFF2-40B4-BE49-F238E27FC236}">
              <a16:creationId xmlns:a16="http://schemas.microsoft.com/office/drawing/2014/main" id="{F47F76B0-C335-4B9B-A978-358841060218}"/>
            </a:ext>
          </a:extLst>
        </xdr:cNvPr>
        <xdr:cNvCxnSpPr/>
      </xdr:nvCxnSpPr>
      <xdr:spPr>
        <a:xfrm flipV="1">
          <a:off x="273860" y="2778902"/>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482304</xdr:rowOff>
    </xdr:from>
    <xdr:to>
      <xdr:col>5</xdr:col>
      <xdr:colOff>987998</xdr:colOff>
      <xdr:row>3</xdr:row>
      <xdr:rowOff>482304</xdr:rowOff>
    </xdr:to>
    <xdr:cxnSp macro="">
      <xdr:nvCxnSpPr>
        <xdr:cNvPr id="3" name="Straight Connector 2">
          <a:extLst>
            <a:ext uri="{FF2B5EF4-FFF2-40B4-BE49-F238E27FC236}">
              <a16:creationId xmlns:a16="http://schemas.microsoft.com/office/drawing/2014/main" id="{709BC65A-4535-401C-A084-6D05CDD9BB91}"/>
            </a:ext>
          </a:extLst>
        </xdr:cNvPr>
        <xdr:cNvCxnSpPr/>
      </xdr:nvCxnSpPr>
      <xdr:spPr>
        <a:xfrm>
          <a:off x="268769" y="2539704"/>
          <a:ext cx="493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1510</xdr:colOff>
      <xdr:row>3</xdr:row>
      <xdr:rowOff>724617</xdr:rowOff>
    </xdr:to>
    <xdr:pic>
      <xdr:nvPicPr>
        <xdr:cNvPr id="5" name="Picture 4">
          <a:extLst>
            <a:ext uri="{FF2B5EF4-FFF2-40B4-BE49-F238E27FC236}">
              <a16:creationId xmlns:a16="http://schemas.microsoft.com/office/drawing/2014/main" id="{F44F2822-5DD6-4C94-A39C-C0F95DBA3D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313" y="1518456"/>
          <a:ext cx="468495"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211008</xdr:colOff>
      <xdr:row>67</xdr:row>
      <xdr:rowOff>150825</xdr:rowOff>
    </xdr:from>
    <xdr:to>
      <xdr:col>8</xdr:col>
      <xdr:colOff>37935</xdr:colOff>
      <xdr:row>83</xdr:row>
      <xdr:rowOff>98967</xdr:rowOff>
    </xdr:to>
    <xdr:graphicFrame macro="">
      <xdr:nvGraphicFramePr>
        <xdr:cNvPr id="6" name="Chart 7">
          <a:extLst>
            <a:ext uri="{FF2B5EF4-FFF2-40B4-BE49-F238E27FC236}">
              <a16:creationId xmlns:a16="http://schemas.microsoft.com/office/drawing/2014/main" id="{2ABC0C81-741A-435C-8DAA-2B627CE955EB}"/>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9" name="Picture 5">
          <a:extLst>
            <a:ext uri="{FF2B5EF4-FFF2-40B4-BE49-F238E27FC236}">
              <a16:creationId xmlns:a16="http://schemas.microsoft.com/office/drawing/2014/main" id="{FCD275C2-9B5A-440B-A328-7CE052290C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36071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1139598</xdr:colOff>
      <xdr:row>0</xdr:row>
      <xdr:rowOff>759386</xdr:rowOff>
    </xdr:to>
    <xdr:pic>
      <xdr:nvPicPr>
        <xdr:cNvPr id="11" name="Picture 9">
          <a:extLst>
            <a:ext uri="{FF2B5EF4-FFF2-40B4-BE49-F238E27FC236}">
              <a16:creationId xmlns:a16="http://schemas.microsoft.com/office/drawing/2014/main" id="{249E8902-D5E0-48F9-8EBF-D7042E1D590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198120</xdr:colOff>
      <xdr:row>45</xdr:row>
      <xdr:rowOff>0</xdr:rowOff>
    </xdr:from>
    <xdr:to>
      <xdr:col>2</xdr:col>
      <xdr:colOff>0</xdr:colOff>
      <xdr:row>61</xdr:row>
      <xdr:rowOff>114300</xdr:rowOff>
    </xdr:to>
    <xdr:pic>
      <xdr:nvPicPr>
        <xdr:cNvPr id="2" name="Picture 4">
          <a:extLst>
            <a:ext uri="{FF2B5EF4-FFF2-40B4-BE49-F238E27FC236}">
              <a16:creationId xmlns:a16="http://schemas.microsoft.com/office/drawing/2014/main" id="{4A7A5CC6-42C9-4994-A3EA-4135290960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0408920"/>
          <a:ext cx="131064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2</xdr:col>
      <xdr:colOff>861060</xdr:colOff>
      <xdr:row>2</xdr:row>
      <xdr:rowOff>678180</xdr:rowOff>
    </xdr:to>
    <xdr:pic>
      <xdr:nvPicPr>
        <xdr:cNvPr id="3" name="Picture 5">
          <a:extLst>
            <a:ext uri="{FF2B5EF4-FFF2-40B4-BE49-F238E27FC236}">
              <a16:creationId xmlns:a16="http://schemas.microsoft.com/office/drawing/2014/main" id="{85AB4540-1D35-456F-8D47-2455F5E93B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220980"/>
          <a:ext cx="209550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3</xdr:row>
      <xdr:rowOff>175260</xdr:rowOff>
    </xdr:from>
    <xdr:to>
      <xdr:col>8</xdr:col>
      <xdr:colOff>28575</xdr:colOff>
      <xdr:row>3</xdr:row>
      <xdr:rowOff>762000</xdr:rowOff>
    </xdr:to>
    <xdr:pic>
      <xdr:nvPicPr>
        <xdr:cNvPr id="4" name="Picture 6">
          <a:extLst>
            <a:ext uri="{FF2B5EF4-FFF2-40B4-BE49-F238E27FC236}">
              <a16:creationId xmlns:a16="http://schemas.microsoft.com/office/drawing/2014/main" id="{D023309F-93DB-46D6-9340-75B4902D29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1740" y="1935480"/>
          <a:ext cx="4800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78740</xdr:colOff>
      <xdr:row>3</xdr:row>
      <xdr:rowOff>759264</xdr:rowOff>
    </xdr:from>
    <xdr:to>
      <xdr:col>2</xdr:col>
      <xdr:colOff>554951</xdr:colOff>
      <xdr:row>3</xdr:row>
      <xdr:rowOff>762437</xdr:rowOff>
    </xdr:to>
    <xdr:cxnSp macro="">
      <xdr:nvCxnSpPr>
        <xdr:cNvPr id="5" name="Straight Connector 4">
          <a:extLst>
            <a:ext uri="{FF2B5EF4-FFF2-40B4-BE49-F238E27FC236}">
              <a16:creationId xmlns:a16="http://schemas.microsoft.com/office/drawing/2014/main" id="{7C90A289-F266-4E0D-BC3F-20003461D963}"/>
            </a:ext>
          </a:extLst>
        </xdr:cNvPr>
        <xdr:cNvCxnSpPr/>
      </xdr:nvCxnSpPr>
      <xdr:spPr>
        <a:xfrm flipV="1">
          <a:off x="314960" y="2519484"/>
          <a:ext cx="1779231"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78740</xdr:colOff>
      <xdr:row>3</xdr:row>
      <xdr:rowOff>522521</xdr:rowOff>
    </xdr:from>
    <xdr:to>
      <xdr:col>3</xdr:col>
      <xdr:colOff>940448</xdr:colOff>
      <xdr:row>3</xdr:row>
      <xdr:rowOff>545020</xdr:rowOff>
    </xdr:to>
    <xdr:cxnSp macro="">
      <xdr:nvCxnSpPr>
        <xdr:cNvPr id="6" name="Straight Connector 5">
          <a:extLst>
            <a:ext uri="{FF2B5EF4-FFF2-40B4-BE49-F238E27FC236}">
              <a16:creationId xmlns:a16="http://schemas.microsoft.com/office/drawing/2014/main" id="{6ABD1093-E94B-4930-A936-2B687778B061}"/>
            </a:ext>
          </a:extLst>
        </xdr:cNvPr>
        <xdr:cNvCxnSpPr/>
      </xdr:nvCxnSpPr>
      <xdr:spPr>
        <a:xfrm flipV="1">
          <a:off x="314960" y="2282741"/>
          <a:ext cx="3178188" cy="22499"/>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1257300</xdr:colOff>
      <xdr:row>0</xdr:row>
      <xdr:rowOff>114300</xdr:rowOff>
    </xdr:from>
    <xdr:to>
      <xdr:col>6</xdr:col>
      <xdr:colOff>704850</xdr:colOff>
      <xdr:row>0</xdr:row>
      <xdr:rowOff>752475</xdr:rowOff>
    </xdr:to>
    <xdr:pic>
      <xdr:nvPicPr>
        <xdr:cNvPr id="7" name="Picture 9">
          <a:extLst>
            <a:ext uri="{FF2B5EF4-FFF2-40B4-BE49-F238E27FC236}">
              <a16:creationId xmlns:a16="http://schemas.microsoft.com/office/drawing/2014/main" id="{C323AEBF-607F-484F-963D-E616DF3CFF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810000" y="114300"/>
          <a:ext cx="19354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37652</xdr:colOff>
      <xdr:row>5</xdr:row>
      <xdr:rowOff>102123</xdr:rowOff>
    </xdr:from>
    <xdr:to>
      <xdr:col>7</xdr:col>
      <xdr:colOff>596707</xdr:colOff>
      <xdr:row>5</xdr:row>
      <xdr:rowOff>102123</xdr:rowOff>
    </xdr:to>
    <xdr:cxnSp macro="">
      <xdr:nvCxnSpPr>
        <xdr:cNvPr id="8" name="Straight Connector 7">
          <a:extLst>
            <a:ext uri="{FF2B5EF4-FFF2-40B4-BE49-F238E27FC236}">
              <a16:creationId xmlns:a16="http://schemas.microsoft.com/office/drawing/2014/main" id="{1CB14327-5813-4FE4-B67C-F319520B6441}"/>
            </a:ext>
          </a:extLst>
        </xdr:cNvPr>
        <xdr:cNvCxnSpPr/>
      </xdr:nvCxnSpPr>
      <xdr:spPr>
        <a:xfrm>
          <a:off x="273872" y="3447303"/>
          <a:ext cx="635787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198120</xdr:colOff>
      <xdr:row>45</xdr:row>
      <xdr:rowOff>0</xdr:rowOff>
    </xdr:from>
    <xdr:to>
      <xdr:col>2</xdr:col>
      <xdr:colOff>0</xdr:colOff>
      <xdr:row>50</xdr:row>
      <xdr:rowOff>114300</xdr:rowOff>
    </xdr:to>
    <xdr:pic>
      <xdr:nvPicPr>
        <xdr:cNvPr id="2" name="Picture 4">
          <a:extLst>
            <a:ext uri="{FF2B5EF4-FFF2-40B4-BE49-F238E27FC236}">
              <a16:creationId xmlns:a16="http://schemas.microsoft.com/office/drawing/2014/main" id="{9C238DD0-4D30-43F6-A201-9D24941B1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0408920"/>
          <a:ext cx="13106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2</xdr:col>
      <xdr:colOff>861060</xdr:colOff>
      <xdr:row>2</xdr:row>
      <xdr:rowOff>678180</xdr:rowOff>
    </xdr:to>
    <xdr:pic>
      <xdr:nvPicPr>
        <xdr:cNvPr id="3" name="Picture 5">
          <a:extLst>
            <a:ext uri="{FF2B5EF4-FFF2-40B4-BE49-F238E27FC236}">
              <a16:creationId xmlns:a16="http://schemas.microsoft.com/office/drawing/2014/main" id="{5765D769-44C3-4003-A4CA-8BA5C59D9F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220980"/>
          <a:ext cx="209550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3</xdr:row>
      <xdr:rowOff>175260</xdr:rowOff>
    </xdr:from>
    <xdr:to>
      <xdr:col>8</xdr:col>
      <xdr:colOff>28575</xdr:colOff>
      <xdr:row>3</xdr:row>
      <xdr:rowOff>762000</xdr:rowOff>
    </xdr:to>
    <xdr:pic>
      <xdr:nvPicPr>
        <xdr:cNvPr id="4" name="Picture 6">
          <a:extLst>
            <a:ext uri="{FF2B5EF4-FFF2-40B4-BE49-F238E27FC236}">
              <a16:creationId xmlns:a16="http://schemas.microsoft.com/office/drawing/2014/main" id="{159A1EFF-F582-4C27-9197-839D935CF5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1740" y="1935480"/>
          <a:ext cx="4800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78740</xdr:colOff>
      <xdr:row>3</xdr:row>
      <xdr:rowOff>759264</xdr:rowOff>
    </xdr:from>
    <xdr:to>
      <xdr:col>2</xdr:col>
      <xdr:colOff>554951</xdr:colOff>
      <xdr:row>3</xdr:row>
      <xdr:rowOff>762437</xdr:rowOff>
    </xdr:to>
    <xdr:cxnSp macro="">
      <xdr:nvCxnSpPr>
        <xdr:cNvPr id="5" name="Straight Connector 4">
          <a:extLst>
            <a:ext uri="{FF2B5EF4-FFF2-40B4-BE49-F238E27FC236}">
              <a16:creationId xmlns:a16="http://schemas.microsoft.com/office/drawing/2014/main" id="{74315208-55B2-4FED-BA4F-62FA8606941F}"/>
            </a:ext>
          </a:extLst>
        </xdr:cNvPr>
        <xdr:cNvCxnSpPr/>
      </xdr:nvCxnSpPr>
      <xdr:spPr>
        <a:xfrm flipV="1">
          <a:off x="314960" y="2519484"/>
          <a:ext cx="1779231"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78740</xdr:colOff>
      <xdr:row>3</xdr:row>
      <xdr:rowOff>522521</xdr:rowOff>
    </xdr:from>
    <xdr:to>
      <xdr:col>3</xdr:col>
      <xdr:colOff>940448</xdr:colOff>
      <xdr:row>3</xdr:row>
      <xdr:rowOff>545020</xdr:rowOff>
    </xdr:to>
    <xdr:cxnSp macro="">
      <xdr:nvCxnSpPr>
        <xdr:cNvPr id="6" name="Straight Connector 5">
          <a:extLst>
            <a:ext uri="{FF2B5EF4-FFF2-40B4-BE49-F238E27FC236}">
              <a16:creationId xmlns:a16="http://schemas.microsoft.com/office/drawing/2014/main" id="{6F2AA145-557F-44DF-849A-AC0B468CB59D}"/>
            </a:ext>
          </a:extLst>
        </xdr:cNvPr>
        <xdr:cNvCxnSpPr/>
      </xdr:nvCxnSpPr>
      <xdr:spPr>
        <a:xfrm flipV="1">
          <a:off x="314960" y="2282741"/>
          <a:ext cx="3178188" cy="22499"/>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1257300</xdr:colOff>
      <xdr:row>0</xdr:row>
      <xdr:rowOff>114300</xdr:rowOff>
    </xdr:from>
    <xdr:to>
      <xdr:col>6</xdr:col>
      <xdr:colOff>704850</xdr:colOff>
      <xdr:row>0</xdr:row>
      <xdr:rowOff>752475</xdr:rowOff>
    </xdr:to>
    <xdr:pic>
      <xdr:nvPicPr>
        <xdr:cNvPr id="7" name="Picture 9">
          <a:extLst>
            <a:ext uri="{FF2B5EF4-FFF2-40B4-BE49-F238E27FC236}">
              <a16:creationId xmlns:a16="http://schemas.microsoft.com/office/drawing/2014/main" id="{4E5943B1-047B-41E3-A133-A7AD818A0F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810000" y="114300"/>
          <a:ext cx="19354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37652</xdr:colOff>
      <xdr:row>5</xdr:row>
      <xdr:rowOff>102123</xdr:rowOff>
    </xdr:from>
    <xdr:to>
      <xdr:col>7</xdr:col>
      <xdr:colOff>596707</xdr:colOff>
      <xdr:row>5</xdr:row>
      <xdr:rowOff>102123</xdr:rowOff>
    </xdr:to>
    <xdr:cxnSp macro="">
      <xdr:nvCxnSpPr>
        <xdr:cNvPr id="8" name="Straight Connector 7">
          <a:extLst>
            <a:ext uri="{FF2B5EF4-FFF2-40B4-BE49-F238E27FC236}">
              <a16:creationId xmlns:a16="http://schemas.microsoft.com/office/drawing/2014/main" id="{7AD1B22D-1FE6-46F5-9A46-43D0DC1A3C67}"/>
            </a:ext>
          </a:extLst>
        </xdr:cNvPr>
        <xdr:cNvCxnSpPr/>
      </xdr:nvCxnSpPr>
      <xdr:spPr>
        <a:xfrm>
          <a:off x="273872" y="3447303"/>
          <a:ext cx="635787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vironmentnswgov.sharepoint.com/Google%20Drive/NABERS/9.%20Reverse%20Calculators/Updated/reverse_calculator_-_data_centres_v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entre Reverse Calculator"/>
      <sheetName val="Data Centre_ERF"/>
      <sheetName val="NGA factors 2020"/>
      <sheetName val="calc_coefficients"/>
      <sheetName val="NGA_factors"/>
      <sheetName val="Climate_pcode_xref"/>
      <sheetName val="Climate_zones"/>
      <sheetName val="Stat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6C67-18ED-4CAC-A007-564618433772}">
  <dimension ref="A1:T23"/>
  <sheetViews>
    <sheetView workbookViewId="0">
      <selection activeCell="B24" sqref="B24"/>
    </sheetView>
  </sheetViews>
  <sheetFormatPr defaultRowHeight="12.6"/>
  <cols>
    <col min="2" max="2" width="58.44140625" customWidth="1"/>
    <col min="3" max="3" width="9.88671875" bestFit="1" customWidth="1"/>
    <col min="5" max="5" width="68.33203125" customWidth="1"/>
  </cols>
  <sheetData>
    <row r="1" spans="1:20" ht="14.4">
      <c r="A1" s="270" t="s">
        <v>264</v>
      </c>
      <c r="B1" s="270" t="s">
        <v>265</v>
      </c>
      <c r="C1" s="270" t="s">
        <v>266</v>
      </c>
      <c r="D1" s="270" t="s">
        <v>267</v>
      </c>
      <c r="E1" s="291" t="s">
        <v>268</v>
      </c>
      <c r="F1" s="291"/>
      <c r="G1" s="291"/>
      <c r="H1" s="291"/>
      <c r="I1" s="291"/>
      <c r="J1" s="291"/>
      <c r="K1" s="291"/>
      <c r="L1" s="291"/>
      <c r="M1" s="291"/>
      <c r="N1" s="291"/>
      <c r="O1" s="291"/>
      <c r="P1" s="291"/>
      <c r="Q1" s="291"/>
      <c r="R1" s="291"/>
      <c r="S1" s="291"/>
      <c r="T1" s="291"/>
    </row>
    <row r="2" spans="1:20">
      <c r="A2" t="s">
        <v>270</v>
      </c>
      <c r="B2" t="s">
        <v>269</v>
      </c>
      <c r="C2" s="271">
        <v>45729</v>
      </c>
      <c r="D2" t="s">
        <v>271</v>
      </c>
      <c r="E2" t="s">
        <v>272</v>
      </c>
    </row>
    <row r="3" spans="1:20" ht="37.799999999999997">
      <c r="B3" s="272" t="s">
        <v>273</v>
      </c>
      <c r="C3" s="271">
        <v>45743</v>
      </c>
      <c r="D3" t="s">
        <v>271</v>
      </c>
    </row>
    <row r="4" spans="1:20" ht="25.2">
      <c r="A4" t="s">
        <v>275</v>
      </c>
      <c r="B4" s="272" t="s">
        <v>277</v>
      </c>
      <c r="C4" s="271">
        <v>45882</v>
      </c>
      <c r="D4" t="s">
        <v>276</v>
      </c>
    </row>
    <row r="5" spans="1:20" ht="113.4">
      <c r="A5" t="s">
        <v>283</v>
      </c>
      <c r="B5" s="272" t="s">
        <v>279</v>
      </c>
      <c r="C5" s="271">
        <v>46120</v>
      </c>
      <c r="D5" t="s">
        <v>280</v>
      </c>
    </row>
    <row r="6" spans="1:20">
      <c r="A6" t="s">
        <v>284</v>
      </c>
      <c r="B6" s="272" t="s">
        <v>282</v>
      </c>
      <c r="C6" s="271">
        <v>46148</v>
      </c>
      <c r="D6" t="s">
        <v>271</v>
      </c>
    </row>
    <row r="7" spans="1:20">
      <c r="C7" s="271"/>
    </row>
    <row r="8" spans="1:20">
      <c r="C8" s="271"/>
    </row>
    <row r="9" spans="1:20">
      <c r="C9" s="271"/>
    </row>
    <row r="10" spans="1:20">
      <c r="C10" s="271"/>
    </row>
    <row r="11" spans="1:20">
      <c r="C11" s="271"/>
    </row>
    <row r="12" spans="1:20">
      <c r="C12" s="271"/>
    </row>
    <row r="13" spans="1:20">
      <c r="C13" s="271"/>
    </row>
    <row r="14" spans="1:20">
      <c r="C14" s="271"/>
    </row>
    <row r="15" spans="1:20">
      <c r="C15" s="271"/>
    </row>
    <row r="16" spans="1:20">
      <c r="C16" s="271"/>
    </row>
    <row r="17" spans="3:3">
      <c r="C17" s="271"/>
    </row>
    <row r="18" spans="3:3">
      <c r="C18" s="271"/>
    </row>
    <row r="19" spans="3:3">
      <c r="C19" s="271"/>
    </row>
    <row r="20" spans="3:3">
      <c r="C20" s="271"/>
    </row>
    <row r="21" spans="3:3">
      <c r="C21" s="271"/>
    </row>
    <row r="22" spans="3:3">
      <c r="C22" s="271"/>
    </row>
    <row r="23" spans="3:3">
      <c r="C23" s="271"/>
    </row>
  </sheetData>
  <mergeCells count="1">
    <mergeCell ref="E1:T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DFD9-D780-49BB-8AEF-AA4867AD9D08}">
  <dimension ref="A1:O21"/>
  <sheetViews>
    <sheetView topLeftCell="C1" zoomScale="70" zoomScaleNormal="70" workbookViewId="0">
      <selection activeCell="S38" sqref="S38"/>
    </sheetView>
  </sheetViews>
  <sheetFormatPr defaultRowHeight="12.6"/>
  <cols>
    <col min="1" max="3" width="16.5546875" customWidth="1"/>
    <col min="4" max="15" width="14.5546875" customWidth="1"/>
    <col min="257" max="259" width="16.5546875" customWidth="1"/>
    <col min="260" max="271" width="14.5546875" customWidth="1"/>
    <col min="513" max="515" width="16.5546875" customWidth="1"/>
    <col min="516" max="527" width="14.5546875" customWidth="1"/>
    <col min="769" max="771" width="16.5546875" customWidth="1"/>
    <col min="772" max="783" width="14.5546875" customWidth="1"/>
    <col min="1025" max="1027" width="16.5546875" customWidth="1"/>
    <col min="1028" max="1039" width="14.5546875" customWidth="1"/>
    <col min="1281" max="1283" width="16.5546875" customWidth="1"/>
    <col min="1284" max="1295" width="14.5546875" customWidth="1"/>
    <col min="1537" max="1539" width="16.5546875" customWidth="1"/>
    <col min="1540" max="1551" width="14.5546875" customWidth="1"/>
    <col min="1793" max="1795" width="16.5546875" customWidth="1"/>
    <col min="1796" max="1807" width="14.5546875" customWidth="1"/>
    <col min="2049" max="2051" width="16.5546875" customWidth="1"/>
    <col min="2052" max="2063" width="14.5546875" customWidth="1"/>
    <col min="2305" max="2307" width="16.5546875" customWidth="1"/>
    <col min="2308" max="2319" width="14.5546875" customWidth="1"/>
    <col min="2561" max="2563" width="16.5546875" customWidth="1"/>
    <col min="2564" max="2575" width="14.5546875" customWidth="1"/>
    <col min="2817" max="2819" width="16.5546875" customWidth="1"/>
    <col min="2820" max="2831" width="14.5546875" customWidth="1"/>
    <col min="3073" max="3075" width="16.5546875" customWidth="1"/>
    <col min="3076" max="3087" width="14.5546875" customWidth="1"/>
    <col min="3329" max="3331" width="16.5546875" customWidth="1"/>
    <col min="3332" max="3343" width="14.5546875" customWidth="1"/>
    <col min="3585" max="3587" width="16.5546875" customWidth="1"/>
    <col min="3588" max="3599" width="14.5546875" customWidth="1"/>
    <col min="3841" max="3843" width="16.5546875" customWidth="1"/>
    <col min="3844" max="3855" width="14.5546875" customWidth="1"/>
    <col min="4097" max="4099" width="16.5546875" customWidth="1"/>
    <col min="4100" max="4111" width="14.5546875" customWidth="1"/>
    <col min="4353" max="4355" width="16.5546875" customWidth="1"/>
    <col min="4356" max="4367" width="14.5546875" customWidth="1"/>
    <col min="4609" max="4611" width="16.5546875" customWidth="1"/>
    <col min="4612" max="4623" width="14.5546875" customWidth="1"/>
    <col min="4865" max="4867" width="16.5546875" customWidth="1"/>
    <col min="4868" max="4879" width="14.5546875" customWidth="1"/>
    <col min="5121" max="5123" width="16.5546875" customWidth="1"/>
    <col min="5124" max="5135" width="14.5546875" customWidth="1"/>
    <col min="5377" max="5379" width="16.5546875" customWidth="1"/>
    <col min="5380" max="5391" width="14.5546875" customWidth="1"/>
    <col min="5633" max="5635" width="16.5546875" customWidth="1"/>
    <col min="5636" max="5647" width="14.5546875" customWidth="1"/>
    <col min="5889" max="5891" width="16.5546875" customWidth="1"/>
    <col min="5892" max="5903" width="14.5546875" customWidth="1"/>
    <col min="6145" max="6147" width="16.5546875" customWidth="1"/>
    <col min="6148" max="6159" width="14.5546875" customWidth="1"/>
    <col min="6401" max="6403" width="16.5546875" customWidth="1"/>
    <col min="6404" max="6415" width="14.5546875" customWidth="1"/>
    <col min="6657" max="6659" width="16.5546875" customWidth="1"/>
    <col min="6660" max="6671" width="14.5546875" customWidth="1"/>
    <col min="6913" max="6915" width="16.5546875" customWidth="1"/>
    <col min="6916" max="6927" width="14.5546875" customWidth="1"/>
    <col min="7169" max="7171" width="16.5546875" customWidth="1"/>
    <col min="7172" max="7183" width="14.5546875" customWidth="1"/>
    <col min="7425" max="7427" width="16.5546875" customWidth="1"/>
    <col min="7428" max="7439" width="14.5546875" customWidth="1"/>
    <col min="7681" max="7683" width="16.5546875" customWidth="1"/>
    <col min="7684" max="7695" width="14.5546875" customWidth="1"/>
    <col min="7937" max="7939" width="16.5546875" customWidth="1"/>
    <col min="7940" max="7951" width="14.5546875" customWidth="1"/>
    <col min="8193" max="8195" width="16.5546875" customWidth="1"/>
    <col min="8196" max="8207" width="14.5546875" customWidth="1"/>
    <col min="8449" max="8451" width="16.5546875" customWidth="1"/>
    <col min="8452" max="8463" width="14.5546875" customWidth="1"/>
    <col min="8705" max="8707" width="16.5546875" customWidth="1"/>
    <col min="8708" max="8719" width="14.5546875" customWidth="1"/>
    <col min="8961" max="8963" width="16.5546875" customWidth="1"/>
    <col min="8964" max="8975" width="14.5546875" customWidth="1"/>
    <col min="9217" max="9219" width="16.5546875" customWidth="1"/>
    <col min="9220" max="9231" width="14.5546875" customWidth="1"/>
    <col min="9473" max="9475" width="16.5546875" customWidth="1"/>
    <col min="9476" max="9487" width="14.5546875" customWidth="1"/>
    <col min="9729" max="9731" width="16.5546875" customWidth="1"/>
    <col min="9732" max="9743" width="14.5546875" customWidth="1"/>
    <col min="9985" max="9987" width="16.5546875" customWidth="1"/>
    <col min="9988" max="9999" width="14.5546875" customWidth="1"/>
    <col min="10241" max="10243" width="16.5546875" customWidth="1"/>
    <col min="10244" max="10255" width="14.5546875" customWidth="1"/>
    <col min="10497" max="10499" width="16.5546875" customWidth="1"/>
    <col min="10500" max="10511" width="14.5546875" customWidth="1"/>
    <col min="10753" max="10755" width="16.5546875" customWidth="1"/>
    <col min="10756" max="10767" width="14.5546875" customWidth="1"/>
    <col min="11009" max="11011" width="16.5546875" customWidth="1"/>
    <col min="11012" max="11023" width="14.5546875" customWidth="1"/>
    <col min="11265" max="11267" width="16.5546875" customWidth="1"/>
    <col min="11268" max="11279" width="14.5546875" customWidth="1"/>
    <col min="11521" max="11523" width="16.5546875" customWidth="1"/>
    <col min="11524" max="11535" width="14.5546875" customWidth="1"/>
    <col min="11777" max="11779" width="16.5546875" customWidth="1"/>
    <col min="11780" max="11791" width="14.5546875" customWidth="1"/>
    <col min="12033" max="12035" width="16.5546875" customWidth="1"/>
    <col min="12036" max="12047" width="14.5546875" customWidth="1"/>
    <col min="12289" max="12291" width="16.5546875" customWidth="1"/>
    <col min="12292" max="12303" width="14.5546875" customWidth="1"/>
    <col min="12545" max="12547" width="16.5546875" customWidth="1"/>
    <col min="12548" max="12559" width="14.5546875" customWidth="1"/>
    <col min="12801" max="12803" width="16.5546875" customWidth="1"/>
    <col min="12804" max="12815" width="14.5546875" customWidth="1"/>
    <col min="13057" max="13059" width="16.5546875" customWidth="1"/>
    <col min="13060" max="13071" width="14.5546875" customWidth="1"/>
    <col min="13313" max="13315" width="16.5546875" customWidth="1"/>
    <col min="13316" max="13327" width="14.5546875" customWidth="1"/>
    <col min="13569" max="13571" width="16.5546875" customWidth="1"/>
    <col min="13572" max="13583" width="14.5546875" customWidth="1"/>
    <col min="13825" max="13827" width="16.5546875" customWidth="1"/>
    <col min="13828" max="13839" width="14.5546875" customWidth="1"/>
    <col min="14081" max="14083" width="16.5546875" customWidth="1"/>
    <col min="14084" max="14095" width="14.5546875" customWidth="1"/>
    <col min="14337" max="14339" width="16.5546875" customWidth="1"/>
    <col min="14340" max="14351" width="14.5546875" customWidth="1"/>
    <col min="14593" max="14595" width="16.5546875" customWidth="1"/>
    <col min="14596" max="14607" width="14.5546875" customWidth="1"/>
    <col min="14849" max="14851" width="16.5546875" customWidth="1"/>
    <col min="14852" max="14863" width="14.5546875" customWidth="1"/>
    <col min="15105" max="15107" width="16.5546875" customWidth="1"/>
    <col min="15108" max="15119" width="14.5546875" customWidth="1"/>
    <col min="15361" max="15363" width="16.5546875" customWidth="1"/>
    <col min="15364" max="15375" width="14.5546875" customWidth="1"/>
    <col min="15617" max="15619" width="16.5546875" customWidth="1"/>
    <col min="15620" max="15631" width="14.5546875" customWidth="1"/>
    <col min="15873" max="15875" width="16.5546875" customWidth="1"/>
    <col min="15876" max="15887" width="14.5546875" customWidth="1"/>
    <col min="16129" max="16131" width="16.5546875" customWidth="1"/>
    <col min="16132" max="16143" width="14.5546875" customWidth="1"/>
  </cols>
  <sheetData>
    <row r="1" spans="1:15" ht="57.6">
      <c r="A1" s="217" t="s">
        <v>234</v>
      </c>
      <c r="B1" s="217" t="s">
        <v>99</v>
      </c>
      <c r="C1" s="217" t="s">
        <v>235</v>
      </c>
      <c r="D1" s="217" t="s">
        <v>236</v>
      </c>
      <c r="E1" s="217" t="s">
        <v>237</v>
      </c>
      <c r="F1" s="217" t="s">
        <v>238</v>
      </c>
      <c r="G1" s="217" t="s">
        <v>239</v>
      </c>
      <c r="H1" s="217" t="s">
        <v>240</v>
      </c>
      <c r="I1" s="217" t="s">
        <v>241</v>
      </c>
      <c r="J1" s="217" t="s">
        <v>242</v>
      </c>
      <c r="K1" s="217" t="s">
        <v>243</v>
      </c>
      <c r="L1" s="217" t="s">
        <v>244</v>
      </c>
      <c r="M1" s="217" t="s">
        <v>242</v>
      </c>
      <c r="N1" s="217" t="s">
        <v>243</v>
      </c>
      <c r="O1" s="217" t="s">
        <v>244</v>
      </c>
    </row>
    <row r="2" spans="1:15">
      <c r="A2" s="218" t="s">
        <v>79</v>
      </c>
      <c r="B2" s="218" t="s">
        <v>219</v>
      </c>
      <c r="C2" s="218" t="str">
        <f>CONCATENATE(B2,A2)</f>
        <v>ACTElectricity</v>
      </c>
      <c r="D2" s="218">
        <v>0</v>
      </c>
      <c r="E2" s="218">
        <v>0.81</v>
      </c>
      <c r="F2" s="218">
        <v>0.09</v>
      </c>
      <c r="G2" s="218" t="s">
        <v>245</v>
      </c>
      <c r="H2" s="218"/>
      <c r="I2" s="218"/>
      <c r="J2" s="218">
        <v>0.81</v>
      </c>
      <c r="K2" s="218">
        <v>0.9</v>
      </c>
      <c r="L2" s="218" t="s">
        <v>245</v>
      </c>
      <c r="M2" s="219">
        <f>J2</f>
        <v>0.81</v>
      </c>
      <c r="N2" s="219">
        <f>K2</f>
        <v>0.9</v>
      </c>
      <c r="O2" s="220" t="s">
        <v>245</v>
      </c>
    </row>
    <row r="3" spans="1:15">
      <c r="A3" s="218" t="s">
        <v>79</v>
      </c>
      <c r="B3" s="218" t="s">
        <v>220</v>
      </c>
      <c r="C3" s="218" t="str">
        <f t="shared" ref="C3:C17" si="0">CONCATENATE(B3,A3)</f>
        <v>NSWElectricity</v>
      </c>
      <c r="D3" s="218">
        <v>0</v>
      </c>
      <c r="E3" s="218">
        <v>0.81</v>
      </c>
      <c r="F3" s="218">
        <v>0.09</v>
      </c>
      <c r="G3" s="218" t="s">
        <v>245</v>
      </c>
      <c r="H3" s="218"/>
      <c r="I3" s="218"/>
      <c r="J3" s="218">
        <v>0.81</v>
      </c>
      <c r="K3" s="218">
        <v>0.9</v>
      </c>
      <c r="L3" s="218" t="s">
        <v>245</v>
      </c>
      <c r="M3" s="219">
        <f t="shared" ref="M3:N9" si="1">J3</f>
        <v>0.81</v>
      </c>
      <c r="N3" s="219">
        <f t="shared" si="1"/>
        <v>0.9</v>
      </c>
      <c r="O3" s="220" t="s">
        <v>245</v>
      </c>
    </row>
    <row r="4" spans="1:15">
      <c r="A4" s="218" t="s">
        <v>79</v>
      </c>
      <c r="B4" s="218" t="s">
        <v>228</v>
      </c>
      <c r="C4" s="218" t="str">
        <f t="shared" si="0"/>
        <v>NTElectricity</v>
      </c>
      <c r="D4" s="218">
        <v>0</v>
      </c>
      <c r="E4" s="218">
        <v>0.62</v>
      </c>
      <c r="F4" s="218">
        <v>7.0000000000000007E-2</v>
      </c>
      <c r="G4" s="218" t="s">
        <v>245</v>
      </c>
      <c r="H4" s="218"/>
      <c r="I4" s="218"/>
      <c r="J4" s="218">
        <v>0.62</v>
      </c>
      <c r="K4" s="218">
        <v>0.69</v>
      </c>
      <c r="L4" s="218" t="s">
        <v>245</v>
      </c>
      <c r="M4" s="219">
        <f t="shared" si="1"/>
        <v>0.62</v>
      </c>
      <c r="N4" s="219">
        <f t="shared" si="1"/>
        <v>0.69</v>
      </c>
      <c r="O4" s="220" t="s">
        <v>245</v>
      </c>
    </row>
    <row r="5" spans="1:15">
      <c r="A5" s="218" t="s">
        <v>79</v>
      </c>
      <c r="B5" s="218" t="s">
        <v>229</v>
      </c>
      <c r="C5" s="218" t="str">
        <f t="shared" si="0"/>
        <v>QLDElectricity</v>
      </c>
      <c r="D5" s="218">
        <v>0</v>
      </c>
      <c r="E5" s="218">
        <v>0.81</v>
      </c>
      <c r="F5" s="218">
        <v>0.12</v>
      </c>
      <c r="G5" s="218" t="s">
        <v>245</v>
      </c>
      <c r="H5" s="218"/>
      <c r="I5" s="218"/>
      <c r="J5" s="218">
        <v>0.81</v>
      </c>
      <c r="K5" s="218">
        <v>0.93</v>
      </c>
      <c r="L5" s="218" t="s">
        <v>245</v>
      </c>
      <c r="M5" s="219">
        <f t="shared" si="1"/>
        <v>0.81</v>
      </c>
      <c r="N5" s="219">
        <f t="shared" si="1"/>
        <v>0.93</v>
      </c>
      <c r="O5" s="220" t="s">
        <v>245</v>
      </c>
    </row>
    <row r="6" spans="1:15">
      <c r="A6" s="218" t="s">
        <v>79</v>
      </c>
      <c r="B6" s="218" t="s">
        <v>230</v>
      </c>
      <c r="C6" s="218" t="str">
        <f t="shared" si="0"/>
        <v>SAElectricity</v>
      </c>
      <c r="D6" s="218">
        <v>0</v>
      </c>
      <c r="E6" s="218">
        <v>0.43</v>
      </c>
      <c r="F6" s="218">
        <v>0.09</v>
      </c>
      <c r="G6" s="218" t="s">
        <v>245</v>
      </c>
      <c r="H6" s="218"/>
      <c r="I6" s="218"/>
      <c r="J6" s="218">
        <v>0.43</v>
      </c>
      <c r="K6" s="218">
        <v>0.52</v>
      </c>
      <c r="L6" s="218" t="s">
        <v>245</v>
      </c>
      <c r="M6" s="219">
        <f t="shared" si="1"/>
        <v>0.43</v>
      </c>
      <c r="N6" s="219">
        <f t="shared" si="1"/>
        <v>0.52</v>
      </c>
      <c r="O6" s="220" t="s">
        <v>245</v>
      </c>
    </row>
    <row r="7" spans="1:15">
      <c r="A7" s="218" t="s">
        <v>79</v>
      </c>
      <c r="B7" s="218" t="s">
        <v>231</v>
      </c>
      <c r="C7" s="218" t="str">
        <f t="shared" si="0"/>
        <v>TASElectricity</v>
      </c>
      <c r="D7" s="218">
        <v>0</v>
      </c>
      <c r="E7" s="218">
        <v>0.17</v>
      </c>
      <c r="F7" s="218">
        <v>0.02</v>
      </c>
      <c r="G7" s="218" t="s">
        <v>245</v>
      </c>
      <c r="H7" s="218"/>
      <c r="I7" s="218"/>
      <c r="J7" s="218">
        <v>0.17</v>
      </c>
      <c r="K7" s="218">
        <v>0.19</v>
      </c>
      <c r="L7" s="218" t="s">
        <v>245</v>
      </c>
      <c r="M7" s="219">
        <f t="shared" si="1"/>
        <v>0.17</v>
      </c>
      <c r="N7" s="219">
        <f t="shared" si="1"/>
        <v>0.19</v>
      </c>
      <c r="O7" s="220" t="s">
        <v>245</v>
      </c>
    </row>
    <row r="8" spans="1:15">
      <c r="A8" s="218" t="s">
        <v>79</v>
      </c>
      <c r="B8" s="218" t="s">
        <v>232</v>
      </c>
      <c r="C8" s="218" t="str">
        <f t="shared" si="0"/>
        <v>VICElectricity</v>
      </c>
      <c r="D8" s="218">
        <v>0</v>
      </c>
      <c r="E8" s="218">
        <v>0.98</v>
      </c>
      <c r="F8" s="218">
        <v>0.11</v>
      </c>
      <c r="G8" s="218" t="s">
        <v>245</v>
      </c>
      <c r="H8" s="218"/>
      <c r="I8" s="218"/>
      <c r="J8" s="218">
        <v>0.98</v>
      </c>
      <c r="K8" s="218">
        <v>1.0900000000000001</v>
      </c>
      <c r="L8" s="218" t="s">
        <v>245</v>
      </c>
      <c r="M8" s="219">
        <f t="shared" si="1"/>
        <v>0.98</v>
      </c>
      <c r="N8" s="219">
        <f t="shared" si="1"/>
        <v>1.0900000000000001</v>
      </c>
      <c r="O8" s="220" t="s">
        <v>245</v>
      </c>
    </row>
    <row r="9" spans="1:15">
      <c r="A9" s="218" t="s">
        <v>79</v>
      </c>
      <c r="B9" s="218" t="s">
        <v>233</v>
      </c>
      <c r="C9" s="218" t="str">
        <f t="shared" si="0"/>
        <v>WAElectricity</v>
      </c>
      <c r="D9" s="218">
        <v>0</v>
      </c>
      <c r="E9" s="218">
        <v>0.68</v>
      </c>
      <c r="F9" s="218">
        <v>0.02</v>
      </c>
      <c r="G9" s="218" t="s">
        <v>245</v>
      </c>
      <c r="H9" s="218"/>
      <c r="I9" s="218"/>
      <c r="J9" s="218">
        <v>0.68</v>
      </c>
      <c r="K9" s="218">
        <v>0.7</v>
      </c>
      <c r="L9" s="218" t="s">
        <v>245</v>
      </c>
      <c r="M9" s="219">
        <f t="shared" si="1"/>
        <v>0.68</v>
      </c>
      <c r="N9" s="219">
        <f t="shared" si="1"/>
        <v>0.7</v>
      </c>
      <c r="O9" s="220" t="s">
        <v>245</v>
      </c>
    </row>
    <row r="10" spans="1:15">
      <c r="A10" s="218" t="s">
        <v>80</v>
      </c>
      <c r="B10" s="218" t="s">
        <v>219</v>
      </c>
      <c r="C10" s="218" t="str">
        <f t="shared" si="0"/>
        <v>ACTGas</v>
      </c>
      <c r="D10" s="218">
        <v>51.53</v>
      </c>
      <c r="E10" s="218">
        <v>0</v>
      </c>
      <c r="F10" s="218">
        <v>13.1</v>
      </c>
      <c r="G10" s="218" t="s">
        <v>246</v>
      </c>
      <c r="H10" s="218"/>
      <c r="I10" s="218"/>
      <c r="J10" s="221">
        <v>5.1529999999999999E-2</v>
      </c>
      <c r="K10" s="221">
        <v>6.4630000000000007E-2</v>
      </c>
      <c r="L10" s="218" t="s">
        <v>247</v>
      </c>
      <c r="M10" s="219">
        <f>J10*3.6</f>
        <v>0.18550800000000001</v>
      </c>
      <c r="N10" s="219">
        <f>K10*3.6</f>
        <v>0.23266800000000004</v>
      </c>
      <c r="O10" s="220" t="s">
        <v>245</v>
      </c>
    </row>
    <row r="11" spans="1:15">
      <c r="A11" s="218" t="s">
        <v>80</v>
      </c>
      <c r="B11" s="218" t="s">
        <v>220</v>
      </c>
      <c r="C11" s="218" t="str">
        <f t="shared" si="0"/>
        <v>NSWGas</v>
      </c>
      <c r="D11" s="218">
        <v>51.53</v>
      </c>
      <c r="E11" s="218">
        <v>0</v>
      </c>
      <c r="F11" s="218">
        <v>13.1</v>
      </c>
      <c r="G11" s="218" t="s">
        <v>246</v>
      </c>
      <c r="H11" s="218"/>
      <c r="I11" s="218"/>
      <c r="J11" s="221">
        <v>5.1529999999999999E-2</v>
      </c>
      <c r="K11" s="221">
        <v>6.4630000000000007E-2</v>
      </c>
      <c r="L11" s="218" t="s">
        <v>247</v>
      </c>
      <c r="M11" s="219">
        <f t="shared" ref="M11:N17" si="2">J11*3.6</f>
        <v>0.18550800000000001</v>
      </c>
      <c r="N11" s="219">
        <f t="shared" si="2"/>
        <v>0.23266800000000004</v>
      </c>
      <c r="O11" s="220" t="s">
        <v>245</v>
      </c>
    </row>
    <row r="12" spans="1:15">
      <c r="A12" s="218" t="s">
        <v>80</v>
      </c>
      <c r="B12" s="218" t="s">
        <v>228</v>
      </c>
      <c r="C12" s="218" t="str">
        <f t="shared" si="0"/>
        <v>NTGas</v>
      </c>
      <c r="D12" s="218">
        <v>51.53</v>
      </c>
      <c r="E12" s="218">
        <v>0</v>
      </c>
      <c r="F12" s="218">
        <v>0</v>
      </c>
      <c r="G12" s="218" t="s">
        <v>246</v>
      </c>
      <c r="H12" s="218"/>
      <c r="I12" s="218"/>
      <c r="J12" s="221">
        <v>5.1529999999999999E-2</v>
      </c>
      <c r="K12" s="221">
        <v>5.1529999999999999E-2</v>
      </c>
      <c r="L12" s="218" t="s">
        <v>247</v>
      </c>
      <c r="M12" s="219">
        <f t="shared" si="2"/>
        <v>0.18550800000000001</v>
      </c>
      <c r="N12" s="219">
        <f t="shared" si="2"/>
        <v>0.18550800000000001</v>
      </c>
      <c r="O12" s="220" t="s">
        <v>245</v>
      </c>
    </row>
    <row r="13" spans="1:15">
      <c r="A13" s="218" t="s">
        <v>80</v>
      </c>
      <c r="B13" s="218" t="s">
        <v>229</v>
      </c>
      <c r="C13" s="218" t="str">
        <f t="shared" si="0"/>
        <v>QLDGas</v>
      </c>
      <c r="D13" s="218">
        <v>51.53</v>
      </c>
      <c r="E13" s="218">
        <v>0</v>
      </c>
      <c r="F13" s="218">
        <v>8.8000000000000007</v>
      </c>
      <c r="G13" s="218" t="s">
        <v>246</v>
      </c>
      <c r="H13" s="218"/>
      <c r="I13" s="218"/>
      <c r="J13" s="221">
        <v>5.1529999999999999E-2</v>
      </c>
      <c r="K13" s="221">
        <v>6.0330000000000002E-2</v>
      </c>
      <c r="L13" s="218" t="s">
        <v>247</v>
      </c>
      <c r="M13" s="219">
        <f t="shared" si="2"/>
        <v>0.18550800000000001</v>
      </c>
      <c r="N13" s="219">
        <f t="shared" si="2"/>
        <v>0.21718800000000002</v>
      </c>
      <c r="O13" s="220" t="s">
        <v>245</v>
      </c>
    </row>
    <row r="14" spans="1:15">
      <c r="A14" s="218" t="s">
        <v>80</v>
      </c>
      <c r="B14" s="218" t="s">
        <v>230</v>
      </c>
      <c r="C14" s="218" t="str">
        <f t="shared" si="0"/>
        <v>SAGas</v>
      </c>
      <c r="D14" s="218">
        <v>51.53</v>
      </c>
      <c r="E14" s="218">
        <v>0</v>
      </c>
      <c r="F14" s="218">
        <v>10.7</v>
      </c>
      <c r="G14" s="218" t="s">
        <v>246</v>
      </c>
      <c r="H14" s="218"/>
      <c r="I14" s="218"/>
      <c r="J14" s="221">
        <v>5.1529999999999999E-2</v>
      </c>
      <c r="K14" s="221">
        <v>6.2230000000000001E-2</v>
      </c>
      <c r="L14" s="218" t="s">
        <v>247</v>
      </c>
      <c r="M14" s="219">
        <f t="shared" si="2"/>
        <v>0.18550800000000001</v>
      </c>
      <c r="N14" s="219">
        <f t="shared" si="2"/>
        <v>0.224028</v>
      </c>
      <c r="O14" s="220" t="s">
        <v>245</v>
      </c>
    </row>
    <row r="15" spans="1:15">
      <c r="A15" s="218" t="s">
        <v>80</v>
      </c>
      <c r="B15" s="218" t="s">
        <v>231</v>
      </c>
      <c r="C15" s="218" t="str">
        <f t="shared" si="0"/>
        <v>TASGas</v>
      </c>
      <c r="D15" s="218">
        <v>51.53</v>
      </c>
      <c r="E15" s="218">
        <v>0</v>
      </c>
      <c r="F15" s="218">
        <v>0</v>
      </c>
      <c r="G15" s="218" t="s">
        <v>246</v>
      </c>
      <c r="H15" s="218"/>
      <c r="I15" s="218"/>
      <c r="J15" s="221">
        <v>5.1529999999999999E-2</v>
      </c>
      <c r="K15" s="221">
        <v>5.1529999999999999E-2</v>
      </c>
      <c r="L15" s="218" t="s">
        <v>247</v>
      </c>
      <c r="M15" s="219">
        <f t="shared" si="2"/>
        <v>0.18550800000000001</v>
      </c>
      <c r="N15" s="219">
        <f t="shared" si="2"/>
        <v>0.18550800000000001</v>
      </c>
      <c r="O15" s="220" t="s">
        <v>245</v>
      </c>
    </row>
    <row r="16" spans="1:15">
      <c r="A16" s="218" t="s">
        <v>80</v>
      </c>
      <c r="B16" s="218" t="s">
        <v>232</v>
      </c>
      <c r="C16" s="218" t="str">
        <f t="shared" si="0"/>
        <v>VICGas</v>
      </c>
      <c r="D16" s="218">
        <v>51.53</v>
      </c>
      <c r="E16" s="218">
        <v>0</v>
      </c>
      <c r="F16" s="218">
        <v>4</v>
      </c>
      <c r="G16" s="218" t="s">
        <v>246</v>
      </c>
      <c r="H16" s="218"/>
      <c r="I16" s="218"/>
      <c r="J16" s="221">
        <v>5.1529999999999999E-2</v>
      </c>
      <c r="K16" s="221">
        <v>5.5530000000000003E-2</v>
      </c>
      <c r="L16" s="218" t="s">
        <v>247</v>
      </c>
      <c r="M16" s="219">
        <f t="shared" si="2"/>
        <v>0.18550800000000001</v>
      </c>
      <c r="N16" s="219">
        <f t="shared" si="2"/>
        <v>0.199908</v>
      </c>
      <c r="O16" s="220" t="s">
        <v>245</v>
      </c>
    </row>
    <row r="17" spans="1:15">
      <c r="A17" s="218" t="s">
        <v>80</v>
      </c>
      <c r="B17" s="218" t="s">
        <v>233</v>
      </c>
      <c r="C17" s="218" t="str">
        <f t="shared" si="0"/>
        <v>WAGas</v>
      </c>
      <c r="D17" s="218">
        <v>51.53</v>
      </c>
      <c r="E17" s="218">
        <v>0</v>
      </c>
      <c r="F17" s="218">
        <v>4.0999999999999996</v>
      </c>
      <c r="G17" s="218" t="s">
        <v>246</v>
      </c>
      <c r="H17" s="218"/>
      <c r="I17" s="218"/>
      <c r="J17" s="221">
        <v>5.1529999999999999E-2</v>
      </c>
      <c r="K17" s="221">
        <v>5.5629999999999999E-2</v>
      </c>
      <c r="L17" s="218" t="s">
        <v>247</v>
      </c>
      <c r="M17" s="219">
        <f t="shared" si="2"/>
        <v>0.18550800000000001</v>
      </c>
      <c r="N17" s="219">
        <f t="shared" si="2"/>
        <v>0.200268</v>
      </c>
      <c r="O17" s="220" t="s">
        <v>245</v>
      </c>
    </row>
    <row r="18" spans="1:15">
      <c r="A18" s="218" t="s">
        <v>81</v>
      </c>
      <c r="B18" s="218" t="s">
        <v>248</v>
      </c>
      <c r="C18" s="218"/>
      <c r="D18" s="218">
        <v>90.24</v>
      </c>
      <c r="E18" s="218">
        <v>0</v>
      </c>
      <c r="F18" s="218">
        <v>3</v>
      </c>
      <c r="G18" s="218" t="s">
        <v>246</v>
      </c>
      <c r="H18" s="218">
        <v>27</v>
      </c>
      <c r="I18" s="218" t="s">
        <v>249</v>
      </c>
      <c r="J18" s="221">
        <v>2.43648</v>
      </c>
      <c r="K18" s="221">
        <v>2.5174799999999999</v>
      </c>
      <c r="L18" s="218" t="s">
        <v>250</v>
      </c>
      <c r="M18" s="219">
        <f>(D18+E18)*0.0036</f>
        <v>0.32486399999999999</v>
      </c>
      <c r="N18" s="219">
        <f>(D18+E18+F18)*0.0036</f>
        <v>0.33566399999999996</v>
      </c>
      <c r="O18" s="220" t="s">
        <v>245</v>
      </c>
    </row>
    <row r="19" spans="1:15">
      <c r="A19" s="218" t="s">
        <v>251</v>
      </c>
      <c r="B19" s="218" t="s">
        <v>248</v>
      </c>
      <c r="C19" s="218"/>
      <c r="D19" s="218">
        <v>70.2</v>
      </c>
      <c r="E19" s="218">
        <v>0</v>
      </c>
      <c r="F19" s="218">
        <v>3.6</v>
      </c>
      <c r="G19" s="218" t="s">
        <v>246</v>
      </c>
      <c r="H19" s="218">
        <v>38.6</v>
      </c>
      <c r="I19" s="218" t="s">
        <v>252</v>
      </c>
      <c r="J19" s="221">
        <v>2.7097199999999999</v>
      </c>
      <c r="K19" s="221">
        <v>2.8486799999999999</v>
      </c>
      <c r="L19" s="218" t="s">
        <v>253</v>
      </c>
      <c r="M19" s="219">
        <f>(D19+E19)*0.0036</f>
        <v>0.25272</v>
      </c>
      <c r="N19" s="219">
        <f>(D19+E19+F19)*0.0036</f>
        <v>0.26567999999999997</v>
      </c>
      <c r="O19" s="220" t="s">
        <v>245</v>
      </c>
    </row>
    <row r="20" spans="1:15">
      <c r="A20" s="218" t="s">
        <v>254</v>
      </c>
      <c r="B20" s="218" t="s">
        <v>248</v>
      </c>
      <c r="C20" s="218"/>
      <c r="D20" s="218">
        <v>60.6</v>
      </c>
      <c r="E20" s="218">
        <v>0</v>
      </c>
      <c r="F20" s="218">
        <v>3.6</v>
      </c>
      <c r="G20" s="218" t="s">
        <v>246</v>
      </c>
      <c r="H20" s="218">
        <v>25.7</v>
      </c>
      <c r="I20" s="218" t="s">
        <v>252</v>
      </c>
      <c r="J20" s="221">
        <v>1.55742</v>
      </c>
      <c r="K20" s="221">
        <v>1.64994</v>
      </c>
      <c r="L20" s="218" t="s">
        <v>253</v>
      </c>
      <c r="M20" s="219">
        <f>(D20+E20)*0.0036</f>
        <v>0.21815999999999999</v>
      </c>
      <c r="N20" s="219">
        <f>(D20+E20+F20)*0.0036</f>
        <v>0.23111999999999999</v>
      </c>
      <c r="O20" s="220" t="s">
        <v>245</v>
      </c>
    </row>
    <row r="21" spans="1:15" ht="14.1" customHeight="1"/>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69"/>
  <sheetViews>
    <sheetView tabSelected="1" zoomScale="85" zoomScaleNormal="8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5.109375"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5" style="46" bestFit="1" customWidth="1"/>
    <col min="14" max="14" width="7.88671875" style="46" customWidth="1"/>
    <col min="15" max="15" width="9.33203125" style="46"/>
    <col min="16" max="17" width="18.5546875" style="46" customWidth="1"/>
    <col min="18" max="18" width="20.6640625" style="46" customWidth="1"/>
    <col min="19" max="19" width="15" style="46" bestFit="1" customWidth="1"/>
    <col min="20" max="20" width="8.6640625" style="46" customWidth="1"/>
    <col min="21" max="24" width="18.6640625" style="46" customWidth="1"/>
    <col min="25" max="25" width="15" style="46" bestFit="1" customWidth="1"/>
    <col min="26" max="26" width="14.109375" style="46" bestFit="1" customWidth="1"/>
    <col min="27" max="29" width="9.33203125" style="46"/>
    <col min="30" max="30" width="44.6640625" style="46" customWidth="1"/>
    <col min="31" max="31" width="13.88671875" style="46" customWidth="1"/>
    <col min="32"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65.400000000000006" customHeight="1"/>
    <row r="2" spans="1:11" s="1" customFormat="1" ht="15" customHeight="1">
      <c r="A2" s="2"/>
      <c r="B2" s="3"/>
      <c r="C2" s="3"/>
      <c r="D2" s="3"/>
      <c r="E2" s="3"/>
      <c r="F2" s="3"/>
      <c r="G2" s="3"/>
      <c r="H2" s="3"/>
      <c r="I2" s="3"/>
    </row>
    <row r="3" spans="1:11" s="1" customFormat="1" ht="81" customHeight="1">
      <c r="A3" s="2"/>
      <c r="B3" s="4"/>
      <c r="C3" s="5"/>
      <c r="D3" s="340" t="s">
        <v>0</v>
      </c>
      <c r="E3" s="340"/>
      <c r="F3" s="340" t="s">
        <v>1</v>
      </c>
      <c r="G3" s="340"/>
      <c r="H3" s="340"/>
      <c r="I3" s="340"/>
    </row>
    <row r="4" spans="1:11" s="1" customFormat="1" ht="75.599999999999994" customHeight="1">
      <c r="A4" s="2"/>
      <c r="B4" s="350" t="s">
        <v>2</v>
      </c>
      <c r="C4" s="350"/>
      <c r="D4" s="350"/>
      <c r="E4" s="350"/>
      <c r="F4" s="350"/>
      <c r="G4" s="350"/>
      <c r="H4" s="350"/>
    </row>
    <row r="5" spans="1:11" s="1" customFormat="1" ht="15" customHeight="1">
      <c r="A5" s="6"/>
      <c r="B5" s="120" t="s">
        <v>3</v>
      </c>
      <c r="C5" s="235">
        <v>3.1</v>
      </c>
      <c r="D5" s="121"/>
      <c r="E5" s="122" t="s">
        <v>4</v>
      </c>
      <c r="F5" s="123">
        <v>46143</v>
      </c>
      <c r="G5" s="108"/>
      <c r="H5" s="121"/>
      <c r="I5" s="124"/>
      <c r="J5" s="7"/>
      <c r="K5" s="7"/>
    </row>
    <row r="6" spans="1:11" s="2" customFormat="1" ht="13.2"/>
    <row r="7" spans="1:11" s="2" customFormat="1" ht="150.75" customHeight="1">
      <c r="B7" s="345" t="s">
        <v>281</v>
      </c>
      <c r="C7" s="346"/>
      <c r="D7" s="346"/>
      <c r="E7" s="346"/>
      <c r="F7" s="346"/>
      <c r="G7" s="346"/>
      <c r="H7" s="346"/>
      <c r="I7" s="34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94" t="s">
        <v>6</v>
      </c>
      <c r="C12" s="95"/>
      <c r="D12" s="95"/>
      <c r="E12" s="95"/>
      <c r="F12" s="96"/>
      <c r="G12" s="20"/>
      <c r="H12" s="348"/>
      <c r="I12" s="349"/>
      <c r="J12" s="21" t="str">
        <f>IF(AND(H12="",H17=""),"",IF(ISNA(F60),"ERROR: Please enter a valid postcode",""))</f>
        <v/>
      </c>
    </row>
    <row r="13" spans="1:11" s="16" customFormat="1" ht="20.100000000000001" customHeight="1">
      <c r="B13" s="97" t="s">
        <v>7</v>
      </c>
      <c r="C13" s="127"/>
      <c r="D13" s="127"/>
      <c r="E13" s="127"/>
      <c r="F13" s="128"/>
      <c r="G13" s="20"/>
      <c r="H13" s="348"/>
      <c r="I13" s="349"/>
      <c r="J13" s="21"/>
    </row>
    <row r="14" spans="1:11" s="16" customFormat="1" ht="20.100000000000001" customHeight="1">
      <c r="B14" s="97" t="s">
        <v>8</v>
      </c>
      <c r="C14" s="127"/>
      <c r="D14" s="127"/>
      <c r="E14" s="127"/>
      <c r="F14" s="128"/>
      <c r="G14" s="20"/>
      <c r="H14" s="348"/>
      <c r="I14" s="349"/>
      <c r="J14" s="21"/>
    </row>
    <row r="15" spans="1:11" s="16" customFormat="1" ht="20.100000000000001" customHeight="1">
      <c r="B15" s="146" t="s">
        <v>9</v>
      </c>
      <c r="C15" s="147"/>
      <c r="D15" s="147"/>
      <c r="E15" s="147"/>
      <c r="F15" s="98"/>
      <c r="G15" s="20"/>
      <c r="H15" s="351"/>
      <c r="I15" s="352"/>
    </row>
    <row r="16" spans="1:11" s="16" customFormat="1" ht="12.75" customHeight="1">
      <c r="B16" s="24"/>
      <c r="C16" s="22"/>
      <c r="D16" s="22"/>
      <c r="E16" s="22"/>
      <c r="F16" s="22"/>
      <c r="G16" s="23"/>
      <c r="H16" s="25"/>
      <c r="I16" s="26"/>
      <c r="J16" s="140"/>
    </row>
    <row r="17" spans="2:10" s="16" customFormat="1" ht="20.100000000000001" customHeight="1">
      <c r="B17" s="94" t="s">
        <v>10</v>
      </c>
      <c r="C17" s="99"/>
      <c r="D17" s="99"/>
      <c r="E17" s="99"/>
      <c r="F17" s="100" t="s">
        <v>11</v>
      </c>
      <c r="G17" s="27"/>
      <c r="H17" s="341"/>
      <c r="I17" s="342"/>
      <c r="J17" s="141"/>
    </row>
    <row r="18" spans="2:10" s="16" customFormat="1" ht="20.100000000000001" customHeight="1">
      <c r="B18" s="101"/>
      <c r="C18" s="102"/>
      <c r="D18" s="102"/>
      <c r="E18" s="102"/>
      <c r="F18" s="103" t="s">
        <v>12</v>
      </c>
      <c r="G18" s="71"/>
      <c r="H18" s="341"/>
      <c r="I18" s="342"/>
      <c r="J18" s="141"/>
    </row>
    <row r="19" spans="2:10" s="16" customFormat="1" ht="20.100000000000001" customHeight="1">
      <c r="B19" s="101"/>
      <c r="C19" s="102"/>
      <c r="D19" s="102"/>
      <c r="E19" s="102"/>
      <c r="F19" s="103" t="s">
        <v>274</v>
      </c>
      <c r="G19" s="71"/>
      <c r="H19" s="325"/>
      <c r="I19" s="326"/>
      <c r="J19" s="141"/>
    </row>
    <row r="20" spans="2:10" s="16" customFormat="1" ht="20.100000000000001" customHeight="1">
      <c r="B20" s="104"/>
      <c r="C20" s="105"/>
      <c r="D20" s="105"/>
      <c r="E20" s="102"/>
      <c r="F20" s="103" t="s">
        <v>13</v>
      </c>
      <c r="G20" s="71"/>
      <c r="H20" s="343"/>
      <c r="I20" s="344"/>
      <c r="J20" s="140"/>
    </row>
    <row r="21" spans="2:10" s="16" customFormat="1" ht="20.100000000000001" customHeight="1">
      <c r="B21" s="28"/>
      <c r="C21" s="28"/>
      <c r="D21" s="28"/>
      <c r="E21" s="111"/>
      <c r="F21" s="112" t="s">
        <v>14</v>
      </c>
      <c r="G21" s="71"/>
      <c r="H21" s="332">
        <f>H17+H18/3.6+H19*25.7/3.6+H20*38.6/3.6</f>
        <v>0</v>
      </c>
      <c r="I21" s="332"/>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2" customHeight="1">
      <c r="B28" s="36"/>
      <c r="C28" s="36"/>
      <c r="D28" s="36"/>
      <c r="E28" s="36"/>
      <c r="F28" s="36"/>
      <c r="G28" s="36"/>
      <c r="H28" s="37"/>
      <c r="I28" s="37"/>
      <c r="J28" s="19"/>
    </row>
    <row r="29" spans="2:10" s="15" customFormat="1" ht="13.8" thickBot="1">
      <c r="B29" s="2"/>
      <c r="C29" s="2"/>
      <c r="D29" s="2"/>
      <c r="G29" s="38"/>
      <c r="H29" s="2"/>
      <c r="I29" s="2"/>
      <c r="J29" s="39"/>
    </row>
    <row r="30" spans="2:10" s="8" customFormat="1" ht="16.5" hidden="1" customHeight="1">
      <c r="B30" s="2"/>
      <c r="C30" s="40"/>
      <c r="D30" s="2"/>
      <c r="E30" s="80"/>
      <c r="F30" s="79"/>
      <c r="G30" s="41"/>
      <c r="H30" s="2"/>
      <c r="I30" s="2"/>
      <c r="J30" s="42"/>
    </row>
    <row r="31" spans="2:10" s="8" customFormat="1" ht="16.5" hidden="1" customHeight="1">
      <c r="B31" s="83"/>
      <c r="C31" s="77"/>
      <c r="D31" s="80"/>
      <c r="E31" s="119"/>
      <c r="F31" s="113"/>
      <c r="G31" s="89"/>
      <c r="H31" s="89"/>
      <c r="I31" s="91"/>
      <c r="J31" s="43"/>
    </row>
    <row r="32" spans="2:10" s="8" customFormat="1" ht="16.5" hidden="1" customHeight="1" thickBot="1">
      <c r="B32" s="83"/>
      <c r="C32" s="77"/>
      <c r="D32" s="80"/>
      <c r="E32" s="119"/>
      <c r="F32" s="113"/>
      <c r="G32" s="89"/>
      <c r="H32" s="89"/>
      <c r="I32" s="92"/>
      <c r="J32" s="43"/>
    </row>
    <row r="33" spans="2:10" s="8" customFormat="1" ht="16.5" customHeight="1">
      <c r="B33" s="333" t="s">
        <v>258</v>
      </c>
      <c r="C33" s="81"/>
      <c r="D33" s="81"/>
      <c r="E33" s="309"/>
      <c r="F33" s="310"/>
      <c r="G33" s="87"/>
      <c r="H33" s="87"/>
      <c r="I33" s="88"/>
      <c r="J33" s="42"/>
    </row>
    <row r="34" spans="2:10" s="8" customFormat="1" ht="16.5" customHeight="1">
      <c r="B34" s="334"/>
      <c r="C34" s="77"/>
      <c r="D34" s="77"/>
      <c r="E34" s="336" t="str">
        <f>IF(OR(H12="",H13="",H14="",H15="",H17=""),"",IFERROR(S103,"NA"))</f>
        <v/>
      </c>
      <c r="F34" s="337"/>
      <c r="G34" s="319" t="s">
        <v>18</v>
      </c>
      <c r="H34" s="320"/>
      <c r="I34" s="321"/>
      <c r="J34" s="43"/>
    </row>
    <row r="35" spans="2:10" s="8" customFormat="1" ht="16.5" customHeight="1">
      <c r="B35" s="334"/>
      <c r="C35" s="324" t="s">
        <v>19</v>
      </c>
      <c r="D35" s="321"/>
      <c r="E35" s="336"/>
      <c r="F35" s="337"/>
      <c r="G35" s="319"/>
      <c r="H35" s="320"/>
      <c r="I35" s="321"/>
      <c r="J35" s="43"/>
    </row>
    <row r="36" spans="2:10" s="8" customFormat="1" ht="16.5" customHeight="1">
      <c r="B36" s="334"/>
      <c r="C36" s="77"/>
      <c r="D36" s="82"/>
      <c r="E36" s="338" t="str">
        <f>IF(OR($E$34="NA",$E$34="",E34="ERROR: Please enter valid hours"), "ERROR: Please provide inputs","")</f>
        <v>ERROR: Please provide inputs</v>
      </c>
      <c r="F36" s="339"/>
      <c r="G36" s="89"/>
      <c r="H36" s="89"/>
      <c r="I36" s="91"/>
      <c r="J36" s="43"/>
    </row>
    <row r="37" spans="2:10" s="8" customFormat="1" ht="16.5" customHeight="1" thickBot="1">
      <c r="B37" s="335"/>
      <c r="C37" s="86"/>
      <c r="D37" s="114"/>
      <c r="E37" s="315" t="e">
        <f>IF((S102&gt;6),6,(IFERROR(S102,0)))</f>
        <v>#N/A</v>
      </c>
      <c r="F37" s="316"/>
      <c r="G37" s="317" t="s">
        <v>259</v>
      </c>
      <c r="H37" s="318"/>
      <c r="I37" s="253" t="e">
        <f>ROUNDDOWN(E37,1)</f>
        <v>#N/A</v>
      </c>
      <c r="J37" s="43"/>
    </row>
    <row r="38" spans="2:10" s="8" customFormat="1" ht="16.2" customHeight="1" thickBot="1">
      <c r="B38" s="2"/>
      <c r="C38" s="2"/>
      <c r="D38" s="2"/>
      <c r="E38" s="2"/>
      <c r="F38" s="2"/>
      <c r="G38" s="2"/>
      <c r="H38" s="2"/>
      <c r="I38" s="2"/>
      <c r="J38" s="43"/>
    </row>
    <row r="39" spans="2:10" s="8" customFormat="1" ht="16.5" hidden="1" customHeight="1">
      <c r="B39" s="327" t="s">
        <v>260</v>
      </c>
      <c r="C39" s="245"/>
      <c r="D39" s="255"/>
      <c r="E39" s="309"/>
      <c r="F39" s="310"/>
      <c r="G39" s="87"/>
      <c r="H39" s="87"/>
      <c r="I39" s="88"/>
    </row>
    <row r="40" spans="2:10" s="8" customFormat="1" ht="16.5" hidden="1" customHeight="1">
      <c r="B40" s="328"/>
      <c r="C40" s="246"/>
      <c r="D40" s="244"/>
      <c r="E40" s="311" t="str">
        <f>IF(OR(H12="",H13="",H14="",H15="",H17=""),"", IFERROR(Y103,"NA"))</f>
        <v/>
      </c>
      <c r="F40" s="312"/>
      <c r="G40" s="319" t="s">
        <v>18</v>
      </c>
      <c r="H40" s="320"/>
      <c r="I40" s="321"/>
    </row>
    <row r="41" spans="2:10" s="8" customFormat="1" ht="16.5" hidden="1" customHeight="1">
      <c r="B41" s="328"/>
      <c r="C41" s="324" t="s">
        <v>19</v>
      </c>
      <c r="D41" s="321"/>
      <c r="E41" s="311"/>
      <c r="F41" s="312"/>
      <c r="G41" s="319"/>
      <c r="H41" s="320"/>
      <c r="I41" s="321"/>
    </row>
    <row r="42" spans="2:10" s="8" customFormat="1" ht="16.5" hidden="1" customHeight="1">
      <c r="B42" s="328"/>
      <c r="C42" s="246"/>
      <c r="D42" s="90"/>
      <c r="E42" s="313" t="str">
        <f>IF(OR($E$40="NA",$E$40="",E40="ERROR: Please enter valid hours"), "ERROR: Please provide inputs","")</f>
        <v>ERROR: Please provide inputs</v>
      </c>
      <c r="F42" s="314"/>
      <c r="G42" s="89"/>
      <c r="H42" s="89"/>
      <c r="I42" s="91"/>
    </row>
    <row r="43" spans="2:10" s="8" customFormat="1" ht="16.5" hidden="1" customHeight="1" thickBot="1">
      <c r="B43" s="329"/>
      <c r="C43" s="247"/>
      <c r="D43" s="256"/>
      <c r="E43" s="315" t="e">
        <f>IF((Y102&gt;6),6,(IFERROR(Y102,0)))</f>
        <v>#N/A</v>
      </c>
      <c r="F43" s="316"/>
      <c r="G43" s="317" t="s">
        <v>259</v>
      </c>
      <c r="H43" s="318"/>
      <c r="I43" s="253" t="e">
        <f>ROUNDDOWN(E43,1)</f>
        <v>#N/A</v>
      </c>
    </row>
    <row r="44" spans="2:10" s="8" customFormat="1" ht="16.5" customHeight="1">
      <c r="B44" s="327" t="s">
        <v>21</v>
      </c>
      <c r="C44" s="245"/>
      <c r="D44" s="268"/>
      <c r="E44" s="330"/>
      <c r="F44" s="331"/>
      <c r="G44" s="87"/>
      <c r="H44" s="87"/>
      <c r="I44" s="88"/>
    </row>
    <row r="45" spans="2:10" s="8" customFormat="1" ht="16.5" customHeight="1">
      <c r="B45" s="328"/>
      <c r="C45" s="246"/>
      <c r="D45" s="269"/>
      <c r="E45" s="311" t="str">
        <f>IF(OR(H12="",H13="",H14="",H15="",H17=""),"", IFERROR(AE103,"NA"))</f>
        <v/>
      </c>
      <c r="F45" s="312"/>
      <c r="G45" s="319" t="s">
        <v>18</v>
      </c>
      <c r="H45" s="320"/>
      <c r="I45" s="321"/>
    </row>
    <row r="46" spans="2:10" s="8" customFormat="1" ht="16.5" customHeight="1">
      <c r="B46" s="328"/>
      <c r="C46" s="324" t="s">
        <v>19</v>
      </c>
      <c r="D46" s="321"/>
      <c r="E46" s="311"/>
      <c r="F46" s="312"/>
      <c r="G46" s="319"/>
      <c r="H46" s="320"/>
      <c r="I46" s="321"/>
    </row>
    <row r="47" spans="2:10" s="8" customFormat="1" ht="16.5" customHeight="1">
      <c r="B47" s="328"/>
      <c r="C47" s="246"/>
      <c r="D47" s="269"/>
      <c r="E47" s="313" t="str">
        <f>IF(OR($E$45="NA",$E$45="",E45="ERROR: Please enter valid hours"), "ERROR: Please provide inputs","")</f>
        <v>ERROR: Please provide inputs</v>
      </c>
      <c r="F47" s="314"/>
      <c r="G47" s="89"/>
      <c r="H47" s="89"/>
      <c r="I47" s="91"/>
    </row>
    <row r="48" spans="2:10" s="8" customFormat="1" ht="16.5" customHeight="1" thickBot="1">
      <c r="B48" s="329"/>
      <c r="C48" s="247"/>
      <c r="D48" s="256"/>
      <c r="E48" s="315" t="e">
        <f>IF((AE102&gt;6),6,(IFERROR(AE102,0)))</f>
        <v>#N/A</v>
      </c>
      <c r="F48" s="316"/>
      <c r="G48" s="317" t="s">
        <v>259</v>
      </c>
      <c r="H48" s="318"/>
      <c r="I48" s="253" t="e">
        <f>ROUNDDOWN(E48,1)</f>
        <v>#N/A</v>
      </c>
    </row>
    <row r="49" spans="1:34" s="15" customFormat="1" ht="19.5" customHeight="1" thickBot="1">
      <c r="B49" s="29"/>
      <c r="C49" s="30"/>
      <c r="D49" s="30"/>
      <c r="E49" s="30"/>
      <c r="F49" s="30"/>
      <c r="G49" s="30"/>
      <c r="H49" s="31"/>
      <c r="I49" s="2"/>
      <c r="Z49" s="73"/>
      <c r="AA49" s="74"/>
      <c r="AB49" s="75"/>
      <c r="AC49" s="76"/>
      <c r="AD49" s="76"/>
      <c r="AE49" s="76"/>
      <c r="AF49" s="76"/>
      <c r="AG49" s="76"/>
      <c r="AH49" s="76"/>
    </row>
    <row r="50" spans="1:34" s="8" customFormat="1" ht="16.5" customHeight="1">
      <c r="B50" s="292" t="s">
        <v>261</v>
      </c>
      <c r="C50" s="222"/>
      <c r="D50" s="222"/>
      <c r="E50" s="295"/>
      <c r="F50" s="296"/>
      <c r="G50" s="223"/>
      <c r="H50" s="223"/>
      <c r="I50" s="224"/>
      <c r="J50" s="43"/>
    </row>
    <row r="51" spans="1:34" s="8" customFormat="1" ht="16.5" customHeight="1">
      <c r="B51" s="293"/>
      <c r="C51" s="225"/>
      <c r="D51" s="225"/>
      <c r="E51" s="297" t="str">
        <f>IF(OR(H12="",H13="",H14="",H15="",H17=""),"", IFERROR(M103,"NA"))</f>
        <v/>
      </c>
      <c r="F51" s="298"/>
      <c r="G51" s="322" t="s">
        <v>18</v>
      </c>
      <c r="H51" s="323"/>
      <c r="I51" s="306"/>
      <c r="J51" s="43"/>
    </row>
    <row r="52" spans="1:34" s="8" customFormat="1" ht="16.5" customHeight="1">
      <c r="B52" s="293"/>
      <c r="C52" s="305" t="s">
        <v>19</v>
      </c>
      <c r="D52" s="306"/>
      <c r="E52" s="297"/>
      <c r="F52" s="298"/>
      <c r="G52" s="322"/>
      <c r="H52" s="323"/>
      <c r="I52" s="306"/>
      <c r="J52" s="43"/>
    </row>
    <row r="53" spans="1:34" s="8" customFormat="1" ht="16.5" customHeight="1">
      <c r="B53" s="293"/>
      <c r="C53" s="225"/>
      <c r="D53" s="227"/>
      <c r="E53" s="307" t="str">
        <f>IF(OR($E$51="NA",$E$51="",E51="ERROR: Please enter valid hours"), "ERROR: Please provide inputs","")</f>
        <v>ERROR: Please provide inputs</v>
      </c>
      <c r="F53" s="308"/>
      <c r="G53" s="226"/>
      <c r="H53" s="226"/>
      <c r="I53" s="228"/>
      <c r="J53" s="43"/>
    </row>
    <row r="54" spans="1:34" s="8" customFormat="1" ht="16.5" customHeight="1" thickBot="1">
      <c r="B54" s="294"/>
      <c r="C54" s="229"/>
      <c r="D54" s="230"/>
      <c r="E54" s="301" t="e">
        <f>IF((M102&gt;6),6,(IFERROR(M102,0)))</f>
        <v>#N/A</v>
      </c>
      <c r="F54" s="302"/>
      <c r="G54" s="299" t="s">
        <v>259</v>
      </c>
      <c r="H54" s="300"/>
      <c r="I54" s="254" t="e">
        <f>ROUNDDOWN(E54,1)</f>
        <v>#N/A</v>
      </c>
      <c r="J54" s="43"/>
    </row>
    <row r="55" spans="1:34" s="8" customFormat="1" ht="13.2" customHeight="1">
      <c r="B55" s="292" t="s">
        <v>262</v>
      </c>
      <c r="C55" s="222"/>
      <c r="D55" s="222"/>
      <c r="E55" s="295"/>
      <c r="F55" s="296"/>
      <c r="G55" s="223"/>
      <c r="H55" s="223"/>
      <c r="I55" s="224"/>
      <c r="J55" s="42"/>
    </row>
    <row r="56" spans="1:34" s="8" customFormat="1" ht="13.2" customHeight="1">
      <c r="B56" s="293"/>
      <c r="C56" s="225"/>
      <c r="D56" s="225"/>
      <c r="E56" s="297" t="str">
        <f>IF(OR(H12="",H13="",H14="",H15="",H17=""),"", IFERROR(F103,"NA"))</f>
        <v/>
      </c>
      <c r="F56" s="298"/>
      <c r="G56" s="322" t="s">
        <v>18</v>
      </c>
      <c r="H56" s="323"/>
      <c r="I56" s="306"/>
      <c r="J56" s="43"/>
    </row>
    <row r="57" spans="1:34" s="8" customFormat="1" ht="17.399999999999999">
      <c r="B57" s="293"/>
      <c r="C57" s="305" t="s">
        <v>19</v>
      </c>
      <c r="D57" s="306"/>
      <c r="E57" s="297"/>
      <c r="F57" s="298"/>
      <c r="G57" s="322"/>
      <c r="H57" s="323"/>
      <c r="I57" s="306"/>
      <c r="J57" s="43"/>
    </row>
    <row r="58" spans="1:34" s="8" customFormat="1" ht="13.2">
      <c r="B58" s="293"/>
      <c r="C58" s="225"/>
      <c r="D58" s="227"/>
      <c r="E58" s="303" t="str">
        <f>IF(OR($E$56="NA",$E$56="",E56="ERROR: Please enter valid hours"), "ERROR: Please provide inputs","")</f>
        <v>ERROR: Please provide inputs</v>
      </c>
      <c r="F58" s="304"/>
      <c r="G58" s="226"/>
      <c r="H58" s="226"/>
      <c r="I58" s="228"/>
      <c r="J58" s="43"/>
    </row>
    <row r="59" spans="1:34" s="8" customFormat="1" ht="13.8" thickBot="1">
      <c r="B59" s="294"/>
      <c r="C59" s="229"/>
      <c r="D59" s="230"/>
      <c r="E59" s="301" t="e">
        <f>IF((F102&gt;6),6,(IFERROR(F102,0)))</f>
        <v>#N/A</v>
      </c>
      <c r="F59" s="302"/>
      <c r="G59" s="299" t="s">
        <v>259</v>
      </c>
      <c r="H59" s="300"/>
      <c r="I59" s="254" t="e">
        <f>ROUNDDOWN(E59,1)</f>
        <v>#N/A</v>
      </c>
      <c r="J59" s="43"/>
    </row>
    <row r="60" spans="1:34" s="15" customFormat="1" ht="19.5" customHeight="1">
      <c r="B60" s="29"/>
      <c r="C60" s="30"/>
      <c r="D60" s="30"/>
      <c r="E60" s="30"/>
      <c r="F60" s="30"/>
      <c r="G60" s="30"/>
      <c r="H60" s="31"/>
      <c r="I60" s="2"/>
      <c r="Z60" s="73"/>
      <c r="AA60" s="74" t="s">
        <v>21</v>
      </c>
      <c r="AB60" s="75">
        <f>$F$62</f>
        <v>0</v>
      </c>
      <c r="AC60" s="76">
        <v>1</v>
      </c>
      <c r="AD60" s="76">
        <v>2</v>
      </c>
      <c r="AE60" s="76">
        <v>3</v>
      </c>
      <c r="AF60" s="76">
        <v>4</v>
      </c>
      <c r="AG60" s="76">
        <v>5</v>
      </c>
      <c r="AH60" s="76">
        <v>6</v>
      </c>
    </row>
    <row r="61" spans="1:34" s="15" customFormat="1" ht="1.2" customHeight="1">
      <c r="B61" s="32"/>
      <c r="C61" s="33"/>
      <c r="D61" s="33"/>
      <c r="E61" s="33"/>
      <c r="F61" s="33"/>
      <c r="G61" s="33"/>
      <c r="H61" s="34"/>
      <c r="I61" s="35"/>
      <c r="Z61" s="73"/>
      <c r="AA61" s="73"/>
      <c r="AB61" s="73"/>
      <c r="AC61" s="73"/>
      <c r="AD61" s="73"/>
      <c r="AE61" s="73"/>
      <c r="AF61" s="73"/>
      <c r="AG61" s="73"/>
      <c r="AH61" s="73"/>
    </row>
    <row r="62" spans="1:34" s="15" customFormat="1" ht="17.25" customHeight="1">
      <c r="B62" s="109" t="s">
        <v>22</v>
      </c>
      <c r="C62" s="110"/>
      <c r="D62" s="110"/>
      <c r="E62" s="110"/>
      <c r="F62" s="110"/>
      <c r="G62" s="110"/>
      <c r="H62" s="4"/>
      <c r="I62" s="4"/>
      <c r="Z62" s="73"/>
      <c r="AA62" s="73"/>
      <c r="AB62" s="73"/>
      <c r="AC62" s="73"/>
      <c r="AD62" s="73"/>
      <c r="AE62" s="73"/>
      <c r="AF62" s="73"/>
      <c r="AG62" s="73"/>
      <c r="AH62" s="73"/>
    </row>
    <row r="63" spans="1:34" s="15" customFormat="1" ht="1.5" customHeight="1">
      <c r="B63" s="36"/>
      <c r="C63" s="36"/>
      <c r="D63" s="36"/>
      <c r="E63" s="36"/>
      <c r="F63" s="36"/>
      <c r="G63" s="36"/>
      <c r="H63" s="37"/>
      <c r="I63" s="37"/>
      <c r="J63" s="19"/>
      <c r="Z63" s="73"/>
      <c r="AA63" s="73"/>
      <c r="AB63" s="73"/>
      <c r="AC63" s="73"/>
      <c r="AD63" s="73"/>
      <c r="AE63" s="73"/>
      <c r="AF63" s="73"/>
      <c r="AG63" s="73"/>
      <c r="AH63" s="73"/>
    </row>
    <row r="64" spans="1:34" ht="13.2">
      <c r="A64" s="45"/>
      <c r="B64" s="2"/>
      <c r="C64" s="2"/>
      <c r="D64" s="2"/>
      <c r="E64" s="48"/>
      <c r="F64" s="2"/>
      <c r="G64" s="2"/>
      <c r="H64" s="2"/>
      <c r="I64" s="2"/>
      <c r="M64" s="43"/>
      <c r="N64" s="8"/>
      <c r="O64" s="8"/>
      <c r="P64" s="8"/>
      <c r="Q64" s="8"/>
      <c r="R64" s="8"/>
      <c r="S64" s="15"/>
      <c r="T64" s="15"/>
      <c r="U64" s="15"/>
      <c r="V64" s="15"/>
      <c r="W64" s="8"/>
      <c r="X64" s="8"/>
      <c r="Y64" s="8"/>
      <c r="Z64" s="8"/>
      <c r="AA64" s="8"/>
    </row>
    <row r="65" spans="2:10" s="8" customFormat="1" ht="16.5" customHeight="1">
      <c r="B65" s="2"/>
      <c r="C65" s="70"/>
      <c r="D65" s="71"/>
      <c r="E65" s="71"/>
      <c r="F65" s="44"/>
      <c r="G65" s="115"/>
      <c r="H65" s="116"/>
      <c r="I65" s="20"/>
      <c r="J65" s="43"/>
    </row>
    <row r="66" spans="2:10" s="8" customFormat="1" ht="16.5" customHeight="1">
      <c r="B66" s="2"/>
      <c r="C66" s="70"/>
      <c r="D66" s="71"/>
      <c r="E66" s="71"/>
      <c r="F66" s="44"/>
      <c r="G66" s="115"/>
      <c r="H66" s="116"/>
      <c r="I66" s="20"/>
      <c r="J66" s="43"/>
    </row>
    <row r="67" spans="2:10" s="8" customFormat="1" ht="16.5" customHeight="1">
      <c r="B67" s="2"/>
      <c r="C67" s="70"/>
      <c r="D67" s="71"/>
      <c r="E67" s="71"/>
      <c r="F67" s="44"/>
      <c r="G67" s="115"/>
      <c r="H67" s="116"/>
      <c r="I67" s="20"/>
      <c r="J67" s="43"/>
    </row>
    <row r="68" spans="2:10" s="8" customFormat="1" ht="16.5" customHeight="1">
      <c r="B68" s="2"/>
      <c r="C68" s="70"/>
      <c r="D68" s="71"/>
      <c r="E68" s="71"/>
      <c r="F68" s="44"/>
      <c r="G68" s="115"/>
      <c r="H68" s="116"/>
      <c r="I68" s="20"/>
      <c r="J68" s="43"/>
    </row>
    <row r="69" spans="2:10" s="8" customFormat="1" ht="16.5" customHeight="1">
      <c r="B69" s="2"/>
      <c r="C69" s="70"/>
      <c r="D69" s="71"/>
      <c r="E69" s="71"/>
      <c r="F69" s="44"/>
      <c r="G69" s="115"/>
      <c r="H69" s="116"/>
      <c r="I69" s="20"/>
      <c r="J69" s="43"/>
    </row>
    <row r="70" spans="2:10" s="8" customFormat="1" ht="16.5" customHeight="1">
      <c r="B70" s="2"/>
      <c r="C70" s="70"/>
      <c r="D70" s="71"/>
      <c r="E70" s="71"/>
      <c r="F70" s="44"/>
      <c r="G70" s="115"/>
      <c r="H70" s="116"/>
      <c r="I70" s="20"/>
      <c r="J70" s="43"/>
    </row>
    <row r="71" spans="2:10" s="8" customFormat="1" ht="16.5" customHeight="1">
      <c r="B71" s="2"/>
      <c r="C71" s="70"/>
      <c r="D71" s="71"/>
      <c r="E71" s="71"/>
      <c r="F71" s="44"/>
      <c r="G71" s="115"/>
      <c r="H71" s="116"/>
      <c r="I71" s="20"/>
      <c r="J71" s="43"/>
    </row>
    <row r="72" spans="2:10" s="8" customFormat="1" ht="16.5" customHeight="1">
      <c r="B72" s="2"/>
      <c r="C72" s="70"/>
      <c r="D72" s="71"/>
      <c r="E72" s="71"/>
      <c r="F72" s="44"/>
      <c r="G72" s="115"/>
      <c r="H72" s="116"/>
      <c r="I72" s="20"/>
      <c r="J72" s="43"/>
    </row>
    <row r="73" spans="2:10" s="8" customFormat="1" ht="16.5" customHeight="1">
      <c r="B73" s="2"/>
      <c r="C73" s="70"/>
      <c r="D73" s="71"/>
      <c r="E73" s="71"/>
      <c r="F73" s="44"/>
      <c r="G73" s="115"/>
      <c r="H73" s="116"/>
      <c r="I73" s="20"/>
      <c r="J73" s="43"/>
    </row>
    <row r="74" spans="2:10" s="8" customFormat="1" ht="16.5" customHeight="1">
      <c r="B74" s="2"/>
      <c r="C74" s="70"/>
      <c r="D74" s="71"/>
      <c r="E74" s="71"/>
      <c r="F74" s="44"/>
      <c r="G74" s="115"/>
      <c r="H74" s="116"/>
      <c r="I74" s="20"/>
      <c r="J74" s="43"/>
    </row>
    <row r="75" spans="2:10" s="8" customFormat="1" ht="16.5" customHeight="1">
      <c r="B75" s="2"/>
      <c r="C75" s="70"/>
      <c r="D75" s="71"/>
      <c r="E75" s="71"/>
      <c r="F75" s="44"/>
      <c r="G75" s="115"/>
      <c r="H75" s="116"/>
      <c r="I75" s="20"/>
      <c r="J75" s="43"/>
    </row>
    <row r="76" spans="2:10" s="8" customFormat="1" ht="16.5" customHeight="1">
      <c r="B76" s="2"/>
      <c r="C76" s="70"/>
      <c r="D76" s="71"/>
      <c r="E76" s="71"/>
      <c r="F76" s="44"/>
      <c r="G76" s="115"/>
      <c r="H76" s="116"/>
      <c r="I76" s="20"/>
      <c r="J76" s="43"/>
    </row>
    <row r="77" spans="2:10" s="8" customFormat="1" ht="16.5" customHeight="1">
      <c r="B77" s="2"/>
      <c r="C77" s="70"/>
      <c r="D77" s="71"/>
      <c r="E77" s="71"/>
      <c r="F77" s="44"/>
      <c r="G77" s="115"/>
      <c r="H77" s="116"/>
      <c r="I77" s="20"/>
      <c r="J77" s="43"/>
    </row>
    <row r="78" spans="2:10" s="8" customFormat="1" ht="16.5" customHeight="1">
      <c r="B78" s="2"/>
      <c r="C78" s="70"/>
      <c r="D78" s="71"/>
      <c r="E78" s="71"/>
      <c r="F78" s="44"/>
      <c r="G78" s="115"/>
      <c r="H78" s="116"/>
      <c r="I78" s="20"/>
      <c r="J78" s="43"/>
    </row>
    <row r="79" spans="2:10" s="8" customFormat="1" ht="16.5" customHeight="1">
      <c r="B79" s="2"/>
      <c r="C79" s="70"/>
      <c r="D79" s="71"/>
      <c r="E79" s="71"/>
      <c r="F79" s="44"/>
      <c r="G79" s="115"/>
      <c r="H79" s="116"/>
      <c r="I79" s="20"/>
      <c r="J79" s="43"/>
    </row>
    <row r="80" spans="2:10"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ht="13.2" hidden="1">
      <c r="A84" s="45"/>
      <c r="B84" s="2"/>
      <c r="C84" s="2"/>
      <c r="D84" s="2"/>
      <c r="E84" s="48"/>
      <c r="F84" s="2"/>
      <c r="G84" s="2"/>
      <c r="H84" s="2"/>
      <c r="I84" s="2"/>
    </row>
    <row r="85" spans="1:31" ht="22.2" hidden="1" customHeight="1">
      <c r="A85" s="69"/>
      <c r="B85" s="117" t="s">
        <v>23</v>
      </c>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row>
    <row r="86" spans="1:31" ht="17.399999999999999" hidden="1">
      <c r="B86" s="129" t="s">
        <v>24</v>
      </c>
      <c r="C86" s="2"/>
      <c r="D86" s="2"/>
      <c r="E86" s="2"/>
      <c r="F86" s="2"/>
      <c r="G86" s="2"/>
      <c r="H86" s="2"/>
      <c r="I86" s="2"/>
    </row>
    <row r="87" spans="1:31" ht="13.8" hidden="1">
      <c r="B87" s="130" t="s">
        <v>25</v>
      </c>
      <c r="C87" s="2"/>
      <c r="D87" s="2"/>
      <c r="E87" s="2"/>
      <c r="F87" s="2"/>
      <c r="G87" s="2"/>
      <c r="H87" s="2"/>
      <c r="I87" s="2"/>
    </row>
    <row r="88" spans="1:31" ht="14.4" hidden="1">
      <c r="A88" s="47"/>
      <c r="B88" s="50" t="s">
        <v>26</v>
      </c>
      <c r="C88" s="131"/>
      <c r="D88" s="51"/>
      <c r="E88" s="51"/>
      <c r="F88" s="132" t="e">
        <f>VLOOKUP($H$12,Climate_pcode_xref!$A$2:$C$3727,3,0)</f>
        <v>#N/A</v>
      </c>
      <c r="G88" s="49"/>
      <c r="H88" s="49"/>
      <c r="I88" s="49"/>
      <c r="J88" s="47"/>
      <c r="K88" s="47"/>
      <c r="L88" s="47"/>
      <c r="M88" s="47"/>
    </row>
    <row r="89" spans="1:31" ht="14.4" hidden="1">
      <c r="B89" s="50" t="s">
        <v>27</v>
      </c>
      <c r="C89" s="131"/>
      <c r="D89" s="51"/>
      <c r="E89" s="51"/>
      <c r="F89" s="132" t="e">
        <f>VLOOKUP($H$12,Climate_pcode_xref!$A$2:$C$3727,2,0)</f>
        <v>#N/A</v>
      </c>
      <c r="G89" s="49"/>
      <c r="H89" s="49"/>
      <c r="I89" s="49"/>
      <c r="J89" s="47"/>
      <c r="K89" s="47"/>
      <c r="L89" s="47"/>
      <c r="M89" s="47"/>
    </row>
    <row r="90" spans="1:31" ht="14.4" hidden="1">
      <c r="B90" s="50" t="s">
        <v>28</v>
      </c>
      <c r="C90" s="131"/>
      <c r="D90" s="51"/>
      <c r="E90" s="51"/>
      <c r="F90" s="132" t="e">
        <f>VLOOKUP($F$89,Climate_zones!$A$2:$E$71,5,0)</f>
        <v>#N/A</v>
      </c>
      <c r="G90" s="49"/>
      <c r="H90" s="49"/>
      <c r="I90" s="49"/>
      <c r="J90" s="47"/>
      <c r="K90" s="47"/>
      <c r="L90" s="47"/>
      <c r="M90" s="47"/>
    </row>
    <row r="91" spans="1:31" ht="14.4" hidden="1">
      <c r="A91" s="47"/>
      <c r="B91" s="55"/>
      <c r="C91" s="56"/>
      <c r="D91" s="57"/>
      <c r="E91" s="57"/>
      <c r="F91" s="132"/>
      <c r="G91" s="49"/>
      <c r="H91" s="49"/>
    </row>
    <row r="92" spans="1:31" ht="14.4" hidden="1">
      <c r="A92" s="47"/>
      <c r="B92" s="130" t="s">
        <v>29</v>
      </c>
      <c r="C92" s="56"/>
      <c r="D92" s="57"/>
      <c r="E92" s="57"/>
      <c r="F92" s="143"/>
      <c r="G92" s="49"/>
      <c r="H92" s="49"/>
      <c r="I92" s="130" t="s">
        <v>30</v>
      </c>
      <c r="J92" s="56"/>
      <c r="K92" s="57"/>
      <c r="L92" s="57"/>
      <c r="M92" s="132"/>
      <c r="O92" s="130" t="s">
        <v>255</v>
      </c>
      <c r="P92" s="56"/>
      <c r="Q92" s="57"/>
      <c r="R92" s="57"/>
      <c r="S92" s="137"/>
      <c r="T92" s="242"/>
      <c r="U92" s="130" t="s">
        <v>256</v>
      </c>
      <c r="V92" s="56"/>
      <c r="W92" s="57"/>
      <c r="X92" s="57"/>
      <c r="Y92" s="137"/>
      <c r="Z92" s="242"/>
      <c r="AA92" s="130" t="s">
        <v>257</v>
      </c>
      <c r="AB92" s="56"/>
      <c r="AC92" s="57"/>
      <c r="AD92" s="57"/>
      <c r="AE92" s="137"/>
    </row>
    <row r="93" spans="1:31" ht="14.4" hidden="1">
      <c r="A93" s="47"/>
      <c r="B93" s="66" t="s">
        <v>31</v>
      </c>
      <c r="C93" s="67"/>
      <c r="D93" s="68"/>
      <c r="E93" s="68"/>
      <c r="F93" s="139" t="e">
        <f>VLOOKUP($F$88,SGEx!$A$7:$D$14,2,FALSE)</f>
        <v>#N/A</v>
      </c>
      <c r="G93" s="49"/>
      <c r="H93" s="49"/>
      <c r="I93" s="66" t="s">
        <v>32</v>
      </c>
      <c r="J93" s="67"/>
      <c r="K93" s="68"/>
      <c r="L93" s="68"/>
      <c r="M93" s="139" t="e">
        <f>VLOOKUP($F$88,SGEx!$A$19:$D$26,2,FALSE)</f>
        <v>#N/A</v>
      </c>
      <c r="O93" s="66" t="s">
        <v>33</v>
      </c>
      <c r="P93" s="67"/>
      <c r="Q93" s="68"/>
      <c r="R93" s="68"/>
      <c r="S93" s="139" t="e">
        <f>VLOOKUP($F$88,SGEx!$A$31:$D$38,2,FALSE)</f>
        <v>#N/A</v>
      </c>
      <c r="T93" s="139"/>
      <c r="U93" s="66" t="s">
        <v>34</v>
      </c>
      <c r="V93" s="67"/>
      <c r="W93" s="68"/>
      <c r="X93" s="68"/>
      <c r="Y93" s="139" t="e">
        <f>VLOOKUP($F$88,SGEx!$A$43:$D$50,2,FALSE)</f>
        <v>#N/A</v>
      </c>
      <c r="Z93" s="139"/>
      <c r="AA93" s="66" t="s">
        <v>34</v>
      </c>
      <c r="AB93" s="67"/>
      <c r="AC93" s="68"/>
      <c r="AD93" s="68"/>
      <c r="AE93" s="139" t="e">
        <f>VLOOKUP($F$88,SGEx!$A$55:$D$62,2,FALSE)</f>
        <v>#N/A</v>
      </c>
    </row>
    <row r="94" spans="1:31" ht="14.4" hidden="1">
      <c r="A94" s="47"/>
      <c r="B94" s="66" t="s">
        <v>35</v>
      </c>
      <c r="C94" s="67"/>
      <c r="D94" s="68"/>
      <c r="E94" s="68"/>
      <c r="F94" s="132" t="e">
        <f>VLOOKUP($F$88,SGEx!$A$7:$D$14,3,FALSE)</f>
        <v>#N/A</v>
      </c>
      <c r="G94" s="49"/>
      <c r="H94" s="49"/>
      <c r="I94" s="66" t="s">
        <v>36</v>
      </c>
      <c r="J94" s="67"/>
      <c r="K94" s="68"/>
      <c r="L94" s="68"/>
      <c r="M94" s="132" t="e">
        <f>VLOOKUP($F$88,SGEx!$A$19:$D$26,3,FALSE)</f>
        <v>#N/A</v>
      </c>
      <c r="O94" s="66" t="s">
        <v>37</v>
      </c>
      <c r="P94" s="67"/>
      <c r="Q94" s="68"/>
      <c r="R94" s="68"/>
      <c r="S94" s="132" t="e">
        <f>VLOOKUP($F$88,SGEx!$A$31:$D$38,3,FALSE)</f>
        <v>#N/A</v>
      </c>
      <c r="T94" s="132"/>
      <c r="U94" s="66" t="s">
        <v>38</v>
      </c>
      <c r="V94" s="67"/>
      <c r="W94" s="68"/>
      <c r="X94" s="68"/>
      <c r="Y94" s="132" t="e">
        <f>VLOOKUP($F$88,SGEx!$A$43:$D$50,3,FALSE)</f>
        <v>#N/A</v>
      </c>
      <c r="Z94" s="132"/>
      <c r="AA94" s="66" t="s">
        <v>38</v>
      </c>
      <c r="AB94" s="67"/>
      <c r="AC94" s="68"/>
      <c r="AD94" s="68"/>
      <c r="AE94" s="132" t="e">
        <f>VLOOKUP($F$88,SGEx!$A$55:$D$62,3,FALSE)</f>
        <v>#N/A</v>
      </c>
    </row>
    <row r="95" spans="1:31" ht="14.4" hidden="1">
      <c r="A95" s="47"/>
      <c r="B95" s="66" t="s">
        <v>39</v>
      </c>
      <c r="C95" s="67"/>
      <c r="D95" s="68"/>
      <c r="E95" s="68"/>
      <c r="F95" s="132" t="e">
        <f>VLOOKUP($F$88,SGEx!$A$7:$D$14,4,FALSE)</f>
        <v>#N/A</v>
      </c>
      <c r="G95" s="49"/>
      <c r="H95" s="49"/>
      <c r="I95" s="66" t="s">
        <v>40</v>
      </c>
      <c r="J95" s="67"/>
      <c r="K95" s="68"/>
      <c r="L95" s="68"/>
      <c r="M95" s="132" t="e">
        <f>VLOOKUP($F$88,SGEx!$A$19:$D$26,4,FALSE)</f>
        <v>#N/A</v>
      </c>
      <c r="O95" s="66" t="s">
        <v>41</v>
      </c>
      <c r="P95" s="67"/>
      <c r="Q95" s="68"/>
      <c r="R95" s="68"/>
      <c r="S95" s="132" t="e">
        <f>VLOOKUP($F$88,SGEx!$A$31:$D$38,4,FALSE)</f>
        <v>#N/A</v>
      </c>
      <c r="T95" s="132"/>
      <c r="U95" s="66" t="s">
        <v>42</v>
      </c>
      <c r="V95" s="67"/>
      <c r="W95" s="68"/>
      <c r="X95" s="68"/>
      <c r="Y95" s="132" t="e">
        <f>VLOOKUP($F$88,SGEx!$A$43:$D$50,4,FALSE)</f>
        <v>#N/A</v>
      </c>
      <c r="Z95" s="132"/>
      <c r="AA95" s="66" t="s">
        <v>42</v>
      </c>
      <c r="AB95" s="67"/>
      <c r="AC95" s="68"/>
      <c r="AD95" s="68"/>
      <c r="AE95" s="132" t="e">
        <f>VLOOKUP($F$88,SGEx!$A$55:$D$62,4,FALSE)</f>
        <v>#N/A</v>
      </c>
    </row>
    <row r="96" spans="1:31" ht="14.4" hidden="1">
      <c r="A96" s="47"/>
      <c r="B96" s="52" t="s">
        <v>43</v>
      </c>
      <c r="C96" s="53"/>
      <c r="D96" s="54"/>
      <c r="E96" s="54"/>
      <c r="F96" s="144" t="e">
        <f>$H$17*F93*(365/$H$15)</f>
        <v>#N/A</v>
      </c>
      <c r="G96" s="47"/>
      <c r="H96" s="47"/>
      <c r="I96" s="52" t="s">
        <v>43</v>
      </c>
      <c r="J96" s="53"/>
      <c r="K96" s="54"/>
      <c r="L96" s="54"/>
      <c r="M96" s="144" t="e">
        <f>$H$17*M93*(365/$H$15)</f>
        <v>#N/A</v>
      </c>
      <c r="O96" s="52" t="s">
        <v>43</v>
      </c>
      <c r="P96" s="53"/>
      <c r="Q96" s="54"/>
      <c r="R96" s="54"/>
      <c r="S96" s="144" t="e">
        <f>$H$17*S93*(365/$H$15)</f>
        <v>#N/A</v>
      </c>
      <c r="T96" s="144"/>
      <c r="U96" s="52" t="s">
        <v>43</v>
      </c>
      <c r="V96" s="53"/>
      <c r="W96" s="54"/>
      <c r="X96" s="54"/>
      <c r="Y96" s="144" t="e">
        <f>$H$17*Y93*(365/$H$15)</f>
        <v>#N/A</v>
      </c>
      <c r="Z96" s="144"/>
      <c r="AA96" s="52" t="s">
        <v>43</v>
      </c>
      <c r="AB96" s="53"/>
      <c r="AC96" s="54"/>
      <c r="AD96" s="54"/>
      <c r="AE96" s="144" t="e">
        <f>$H$17*AE93*(365/$H$15)</f>
        <v>#N/A</v>
      </c>
    </row>
    <row r="97" spans="1:31" ht="14.4" hidden="1">
      <c r="A97" s="47"/>
      <c r="B97" s="52" t="s">
        <v>44</v>
      </c>
      <c r="C97" s="53"/>
      <c r="D97" s="54"/>
      <c r="E97" s="54"/>
      <c r="F97" s="132" t="e">
        <f>(370*$H$13+440*$H$14)*F93*0.956</f>
        <v>#N/A</v>
      </c>
      <c r="G97" s="47"/>
      <c r="H97" s="47"/>
      <c r="I97" s="52" t="s">
        <v>44</v>
      </c>
      <c r="J97" s="53"/>
      <c r="K97" s="54"/>
      <c r="L97" s="54"/>
      <c r="M97" s="132" t="e">
        <f>(370*$H$13+440*$H$14)*M93*0.956</f>
        <v>#N/A</v>
      </c>
      <c r="O97" s="52" t="s">
        <v>44</v>
      </c>
      <c r="P97" s="53"/>
      <c r="Q97" s="54"/>
      <c r="R97" s="54"/>
      <c r="S97" s="132" t="e">
        <f>(370*$H$13+440*$H$14)*S93*0.956</f>
        <v>#N/A</v>
      </c>
      <c r="T97" s="132"/>
      <c r="U97" s="52" t="s">
        <v>44</v>
      </c>
      <c r="V97" s="53"/>
      <c r="W97" s="54"/>
      <c r="X97" s="54"/>
      <c r="Y97" s="132" t="e">
        <f>(370*$H$13+440*$H$14)*Y93*0.956</f>
        <v>#N/A</v>
      </c>
      <c r="Z97" s="132"/>
      <c r="AA97" s="52" t="s">
        <v>44</v>
      </c>
      <c r="AB97" s="53"/>
      <c r="AC97" s="54"/>
      <c r="AD97" s="54"/>
      <c r="AE97" s="132" t="e">
        <f>(370*$H$13+440*$H$14)*AE93*0.956</f>
        <v>#N/A</v>
      </c>
    </row>
    <row r="98" spans="1:31" ht="14.4" hidden="1">
      <c r="A98" s="47"/>
      <c r="B98" s="52" t="s">
        <v>45</v>
      </c>
      <c r="C98" s="53"/>
      <c r="D98" s="54"/>
      <c r="E98" s="54"/>
      <c r="F98" s="132" t="e">
        <f>(F96-F97)/F97</f>
        <v>#N/A</v>
      </c>
      <c r="G98" s="47"/>
      <c r="H98" s="47"/>
      <c r="I98" s="52" t="s">
        <v>45</v>
      </c>
      <c r="J98" s="53"/>
      <c r="K98" s="54"/>
      <c r="L98" s="54"/>
      <c r="M98" s="290" t="e">
        <f>(M96-M97)/M97</f>
        <v>#N/A</v>
      </c>
      <c r="O98" s="52" t="s">
        <v>45</v>
      </c>
      <c r="P98" s="53"/>
      <c r="Q98" s="54"/>
      <c r="R98" s="54"/>
      <c r="S98" s="132" t="e">
        <f>(S96-S97)/S97</f>
        <v>#N/A</v>
      </c>
      <c r="T98" s="132"/>
      <c r="U98" s="52" t="s">
        <v>45</v>
      </c>
      <c r="V98" s="53"/>
      <c r="W98" s="54"/>
      <c r="X98" s="54"/>
      <c r="Y98" s="132" t="e">
        <f>(Y96-Y97)/Y97</f>
        <v>#N/A</v>
      </c>
      <c r="Z98" s="132"/>
      <c r="AA98" s="52" t="s">
        <v>45</v>
      </c>
      <c r="AB98" s="53"/>
      <c r="AC98" s="54"/>
      <c r="AD98" s="54"/>
      <c r="AE98" s="132" t="e">
        <f>(AE96-AE97)/AE97</f>
        <v>#N/A</v>
      </c>
    </row>
    <row r="99" spans="1:31" ht="14.4" hidden="1">
      <c r="A99" s="47"/>
      <c r="B99" s="52" t="s">
        <v>46</v>
      </c>
      <c r="C99" s="53"/>
      <c r="D99" s="54"/>
      <c r="E99" s="54"/>
      <c r="F99" s="132" t="e">
        <f>2.75-3.25*F98</f>
        <v>#N/A</v>
      </c>
      <c r="G99" s="47"/>
      <c r="H99" s="47"/>
      <c r="I99" s="52" t="s">
        <v>46</v>
      </c>
      <c r="J99" s="53"/>
      <c r="K99" s="54"/>
      <c r="L99" s="54"/>
      <c r="M99" s="290" t="e">
        <f>2.75-3.25*M98</f>
        <v>#N/A</v>
      </c>
      <c r="O99" s="52" t="s">
        <v>46</v>
      </c>
      <c r="P99" s="53"/>
      <c r="Q99" s="54"/>
      <c r="R99" s="54"/>
      <c r="S99" s="132" t="e">
        <f>2.75-3.25*S98</f>
        <v>#N/A</v>
      </c>
      <c r="T99" s="132"/>
      <c r="U99" s="52" t="s">
        <v>46</v>
      </c>
      <c r="V99" s="53"/>
      <c r="W99" s="54"/>
      <c r="X99" s="54"/>
      <c r="Y99" s="132" t="e">
        <f>2.75-3.25*Y98</f>
        <v>#N/A</v>
      </c>
      <c r="Z99" s="132"/>
      <c r="AA99" s="52" t="s">
        <v>46</v>
      </c>
      <c r="AB99" s="53"/>
      <c r="AC99" s="54"/>
      <c r="AD99" s="54"/>
      <c r="AE99" s="132" t="e">
        <f>2.75-3.25*AE98</f>
        <v>#N/A</v>
      </c>
    </row>
    <row r="100" spans="1:31" ht="13.2" hidden="1">
      <c r="A100" s="47"/>
      <c r="F100" s="2"/>
      <c r="G100" s="47"/>
      <c r="H100" s="47"/>
      <c r="M100" s="2"/>
      <c r="S100" s="2"/>
      <c r="T100" s="2"/>
      <c r="Y100" s="2"/>
      <c r="Z100" s="2"/>
      <c r="AE100" s="2"/>
    </row>
    <row r="101" spans="1:31" ht="15.6" hidden="1">
      <c r="A101" s="47"/>
      <c r="B101" s="58" t="s">
        <v>47</v>
      </c>
      <c r="F101" s="2"/>
      <c r="G101" s="47"/>
      <c r="H101" s="47"/>
      <c r="I101" s="58" t="s">
        <v>47</v>
      </c>
      <c r="M101" s="2"/>
      <c r="O101" s="58" t="s">
        <v>47</v>
      </c>
      <c r="S101" s="2"/>
      <c r="T101" s="2"/>
      <c r="U101" s="58" t="s">
        <v>47</v>
      </c>
      <c r="Y101" s="2"/>
      <c r="Z101" s="2"/>
      <c r="AA101" s="58" t="s">
        <v>47</v>
      </c>
      <c r="AE101" s="2"/>
    </row>
    <row r="102" spans="1:31" ht="14.4" hidden="1">
      <c r="A102" s="47"/>
      <c r="B102" s="59" t="s">
        <v>48</v>
      </c>
      <c r="C102" s="60"/>
      <c r="D102" s="61"/>
      <c r="E102" s="61"/>
      <c r="F102" s="139" t="e">
        <f>ROUND(F99+0.5,2)</f>
        <v>#N/A</v>
      </c>
      <c r="G102" s="47"/>
      <c r="H102" s="47"/>
      <c r="I102" s="59" t="s">
        <v>48</v>
      </c>
      <c r="J102" s="60"/>
      <c r="K102" s="61"/>
      <c r="L102" s="61"/>
      <c r="M102" s="139" t="e">
        <f>ROUND(M99+0.5,2)</f>
        <v>#N/A</v>
      </c>
      <c r="O102" s="59" t="s">
        <v>48</v>
      </c>
      <c r="P102" s="60"/>
      <c r="Q102" s="61"/>
      <c r="R102" s="61"/>
      <c r="S102" s="139" t="e">
        <f>ROUND(S99+0.5,2)</f>
        <v>#N/A</v>
      </c>
      <c r="T102" s="139"/>
      <c r="U102" s="59" t="s">
        <v>48</v>
      </c>
      <c r="V102" s="60"/>
      <c r="W102" s="61"/>
      <c r="X102" s="61"/>
      <c r="Y102" s="139" t="e">
        <f>ROUND(Y99+0.5,2)</f>
        <v>#N/A</v>
      </c>
      <c r="Z102" s="139"/>
      <c r="AA102" s="59" t="s">
        <v>48</v>
      </c>
      <c r="AB102" s="60"/>
      <c r="AC102" s="61"/>
      <c r="AD102" s="61"/>
      <c r="AE102" s="139" t="e">
        <f>ROUND(AE99+0.5,2)</f>
        <v>#N/A</v>
      </c>
    </row>
    <row r="103" spans="1:31" ht="14.4" hidden="1" customHeight="1">
      <c r="A103" s="47"/>
      <c r="B103" s="59" t="s">
        <v>49</v>
      </c>
      <c r="C103" s="60"/>
      <c r="D103" s="61"/>
      <c r="E103" s="61"/>
      <c r="F103" s="132" t="e">
        <f>IF((ROUNDDOWN(F102*2,0)/2)&gt;6,6,IF((ROUNDDOWN(F102*2,0)/2)&lt;1,0,(ROUNDDOWN(F102*2,0)/2)))</f>
        <v>#N/A</v>
      </c>
      <c r="G103" s="47"/>
      <c r="H103" s="47"/>
      <c r="I103" s="59" t="s">
        <v>49</v>
      </c>
      <c r="J103" s="60"/>
      <c r="K103" s="61"/>
      <c r="L103" s="61"/>
      <c r="M103" s="132" t="e">
        <f>IF((ROUNDDOWN(M102*2,0)/2)&gt;6,6,IF((ROUNDDOWN(M102*2,0)/2)&lt;1,0,(ROUNDDOWN(M102*2,0)/2)))</f>
        <v>#N/A</v>
      </c>
      <c r="O103" s="59" t="s">
        <v>49</v>
      </c>
      <c r="P103" s="60"/>
      <c r="Q103" s="61"/>
      <c r="R103" s="61"/>
      <c r="S103" s="132" t="e">
        <f>IF((ROUNDDOWN(S102*2,0)/2)&gt;6,6,IF((ROUNDDOWN(S102*2,0)/2)&lt;1,0,(ROUNDDOWN(S102*2,0)/2)))</f>
        <v>#N/A</v>
      </c>
      <c r="T103" s="132"/>
      <c r="U103" s="59" t="s">
        <v>49</v>
      </c>
      <c r="V103" s="60"/>
      <c r="W103" s="61"/>
      <c r="X103" s="61"/>
      <c r="Y103" s="132" t="e">
        <f>IF((ROUNDDOWN(Y102*2,0)/2)&gt;6,6,IF((ROUNDDOWN(Y102*2,0)/2)&lt;1,0,(ROUNDDOWN(Y102*2,0)/2)))</f>
        <v>#N/A</v>
      </c>
      <c r="Z103" s="132"/>
      <c r="AA103" s="59" t="s">
        <v>49</v>
      </c>
      <c r="AB103" s="60"/>
      <c r="AC103" s="61"/>
      <c r="AD103" s="61"/>
      <c r="AE103" s="132" t="e">
        <f>IF((ROUNDDOWN(AE102*2,0)/2)&gt;6,6,IF((ROUNDDOWN(AE102*2,0)/2)&lt;1,0,(ROUNDDOWN(AE102*2,0)/2)))</f>
        <v>#N/A</v>
      </c>
    </row>
    <row r="104" spans="1:31" ht="13.2" hidden="1">
      <c r="A104" s="47"/>
      <c r="B104" s="47"/>
      <c r="C104" s="47"/>
      <c r="D104" s="47"/>
      <c r="E104" s="47"/>
      <c r="F104" s="49"/>
      <c r="G104" s="47"/>
      <c r="H104" s="47"/>
      <c r="I104" s="47"/>
      <c r="J104" s="47"/>
      <c r="K104" s="47"/>
      <c r="L104" s="47"/>
      <c r="M104" s="49"/>
      <c r="O104" s="47"/>
      <c r="P104" s="47"/>
      <c r="Q104" s="47"/>
      <c r="R104" s="47"/>
      <c r="S104" s="49"/>
      <c r="Y104" s="2"/>
    </row>
    <row r="105" spans="1:31">
      <c r="A105" s="47"/>
      <c r="B105" s="47"/>
      <c r="C105" s="47"/>
      <c r="D105" s="47"/>
      <c r="E105" s="47"/>
      <c r="F105" s="47"/>
      <c r="G105" s="47"/>
      <c r="H105" s="47"/>
      <c r="I105" s="47"/>
      <c r="J105" s="47"/>
      <c r="K105" s="47"/>
      <c r="L105" s="47"/>
      <c r="M105" s="47"/>
      <c r="O105" s="47"/>
      <c r="P105" s="47"/>
      <c r="Q105" s="47"/>
      <c r="R105" s="47"/>
      <c r="S105" s="47"/>
    </row>
    <row r="106" spans="1:31">
      <c r="A106" s="47"/>
      <c r="B106" s="47"/>
      <c r="C106" s="47"/>
      <c r="D106" s="47"/>
      <c r="E106" s="47"/>
      <c r="F106" s="47"/>
      <c r="G106" s="47"/>
      <c r="H106" s="47"/>
      <c r="I106" s="47"/>
      <c r="J106" s="47"/>
      <c r="K106" s="47"/>
      <c r="L106" s="47"/>
      <c r="M106" s="47"/>
      <c r="O106" s="47"/>
      <c r="P106" s="47"/>
      <c r="Q106" s="47"/>
      <c r="R106" s="47"/>
      <c r="S106" s="47"/>
    </row>
    <row r="107" spans="1:31">
      <c r="A107" s="47"/>
      <c r="B107" s="47"/>
      <c r="C107" s="47"/>
      <c r="D107" s="47"/>
      <c r="E107" s="47"/>
      <c r="F107" s="47"/>
      <c r="G107" s="47"/>
      <c r="H107" s="47"/>
      <c r="I107" s="47"/>
      <c r="J107" s="47"/>
      <c r="K107" s="47"/>
      <c r="L107" s="47"/>
      <c r="M107" s="47"/>
      <c r="O107" s="47"/>
      <c r="P107" s="47"/>
      <c r="Q107" s="47"/>
      <c r="R107" s="47"/>
      <c r="S107" s="47"/>
    </row>
    <row r="108" spans="1:31">
      <c r="A108" s="47"/>
      <c r="B108" s="47"/>
      <c r="C108" s="47"/>
      <c r="D108" s="47"/>
      <c r="E108" s="47"/>
      <c r="F108" s="47"/>
      <c r="G108" s="47"/>
      <c r="H108" s="47"/>
      <c r="I108" s="47"/>
      <c r="J108" s="47"/>
      <c r="K108" s="47"/>
      <c r="L108" s="47"/>
      <c r="M108" s="47"/>
      <c r="O108" s="47"/>
      <c r="P108" s="47"/>
      <c r="Q108" s="47"/>
      <c r="R108" s="47"/>
      <c r="S108" s="47"/>
    </row>
    <row r="109" spans="1:31">
      <c r="A109" s="47"/>
      <c r="B109" s="47"/>
      <c r="C109" s="47"/>
      <c r="D109" s="47"/>
      <c r="E109" s="47"/>
      <c r="F109" s="47"/>
      <c r="G109" s="47"/>
      <c r="H109" s="47"/>
      <c r="I109" s="47"/>
      <c r="J109" s="47"/>
      <c r="K109" s="47"/>
      <c r="L109" s="47"/>
      <c r="M109" s="47"/>
      <c r="O109" s="47"/>
      <c r="P109" s="47"/>
      <c r="Q109" s="47"/>
      <c r="R109" s="47"/>
      <c r="S109" s="47"/>
    </row>
    <row r="110" spans="1:31">
      <c r="A110" s="47"/>
      <c r="B110" s="47"/>
      <c r="C110" s="47"/>
      <c r="D110" s="47"/>
      <c r="E110" s="47"/>
      <c r="F110" s="47"/>
      <c r="G110" s="47"/>
      <c r="H110" s="47"/>
      <c r="I110" s="47"/>
      <c r="J110" s="47"/>
      <c r="K110" s="47"/>
      <c r="L110" s="47"/>
      <c r="M110" s="47"/>
    </row>
    <row r="111" spans="1:31">
      <c r="A111" s="47"/>
      <c r="B111" s="47"/>
      <c r="C111" s="47"/>
      <c r="D111" s="47"/>
      <c r="E111" s="47"/>
      <c r="F111" s="47"/>
      <c r="G111" s="47"/>
      <c r="H111" s="47"/>
      <c r="I111" s="47"/>
      <c r="J111" s="47"/>
      <c r="K111" s="47"/>
      <c r="L111" s="47"/>
      <c r="M111" s="47"/>
    </row>
    <row r="112" spans="1:31">
      <c r="A112" s="47"/>
      <c r="B112" s="47"/>
      <c r="C112" s="47"/>
      <c r="D112" s="47"/>
      <c r="E112" s="47"/>
      <c r="F112" s="47"/>
      <c r="G112" s="47"/>
      <c r="H112" s="47"/>
      <c r="I112" s="47"/>
      <c r="J112" s="47"/>
      <c r="K112" s="47"/>
      <c r="L112" s="47"/>
      <c r="M112" s="47"/>
    </row>
    <row r="113" spans="1:13">
      <c r="A113" s="47"/>
      <c r="B113" s="47"/>
      <c r="C113" s="47"/>
      <c r="D113" s="47"/>
      <c r="E113" s="47"/>
      <c r="F113" s="47"/>
      <c r="G113" s="47"/>
      <c r="H113" s="47"/>
      <c r="I113" s="47"/>
      <c r="J113" s="47"/>
      <c r="K113" s="47"/>
      <c r="L113" s="47"/>
      <c r="M113" s="47"/>
    </row>
    <row r="114" spans="1:13">
      <c r="A114" s="47"/>
      <c r="B114" s="47"/>
      <c r="C114" s="47"/>
      <c r="D114" s="47"/>
      <c r="E114" s="47"/>
      <c r="F114" s="47"/>
      <c r="G114" s="47"/>
      <c r="H114" s="47"/>
      <c r="I114" s="47"/>
      <c r="J114" s="47"/>
      <c r="K114" s="47"/>
      <c r="L114" s="47"/>
      <c r="M114" s="47"/>
    </row>
    <row r="115" spans="1:13">
      <c r="A115" s="47"/>
      <c r="B115" s="47"/>
      <c r="C115" s="47"/>
      <c r="D115" s="47"/>
      <c r="E115" s="47"/>
      <c r="F115" s="47"/>
      <c r="G115" s="47"/>
      <c r="H115" s="47"/>
      <c r="I115" s="47"/>
      <c r="J115" s="47"/>
      <c r="K115" s="47"/>
      <c r="L115" s="47"/>
      <c r="M115" s="47"/>
    </row>
    <row r="116" spans="1:13">
      <c r="A116" s="47"/>
      <c r="B116" s="47"/>
      <c r="C116" s="47"/>
      <c r="D116" s="47"/>
      <c r="E116" s="47"/>
      <c r="F116" s="47"/>
      <c r="G116" s="47"/>
      <c r="H116" s="47"/>
      <c r="I116" s="47"/>
      <c r="J116" s="47"/>
      <c r="K116" s="47"/>
      <c r="L116" s="47"/>
      <c r="M116" s="47"/>
    </row>
    <row r="117" spans="1:13">
      <c r="A117" s="47"/>
      <c r="B117" s="47"/>
      <c r="C117" s="47"/>
      <c r="D117" s="47"/>
      <c r="E117" s="47"/>
      <c r="F117" s="47"/>
      <c r="G117" s="47"/>
      <c r="H117" s="47"/>
      <c r="I117" s="47"/>
      <c r="J117" s="47"/>
      <c r="K117" s="47"/>
      <c r="L117" s="47"/>
      <c r="M117" s="47"/>
    </row>
    <row r="118" spans="1:13">
      <c r="A118" s="47"/>
      <c r="B118" s="47"/>
      <c r="C118" s="47"/>
      <c r="D118" s="47"/>
      <c r="E118" s="47"/>
      <c r="F118" s="47"/>
      <c r="G118" s="47"/>
      <c r="H118" s="47"/>
      <c r="I118" s="47"/>
      <c r="J118" s="47"/>
      <c r="K118" s="47"/>
      <c r="L118" s="47"/>
      <c r="M118" s="47"/>
    </row>
    <row r="119" spans="1:13">
      <c r="A119" s="47"/>
      <c r="B119" s="47"/>
      <c r="C119" s="47"/>
      <c r="D119" s="47"/>
      <c r="E119" s="47"/>
      <c r="F119" s="47"/>
      <c r="G119" s="47"/>
      <c r="H119" s="47"/>
      <c r="I119" s="47"/>
      <c r="J119" s="47"/>
      <c r="K119" s="47"/>
      <c r="L119" s="47"/>
      <c r="M119" s="47"/>
    </row>
    <row r="120" spans="1:13">
      <c r="A120" s="47"/>
      <c r="B120" s="47"/>
      <c r="C120" s="47"/>
      <c r="D120" s="47"/>
      <c r="E120" s="47"/>
      <c r="F120" s="47"/>
      <c r="G120" s="47"/>
      <c r="H120" s="47"/>
      <c r="I120" s="47"/>
      <c r="J120" s="47"/>
      <c r="K120" s="47"/>
      <c r="L120" s="47"/>
      <c r="M120" s="47"/>
    </row>
    <row r="121" spans="1:13">
      <c r="A121" s="47"/>
      <c r="B121" s="47"/>
      <c r="C121" s="47"/>
      <c r="D121" s="47"/>
      <c r="E121" s="47"/>
      <c r="F121" s="47"/>
      <c r="G121" s="47"/>
      <c r="H121" s="47"/>
      <c r="I121" s="47"/>
      <c r="J121" s="47"/>
      <c r="K121" s="47"/>
      <c r="L121" s="47"/>
      <c r="M121" s="47"/>
    </row>
    <row r="122" spans="1:13">
      <c r="A122" s="47"/>
      <c r="B122" s="47"/>
      <c r="C122" s="47"/>
      <c r="D122" s="47"/>
      <c r="E122" s="47"/>
      <c r="F122" s="47"/>
      <c r="G122" s="47"/>
      <c r="H122" s="47"/>
      <c r="I122" s="47"/>
      <c r="J122" s="47"/>
      <c r="K122" s="47"/>
      <c r="L122" s="47"/>
      <c r="M122" s="47"/>
    </row>
    <row r="123" spans="1:13">
      <c r="A123" s="47"/>
      <c r="B123" s="47"/>
      <c r="C123" s="47"/>
      <c r="D123" s="47"/>
      <c r="E123" s="47"/>
      <c r="F123" s="47"/>
      <c r="G123" s="47"/>
      <c r="H123" s="47"/>
      <c r="I123" s="47"/>
      <c r="J123" s="47"/>
      <c r="K123" s="47"/>
      <c r="L123" s="47"/>
      <c r="M123" s="47"/>
    </row>
    <row r="124" spans="1:13">
      <c r="A124" s="47"/>
      <c r="B124" s="47"/>
      <c r="C124" s="47"/>
      <c r="D124" s="47"/>
      <c r="E124" s="47"/>
      <c r="F124" s="47"/>
      <c r="G124" s="47"/>
      <c r="H124" s="47"/>
      <c r="I124" s="47"/>
      <c r="J124" s="47"/>
      <c r="K124" s="47"/>
      <c r="L124" s="47"/>
      <c r="M124" s="47"/>
    </row>
    <row r="125" spans="1:13">
      <c r="A125" s="47"/>
      <c r="B125" s="47"/>
      <c r="C125" s="47"/>
      <c r="D125" s="47"/>
      <c r="E125" s="47"/>
      <c r="F125" s="47"/>
      <c r="G125" s="47"/>
      <c r="H125" s="47"/>
      <c r="I125" s="47"/>
      <c r="J125" s="47"/>
      <c r="K125" s="47"/>
      <c r="L125" s="47"/>
      <c r="M125" s="47"/>
    </row>
    <row r="126" spans="1:13">
      <c r="A126" s="47"/>
      <c r="B126" s="47"/>
      <c r="C126" s="47"/>
      <c r="D126" s="47"/>
      <c r="E126" s="47"/>
      <c r="F126" s="47"/>
      <c r="G126" s="47"/>
      <c r="H126" s="47"/>
      <c r="I126" s="47"/>
      <c r="J126" s="47"/>
      <c r="K126" s="47"/>
      <c r="L126" s="47"/>
      <c r="M126" s="47"/>
    </row>
    <row r="127" spans="1:13">
      <c r="A127" s="47"/>
      <c r="B127" s="47"/>
      <c r="C127" s="47"/>
      <c r="D127" s="47"/>
      <c r="E127" s="47"/>
      <c r="F127" s="47"/>
      <c r="G127" s="47"/>
      <c r="H127" s="47"/>
      <c r="I127" s="47"/>
      <c r="J127" s="47"/>
      <c r="K127" s="47"/>
      <c r="L127" s="47"/>
      <c r="M127" s="47"/>
    </row>
    <row r="128" spans="1:13">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sheetData>
  <sheetProtection algorithmName="SHA-512" hashValue="JY27NOF2gzGv24pX5o0NEX64EUQjR7DrfcSj23wWNTsdP5ODGo6SmJUrWzYIrtPY/UNC5KbmfGG3ein0LarCAw==" saltValue="wRRV2FrLZWkfcGNBo3PNXg==" spinCount="100000" sheet="1" selectLockedCells="1"/>
  <mergeCells count="53">
    <mergeCell ref="D3:E3"/>
    <mergeCell ref="H17:I17"/>
    <mergeCell ref="H18:I18"/>
    <mergeCell ref="H20:I20"/>
    <mergeCell ref="F3:I3"/>
    <mergeCell ref="B7:I7"/>
    <mergeCell ref="H12:I12"/>
    <mergeCell ref="B4:H4"/>
    <mergeCell ref="H13:I13"/>
    <mergeCell ref="H14:I14"/>
    <mergeCell ref="H15:I15"/>
    <mergeCell ref="C41:D41"/>
    <mergeCell ref="H19:I19"/>
    <mergeCell ref="B44:B48"/>
    <mergeCell ref="E44:F44"/>
    <mergeCell ref="H21:I21"/>
    <mergeCell ref="B39:B43"/>
    <mergeCell ref="B33:B37"/>
    <mergeCell ref="E33:F33"/>
    <mergeCell ref="E34:F35"/>
    <mergeCell ref="E36:F36"/>
    <mergeCell ref="C35:D35"/>
    <mergeCell ref="E37:F37"/>
    <mergeCell ref="G34:I35"/>
    <mergeCell ref="G37:H37"/>
    <mergeCell ref="C46:D46"/>
    <mergeCell ref="E47:F47"/>
    <mergeCell ref="G48:H48"/>
    <mergeCell ref="G40:I41"/>
    <mergeCell ref="G43:H43"/>
    <mergeCell ref="G45:I46"/>
    <mergeCell ref="G56:I57"/>
    <mergeCell ref="G51:I52"/>
    <mergeCell ref="G54:H54"/>
    <mergeCell ref="E39:F39"/>
    <mergeCell ref="E40:F41"/>
    <mergeCell ref="E42:F42"/>
    <mergeCell ref="E43:F43"/>
    <mergeCell ref="E55:F55"/>
    <mergeCell ref="E45:F46"/>
    <mergeCell ref="E48:F48"/>
    <mergeCell ref="B55:B59"/>
    <mergeCell ref="B50:B54"/>
    <mergeCell ref="E50:F50"/>
    <mergeCell ref="E51:F52"/>
    <mergeCell ref="G59:H59"/>
    <mergeCell ref="E59:F59"/>
    <mergeCell ref="E56:F57"/>
    <mergeCell ref="E58:F58"/>
    <mergeCell ref="C57:D57"/>
    <mergeCell ref="C52:D52"/>
    <mergeCell ref="E53:F53"/>
    <mergeCell ref="E54:F54"/>
  </mergeCells>
  <phoneticPr fontId="8" type="noConversion"/>
  <conditionalFormatting sqref="E31:E32">
    <cfRule type="expression" dxfId="73" priority="63" stopIfTrue="1">
      <formula>(#REF!="")</formula>
    </cfRule>
    <cfRule type="expression" dxfId="72" priority="64" stopIfTrue="1">
      <formula>OR(#REF!="ERROR: Rating must be in 0.5 star increment")</formula>
    </cfRule>
  </conditionalFormatting>
  <conditionalFormatting sqref="E37">
    <cfRule type="expression" dxfId="71" priority="17" stopIfTrue="1">
      <formula>(#REF!="")</formula>
    </cfRule>
    <cfRule type="expression" dxfId="70" priority="18" stopIfTrue="1">
      <formula>OR(#REF!="ERROR: Rating must be in 0.5 star increment")</formula>
    </cfRule>
  </conditionalFormatting>
  <conditionalFormatting sqref="E43:E44">
    <cfRule type="expression" dxfId="69" priority="15" stopIfTrue="1">
      <formula>(#REF!="")</formula>
    </cfRule>
    <cfRule type="expression" dxfId="68" priority="16" stopIfTrue="1">
      <formula>OR(#REF!="ERROR: Rating must be in 0.5 star increment")</formula>
    </cfRule>
  </conditionalFormatting>
  <conditionalFormatting sqref="E48">
    <cfRule type="expression" dxfId="67" priority="13" stopIfTrue="1">
      <formula>(#REF!="")</formula>
    </cfRule>
    <cfRule type="expression" dxfId="66" priority="14" stopIfTrue="1">
      <formula>OR(#REF!="ERROR: Rating must be in 0.5 star increment")</formula>
    </cfRule>
  </conditionalFormatting>
  <conditionalFormatting sqref="E54">
    <cfRule type="expression" dxfId="65" priority="11" stopIfTrue="1">
      <formula>(#REF!="")</formula>
    </cfRule>
    <cfRule type="expression" dxfId="64" priority="12" stopIfTrue="1">
      <formula>OR(#REF!="ERROR: Rating must be in 0.5 star increment")</formula>
    </cfRule>
  </conditionalFormatting>
  <conditionalFormatting sqref="E59">
    <cfRule type="expression" dxfId="63" priority="5" stopIfTrue="1">
      <formula>(#REF!="")</formula>
    </cfRule>
    <cfRule type="expression" dxfId="62" priority="6" stopIfTrue="1">
      <formula>OR(#REF!="ERROR: Rating must be in 0.5 star increment")</formula>
    </cfRule>
  </conditionalFormatting>
  <conditionalFormatting sqref="E54:F59">
    <cfRule type="expression" dxfId="61" priority="1" stopIfTrue="1">
      <formula>(#REF!="")</formula>
    </cfRule>
    <cfRule type="expression" dxfId="60" priority="2" stopIfTrue="1">
      <formula>OR(#REF!="ERROR: Rating must be in 0.5 star increment")</formula>
    </cfRule>
  </conditionalFormatting>
  <conditionalFormatting sqref="F64:F84">
    <cfRule type="expression" dxfId="59" priority="43" stopIfTrue="1">
      <formula>(#REF!="")</formula>
    </cfRule>
    <cfRule type="expression" dxfId="58" priority="44" stopIfTrue="1">
      <formula>OR(#REF!="ERROR: Rating must be in 0.5 star increment")</formula>
    </cfRule>
  </conditionalFormatting>
  <conditionalFormatting sqref="H21 H25">
    <cfRule type="expression" dxfId="57" priority="68" stopIfTrue="1">
      <formula>($B$18="ERROR: Percentage breakdown must total 100%")</formula>
    </cfRule>
  </conditionalFormatting>
  <conditionalFormatting sqref="H17:I18 H19 H20:I20">
    <cfRule type="expression" dxfId="56" priority="30"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47:D65548 JF65547:JF65548 TB65547:TB65548 ACX65547:ACX65548 AMT65547:AMT65548 AWP65547:AWP65548 BGL65547:BGL65548 BQH65547:BQH65548 CAD65547:CAD65548 CJZ65547:CJZ65548 CTV65547:CTV65548 DDR65547:DDR65548 DNN65547:DNN65548 DXJ65547:DXJ65548 EHF65547:EHF65548 ERB65547:ERB65548 FAX65547:FAX65548 FKT65547:FKT65548 FUP65547:FUP65548 GEL65547:GEL65548 GOH65547:GOH65548 GYD65547:GYD65548 HHZ65547:HHZ65548 HRV65547:HRV65548 IBR65547:IBR65548 ILN65547:ILN65548 IVJ65547:IVJ65548 JFF65547:JFF65548 JPB65547:JPB65548 JYX65547:JYX65548 KIT65547:KIT65548 KSP65547:KSP65548 LCL65547:LCL65548 LMH65547:LMH65548 LWD65547:LWD65548 MFZ65547:MFZ65548 MPV65547:MPV65548 MZR65547:MZR65548 NJN65547:NJN65548 NTJ65547:NTJ65548 ODF65547:ODF65548 ONB65547:ONB65548 OWX65547:OWX65548 PGT65547:PGT65548 PQP65547:PQP65548 QAL65547:QAL65548 QKH65547:QKH65548 QUD65547:QUD65548 RDZ65547:RDZ65548 RNV65547:RNV65548 RXR65547:RXR65548 SHN65547:SHN65548 SRJ65547:SRJ65548 TBF65547:TBF65548 TLB65547:TLB65548 TUX65547:TUX65548 UET65547:UET65548 UOP65547:UOP65548 UYL65547:UYL65548 VIH65547:VIH65548 VSD65547:VSD65548 WBZ65547:WBZ65548 WLV65547:WLV65548 WVR65547:WVR65548 D131083:D131084 JF131083:JF131084 TB131083:TB131084 ACX131083:ACX131084 AMT131083:AMT131084 AWP131083:AWP131084 BGL131083:BGL131084 BQH131083:BQH131084 CAD131083:CAD131084 CJZ131083:CJZ131084 CTV131083:CTV131084 DDR131083:DDR131084 DNN131083:DNN131084 DXJ131083:DXJ131084 EHF131083:EHF131084 ERB131083:ERB131084 FAX131083:FAX131084 FKT131083:FKT131084 FUP131083:FUP131084 GEL131083:GEL131084 GOH131083:GOH131084 GYD131083:GYD131084 HHZ131083:HHZ131084 HRV131083:HRV131084 IBR131083:IBR131084 ILN131083:ILN131084 IVJ131083:IVJ131084 JFF131083:JFF131084 JPB131083:JPB131084 JYX131083:JYX131084 KIT131083:KIT131084 KSP131083:KSP131084 LCL131083:LCL131084 LMH131083:LMH131084 LWD131083:LWD131084 MFZ131083:MFZ131084 MPV131083:MPV131084 MZR131083:MZR131084 NJN131083:NJN131084 NTJ131083:NTJ131084 ODF131083:ODF131084 ONB131083:ONB131084 OWX131083:OWX131084 PGT131083:PGT131084 PQP131083:PQP131084 QAL131083:QAL131084 QKH131083:QKH131084 QUD131083:QUD131084 RDZ131083:RDZ131084 RNV131083:RNV131084 RXR131083:RXR131084 SHN131083:SHN131084 SRJ131083:SRJ131084 TBF131083:TBF131084 TLB131083:TLB131084 TUX131083:TUX131084 UET131083:UET131084 UOP131083:UOP131084 UYL131083:UYL131084 VIH131083:VIH131084 VSD131083:VSD131084 WBZ131083:WBZ131084 WLV131083:WLV131084 WVR131083:WVR131084 D196619:D196620 JF196619:JF196620 TB196619:TB196620 ACX196619:ACX196620 AMT196619:AMT196620 AWP196619:AWP196620 BGL196619:BGL196620 BQH196619:BQH196620 CAD196619:CAD196620 CJZ196619:CJZ196620 CTV196619:CTV196620 DDR196619:DDR196620 DNN196619:DNN196620 DXJ196619:DXJ196620 EHF196619:EHF196620 ERB196619:ERB196620 FAX196619:FAX196620 FKT196619:FKT196620 FUP196619:FUP196620 GEL196619:GEL196620 GOH196619:GOH196620 GYD196619:GYD196620 HHZ196619:HHZ196620 HRV196619:HRV196620 IBR196619:IBR196620 ILN196619:ILN196620 IVJ196619:IVJ196620 JFF196619:JFF196620 JPB196619:JPB196620 JYX196619:JYX196620 KIT196619:KIT196620 KSP196619:KSP196620 LCL196619:LCL196620 LMH196619:LMH196620 LWD196619:LWD196620 MFZ196619:MFZ196620 MPV196619:MPV196620 MZR196619:MZR196620 NJN196619:NJN196620 NTJ196619:NTJ196620 ODF196619:ODF196620 ONB196619:ONB196620 OWX196619:OWX196620 PGT196619:PGT196620 PQP196619:PQP196620 QAL196619:QAL196620 QKH196619:QKH196620 QUD196619:QUD196620 RDZ196619:RDZ196620 RNV196619:RNV196620 RXR196619:RXR196620 SHN196619:SHN196620 SRJ196619:SRJ196620 TBF196619:TBF196620 TLB196619:TLB196620 TUX196619:TUX196620 UET196619:UET196620 UOP196619:UOP196620 UYL196619:UYL196620 VIH196619:VIH196620 VSD196619:VSD196620 WBZ196619:WBZ196620 WLV196619:WLV196620 WVR196619:WVR196620 D262155:D262156 JF262155:JF262156 TB262155:TB262156 ACX262155:ACX262156 AMT262155:AMT262156 AWP262155:AWP262156 BGL262155:BGL262156 BQH262155:BQH262156 CAD262155:CAD262156 CJZ262155:CJZ262156 CTV262155:CTV262156 DDR262155:DDR262156 DNN262155:DNN262156 DXJ262155:DXJ262156 EHF262155:EHF262156 ERB262155:ERB262156 FAX262155:FAX262156 FKT262155:FKT262156 FUP262155:FUP262156 GEL262155:GEL262156 GOH262155:GOH262156 GYD262155:GYD262156 HHZ262155:HHZ262156 HRV262155:HRV262156 IBR262155:IBR262156 ILN262155:ILN262156 IVJ262155:IVJ262156 JFF262155:JFF262156 JPB262155:JPB262156 JYX262155:JYX262156 KIT262155:KIT262156 KSP262155:KSP262156 LCL262155:LCL262156 LMH262155:LMH262156 LWD262155:LWD262156 MFZ262155:MFZ262156 MPV262155:MPV262156 MZR262155:MZR262156 NJN262155:NJN262156 NTJ262155:NTJ262156 ODF262155:ODF262156 ONB262155:ONB262156 OWX262155:OWX262156 PGT262155:PGT262156 PQP262155:PQP262156 QAL262155:QAL262156 QKH262155:QKH262156 QUD262155:QUD262156 RDZ262155:RDZ262156 RNV262155:RNV262156 RXR262155:RXR262156 SHN262155:SHN262156 SRJ262155:SRJ262156 TBF262155:TBF262156 TLB262155:TLB262156 TUX262155:TUX262156 UET262155:UET262156 UOP262155:UOP262156 UYL262155:UYL262156 VIH262155:VIH262156 VSD262155:VSD262156 WBZ262155:WBZ262156 WLV262155:WLV262156 WVR262155:WVR262156 D327691:D327692 JF327691:JF327692 TB327691:TB327692 ACX327691:ACX327692 AMT327691:AMT327692 AWP327691:AWP327692 BGL327691:BGL327692 BQH327691:BQH327692 CAD327691:CAD327692 CJZ327691:CJZ327692 CTV327691:CTV327692 DDR327691:DDR327692 DNN327691:DNN327692 DXJ327691:DXJ327692 EHF327691:EHF327692 ERB327691:ERB327692 FAX327691:FAX327692 FKT327691:FKT327692 FUP327691:FUP327692 GEL327691:GEL327692 GOH327691:GOH327692 GYD327691:GYD327692 HHZ327691:HHZ327692 HRV327691:HRV327692 IBR327691:IBR327692 ILN327691:ILN327692 IVJ327691:IVJ327692 JFF327691:JFF327692 JPB327691:JPB327692 JYX327691:JYX327692 KIT327691:KIT327692 KSP327691:KSP327692 LCL327691:LCL327692 LMH327691:LMH327692 LWD327691:LWD327692 MFZ327691:MFZ327692 MPV327691:MPV327692 MZR327691:MZR327692 NJN327691:NJN327692 NTJ327691:NTJ327692 ODF327691:ODF327692 ONB327691:ONB327692 OWX327691:OWX327692 PGT327691:PGT327692 PQP327691:PQP327692 QAL327691:QAL327692 QKH327691:QKH327692 QUD327691:QUD327692 RDZ327691:RDZ327692 RNV327691:RNV327692 RXR327691:RXR327692 SHN327691:SHN327692 SRJ327691:SRJ327692 TBF327691:TBF327692 TLB327691:TLB327692 TUX327691:TUX327692 UET327691:UET327692 UOP327691:UOP327692 UYL327691:UYL327692 VIH327691:VIH327692 VSD327691:VSD327692 WBZ327691:WBZ327692 WLV327691:WLV327692 WVR327691:WVR327692 D393227:D393228 JF393227:JF393228 TB393227:TB393228 ACX393227:ACX393228 AMT393227:AMT393228 AWP393227:AWP393228 BGL393227:BGL393228 BQH393227:BQH393228 CAD393227:CAD393228 CJZ393227:CJZ393228 CTV393227:CTV393228 DDR393227:DDR393228 DNN393227:DNN393228 DXJ393227:DXJ393228 EHF393227:EHF393228 ERB393227:ERB393228 FAX393227:FAX393228 FKT393227:FKT393228 FUP393227:FUP393228 GEL393227:GEL393228 GOH393227:GOH393228 GYD393227:GYD393228 HHZ393227:HHZ393228 HRV393227:HRV393228 IBR393227:IBR393228 ILN393227:ILN393228 IVJ393227:IVJ393228 JFF393227:JFF393228 JPB393227:JPB393228 JYX393227:JYX393228 KIT393227:KIT393228 KSP393227:KSP393228 LCL393227:LCL393228 LMH393227:LMH393228 LWD393227:LWD393228 MFZ393227:MFZ393228 MPV393227:MPV393228 MZR393227:MZR393228 NJN393227:NJN393228 NTJ393227:NTJ393228 ODF393227:ODF393228 ONB393227:ONB393228 OWX393227:OWX393228 PGT393227:PGT393228 PQP393227:PQP393228 QAL393227:QAL393228 QKH393227:QKH393228 QUD393227:QUD393228 RDZ393227:RDZ393228 RNV393227:RNV393228 RXR393227:RXR393228 SHN393227:SHN393228 SRJ393227:SRJ393228 TBF393227:TBF393228 TLB393227:TLB393228 TUX393227:TUX393228 UET393227:UET393228 UOP393227:UOP393228 UYL393227:UYL393228 VIH393227:VIH393228 VSD393227:VSD393228 WBZ393227:WBZ393228 WLV393227:WLV393228 WVR393227:WVR393228 D458763:D458764 JF458763:JF458764 TB458763:TB458764 ACX458763:ACX458764 AMT458763:AMT458764 AWP458763:AWP458764 BGL458763:BGL458764 BQH458763:BQH458764 CAD458763:CAD458764 CJZ458763:CJZ458764 CTV458763:CTV458764 DDR458763:DDR458764 DNN458763:DNN458764 DXJ458763:DXJ458764 EHF458763:EHF458764 ERB458763:ERB458764 FAX458763:FAX458764 FKT458763:FKT458764 FUP458763:FUP458764 GEL458763:GEL458764 GOH458763:GOH458764 GYD458763:GYD458764 HHZ458763:HHZ458764 HRV458763:HRV458764 IBR458763:IBR458764 ILN458763:ILN458764 IVJ458763:IVJ458764 JFF458763:JFF458764 JPB458763:JPB458764 JYX458763:JYX458764 KIT458763:KIT458764 KSP458763:KSP458764 LCL458763:LCL458764 LMH458763:LMH458764 LWD458763:LWD458764 MFZ458763:MFZ458764 MPV458763:MPV458764 MZR458763:MZR458764 NJN458763:NJN458764 NTJ458763:NTJ458764 ODF458763:ODF458764 ONB458763:ONB458764 OWX458763:OWX458764 PGT458763:PGT458764 PQP458763:PQP458764 QAL458763:QAL458764 QKH458763:QKH458764 QUD458763:QUD458764 RDZ458763:RDZ458764 RNV458763:RNV458764 RXR458763:RXR458764 SHN458763:SHN458764 SRJ458763:SRJ458764 TBF458763:TBF458764 TLB458763:TLB458764 TUX458763:TUX458764 UET458763:UET458764 UOP458763:UOP458764 UYL458763:UYL458764 VIH458763:VIH458764 VSD458763:VSD458764 WBZ458763:WBZ458764 WLV458763:WLV458764 WVR458763:WVR458764 D524299:D524300 JF524299:JF524300 TB524299:TB524300 ACX524299:ACX524300 AMT524299:AMT524300 AWP524299:AWP524300 BGL524299:BGL524300 BQH524299:BQH524300 CAD524299:CAD524300 CJZ524299:CJZ524300 CTV524299:CTV524300 DDR524299:DDR524300 DNN524299:DNN524300 DXJ524299:DXJ524300 EHF524299:EHF524300 ERB524299:ERB524300 FAX524299:FAX524300 FKT524299:FKT524300 FUP524299:FUP524300 GEL524299:GEL524300 GOH524299:GOH524300 GYD524299:GYD524300 HHZ524299:HHZ524300 HRV524299:HRV524300 IBR524299:IBR524300 ILN524299:ILN524300 IVJ524299:IVJ524300 JFF524299:JFF524300 JPB524299:JPB524300 JYX524299:JYX524300 KIT524299:KIT524300 KSP524299:KSP524300 LCL524299:LCL524300 LMH524299:LMH524300 LWD524299:LWD524300 MFZ524299:MFZ524300 MPV524299:MPV524300 MZR524299:MZR524300 NJN524299:NJN524300 NTJ524299:NTJ524300 ODF524299:ODF524300 ONB524299:ONB524300 OWX524299:OWX524300 PGT524299:PGT524300 PQP524299:PQP524300 QAL524299:QAL524300 QKH524299:QKH524300 QUD524299:QUD524300 RDZ524299:RDZ524300 RNV524299:RNV524300 RXR524299:RXR524300 SHN524299:SHN524300 SRJ524299:SRJ524300 TBF524299:TBF524300 TLB524299:TLB524300 TUX524299:TUX524300 UET524299:UET524300 UOP524299:UOP524300 UYL524299:UYL524300 VIH524299:VIH524300 VSD524299:VSD524300 WBZ524299:WBZ524300 WLV524299:WLV524300 WVR524299:WVR524300 D589835:D589836 JF589835:JF589836 TB589835:TB589836 ACX589835:ACX589836 AMT589835:AMT589836 AWP589835:AWP589836 BGL589835:BGL589836 BQH589835:BQH589836 CAD589835:CAD589836 CJZ589835:CJZ589836 CTV589835:CTV589836 DDR589835:DDR589836 DNN589835:DNN589836 DXJ589835:DXJ589836 EHF589835:EHF589836 ERB589835:ERB589836 FAX589835:FAX589836 FKT589835:FKT589836 FUP589835:FUP589836 GEL589835:GEL589836 GOH589835:GOH589836 GYD589835:GYD589836 HHZ589835:HHZ589836 HRV589835:HRV589836 IBR589835:IBR589836 ILN589835:ILN589836 IVJ589835:IVJ589836 JFF589835:JFF589836 JPB589835:JPB589836 JYX589835:JYX589836 KIT589835:KIT589836 KSP589835:KSP589836 LCL589835:LCL589836 LMH589835:LMH589836 LWD589835:LWD589836 MFZ589835:MFZ589836 MPV589835:MPV589836 MZR589835:MZR589836 NJN589835:NJN589836 NTJ589835:NTJ589836 ODF589835:ODF589836 ONB589835:ONB589836 OWX589835:OWX589836 PGT589835:PGT589836 PQP589835:PQP589836 QAL589835:QAL589836 QKH589835:QKH589836 QUD589835:QUD589836 RDZ589835:RDZ589836 RNV589835:RNV589836 RXR589835:RXR589836 SHN589835:SHN589836 SRJ589835:SRJ589836 TBF589835:TBF589836 TLB589835:TLB589836 TUX589835:TUX589836 UET589835:UET589836 UOP589835:UOP589836 UYL589835:UYL589836 VIH589835:VIH589836 VSD589835:VSD589836 WBZ589835:WBZ589836 WLV589835:WLV589836 WVR589835:WVR589836 D655371:D655372 JF655371:JF655372 TB655371:TB655372 ACX655371:ACX655372 AMT655371:AMT655372 AWP655371:AWP655372 BGL655371:BGL655372 BQH655371:BQH655372 CAD655371:CAD655372 CJZ655371:CJZ655372 CTV655371:CTV655372 DDR655371:DDR655372 DNN655371:DNN655372 DXJ655371:DXJ655372 EHF655371:EHF655372 ERB655371:ERB655372 FAX655371:FAX655372 FKT655371:FKT655372 FUP655371:FUP655372 GEL655371:GEL655372 GOH655371:GOH655372 GYD655371:GYD655372 HHZ655371:HHZ655372 HRV655371:HRV655372 IBR655371:IBR655372 ILN655371:ILN655372 IVJ655371:IVJ655372 JFF655371:JFF655372 JPB655371:JPB655372 JYX655371:JYX655372 KIT655371:KIT655372 KSP655371:KSP655372 LCL655371:LCL655372 LMH655371:LMH655372 LWD655371:LWD655372 MFZ655371:MFZ655372 MPV655371:MPV655372 MZR655371:MZR655372 NJN655371:NJN655372 NTJ655371:NTJ655372 ODF655371:ODF655372 ONB655371:ONB655372 OWX655371:OWX655372 PGT655371:PGT655372 PQP655371:PQP655372 QAL655371:QAL655372 QKH655371:QKH655372 QUD655371:QUD655372 RDZ655371:RDZ655372 RNV655371:RNV655372 RXR655371:RXR655372 SHN655371:SHN655372 SRJ655371:SRJ655372 TBF655371:TBF655372 TLB655371:TLB655372 TUX655371:TUX655372 UET655371:UET655372 UOP655371:UOP655372 UYL655371:UYL655372 VIH655371:VIH655372 VSD655371:VSD655372 WBZ655371:WBZ655372 WLV655371:WLV655372 WVR655371:WVR655372 D720907:D720908 JF720907:JF720908 TB720907:TB720908 ACX720907:ACX720908 AMT720907:AMT720908 AWP720907:AWP720908 BGL720907:BGL720908 BQH720907:BQH720908 CAD720907:CAD720908 CJZ720907:CJZ720908 CTV720907:CTV720908 DDR720907:DDR720908 DNN720907:DNN720908 DXJ720907:DXJ720908 EHF720907:EHF720908 ERB720907:ERB720908 FAX720907:FAX720908 FKT720907:FKT720908 FUP720907:FUP720908 GEL720907:GEL720908 GOH720907:GOH720908 GYD720907:GYD720908 HHZ720907:HHZ720908 HRV720907:HRV720908 IBR720907:IBR720908 ILN720907:ILN720908 IVJ720907:IVJ720908 JFF720907:JFF720908 JPB720907:JPB720908 JYX720907:JYX720908 KIT720907:KIT720908 KSP720907:KSP720908 LCL720907:LCL720908 LMH720907:LMH720908 LWD720907:LWD720908 MFZ720907:MFZ720908 MPV720907:MPV720908 MZR720907:MZR720908 NJN720907:NJN720908 NTJ720907:NTJ720908 ODF720907:ODF720908 ONB720907:ONB720908 OWX720907:OWX720908 PGT720907:PGT720908 PQP720907:PQP720908 QAL720907:QAL720908 QKH720907:QKH720908 QUD720907:QUD720908 RDZ720907:RDZ720908 RNV720907:RNV720908 RXR720907:RXR720908 SHN720907:SHN720908 SRJ720907:SRJ720908 TBF720907:TBF720908 TLB720907:TLB720908 TUX720907:TUX720908 UET720907:UET720908 UOP720907:UOP720908 UYL720907:UYL720908 VIH720907:VIH720908 VSD720907:VSD720908 WBZ720907:WBZ720908 WLV720907:WLV720908 WVR720907:WVR720908 D786443:D786444 JF786443:JF786444 TB786443:TB786444 ACX786443:ACX786444 AMT786443:AMT786444 AWP786443:AWP786444 BGL786443:BGL786444 BQH786443:BQH786444 CAD786443:CAD786444 CJZ786443:CJZ786444 CTV786443:CTV786444 DDR786443:DDR786444 DNN786443:DNN786444 DXJ786443:DXJ786444 EHF786443:EHF786444 ERB786443:ERB786444 FAX786443:FAX786444 FKT786443:FKT786444 FUP786443:FUP786444 GEL786443:GEL786444 GOH786443:GOH786444 GYD786443:GYD786444 HHZ786443:HHZ786444 HRV786443:HRV786444 IBR786443:IBR786444 ILN786443:ILN786444 IVJ786443:IVJ786444 JFF786443:JFF786444 JPB786443:JPB786444 JYX786443:JYX786444 KIT786443:KIT786444 KSP786443:KSP786444 LCL786443:LCL786444 LMH786443:LMH786444 LWD786443:LWD786444 MFZ786443:MFZ786444 MPV786443:MPV786444 MZR786443:MZR786444 NJN786443:NJN786444 NTJ786443:NTJ786444 ODF786443:ODF786444 ONB786443:ONB786444 OWX786443:OWX786444 PGT786443:PGT786444 PQP786443:PQP786444 QAL786443:QAL786444 QKH786443:QKH786444 QUD786443:QUD786444 RDZ786443:RDZ786444 RNV786443:RNV786444 RXR786443:RXR786444 SHN786443:SHN786444 SRJ786443:SRJ786444 TBF786443:TBF786444 TLB786443:TLB786444 TUX786443:TUX786444 UET786443:UET786444 UOP786443:UOP786444 UYL786443:UYL786444 VIH786443:VIH786444 VSD786443:VSD786444 WBZ786443:WBZ786444 WLV786443:WLV786444 WVR786443:WVR786444 D851979:D851980 JF851979:JF851980 TB851979:TB851980 ACX851979:ACX851980 AMT851979:AMT851980 AWP851979:AWP851980 BGL851979:BGL851980 BQH851979:BQH851980 CAD851979:CAD851980 CJZ851979:CJZ851980 CTV851979:CTV851980 DDR851979:DDR851980 DNN851979:DNN851980 DXJ851979:DXJ851980 EHF851979:EHF851980 ERB851979:ERB851980 FAX851979:FAX851980 FKT851979:FKT851980 FUP851979:FUP851980 GEL851979:GEL851980 GOH851979:GOH851980 GYD851979:GYD851980 HHZ851979:HHZ851980 HRV851979:HRV851980 IBR851979:IBR851980 ILN851979:ILN851980 IVJ851979:IVJ851980 JFF851979:JFF851980 JPB851979:JPB851980 JYX851979:JYX851980 KIT851979:KIT851980 KSP851979:KSP851980 LCL851979:LCL851980 LMH851979:LMH851980 LWD851979:LWD851980 MFZ851979:MFZ851980 MPV851979:MPV851980 MZR851979:MZR851980 NJN851979:NJN851980 NTJ851979:NTJ851980 ODF851979:ODF851980 ONB851979:ONB851980 OWX851979:OWX851980 PGT851979:PGT851980 PQP851979:PQP851980 QAL851979:QAL851980 QKH851979:QKH851980 QUD851979:QUD851980 RDZ851979:RDZ851980 RNV851979:RNV851980 RXR851979:RXR851980 SHN851979:SHN851980 SRJ851979:SRJ851980 TBF851979:TBF851980 TLB851979:TLB851980 TUX851979:TUX851980 UET851979:UET851980 UOP851979:UOP851980 UYL851979:UYL851980 VIH851979:VIH851980 VSD851979:VSD851980 WBZ851979:WBZ851980 WLV851979:WLV851980 WVR851979:WVR851980 D917515:D917516 JF917515:JF917516 TB917515:TB917516 ACX917515:ACX917516 AMT917515:AMT917516 AWP917515:AWP917516 BGL917515:BGL917516 BQH917515:BQH917516 CAD917515:CAD917516 CJZ917515:CJZ917516 CTV917515:CTV917516 DDR917515:DDR917516 DNN917515:DNN917516 DXJ917515:DXJ917516 EHF917515:EHF917516 ERB917515:ERB917516 FAX917515:FAX917516 FKT917515:FKT917516 FUP917515:FUP917516 GEL917515:GEL917516 GOH917515:GOH917516 GYD917515:GYD917516 HHZ917515:HHZ917516 HRV917515:HRV917516 IBR917515:IBR917516 ILN917515:ILN917516 IVJ917515:IVJ917516 JFF917515:JFF917516 JPB917515:JPB917516 JYX917515:JYX917516 KIT917515:KIT917516 KSP917515:KSP917516 LCL917515:LCL917516 LMH917515:LMH917516 LWD917515:LWD917516 MFZ917515:MFZ917516 MPV917515:MPV917516 MZR917515:MZR917516 NJN917515:NJN917516 NTJ917515:NTJ917516 ODF917515:ODF917516 ONB917515:ONB917516 OWX917515:OWX917516 PGT917515:PGT917516 PQP917515:PQP917516 QAL917515:QAL917516 QKH917515:QKH917516 QUD917515:QUD917516 RDZ917515:RDZ917516 RNV917515:RNV917516 RXR917515:RXR917516 SHN917515:SHN917516 SRJ917515:SRJ917516 TBF917515:TBF917516 TLB917515:TLB917516 TUX917515:TUX917516 UET917515:UET917516 UOP917515:UOP917516 UYL917515:UYL917516 VIH917515:VIH917516 VSD917515:VSD917516 WBZ917515:WBZ917516 WLV917515:WLV917516 WVR917515:WVR917516 D983051:D983052 JF983051:JF983052 TB983051:TB983052 ACX983051:ACX983052 AMT983051:AMT983052 AWP983051:AWP983052 BGL983051:BGL983052 BQH983051:BQH983052 CAD983051:CAD983052 CJZ983051:CJZ983052 CTV983051:CTV983052 DDR983051:DDR983052 DNN983051:DNN983052 DXJ983051:DXJ983052 EHF983051:EHF983052 ERB983051:ERB983052 FAX983051:FAX983052 FKT983051:FKT983052 FUP983051:FUP983052 GEL983051:GEL983052 GOH983051:GOH983052 GYD983051:GYD983052 HHZ983051:HHZ983052 HRV983051:HRV983052 IBR983051:IBR983052 ILN983051:ILN983052 IVJ983051:IVJ983052 JFF983051:JFF983052 JPB983051:JPB983052 JYX983051:JYX983052 KIT983051:KIT983052 KSP983051:KSP983052 LCL983051:LCL983052 LMH983051:LMH983052 LWD983051:LWD983052 MFZ983051:MFZ983052 MPV983051:MPV983052 MZR983051:MZR983052 NJN983051:NJN983052 NTJ983051:NTJ983052 ODF983051:ODF983052 ONB983051:ONB983052 OWX983051:OWX983052 PGT983051:PGT983052 PQP983051:PQP983052 QAL983051:QAL983052 QKH983051:QKH983052 QUD983051:QUD983052 RDZ983051:RDZ983052 RNV983051:RNV983052 RXR983051:RXR983052 SHN983051:SHN983052 SRJ983051:SRJ983052 TBF983051:TBF983052 TLB983051:TLB983052 TUX983051:TUX983052 UET983051:UET983052 UOP983051:UOP983052 UYL983051:UYL983052 VIH983051:VIH983052 VSD983051:VSD983052 WBZ983051:WBZ983052 WLV983051:WLV983052 WVR983051:WVR983052" xr:uid="{B002E7CB-C86B-4809-BCD9-4C0784C5C8C6}">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4F43-8081-46DC-A1BB-46E185048D9B}">
  <dimension ref="A1:AH277"/>
  <sheetViews>
    <sheetView zoomScale="85" zoomScaleNormal="8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3.88671875"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5" style="46" bestFit="1" customWidth="1"/>
    <col min="14" max="15" width="9.33203125" style="46"/>
    <col min="16" max="17" width="18.5546875" style="46" customWidth="1"/>
    <col min="18" max="18" width="20.6640625" style="46" customWidth="1"/>
    <col min="19" max="19" width="15" style="46" bestFit="1" customWidth="1"/>
    <col min="20" max="20" width="11.33203125" style="46" customWidth="1"/>
    <col min="21" max="24" width="18.6640625" style="46" customWidth="1"/>
    <col min="25" max="25" width="15" style="46" bestFit="1" customWidth="1"/>
    <col min="26" max="26" width="10.44140625" style="46" customWidth="1"/>
    <col min="27" max="29" width="9.33203125" style="46"/>
    <col min="30" max="30" width="38.6640625" style="46" customWidth="1"/>
    <col min="31" max="31" width="13.33203125" style="46" customWidth="1"/>
    <col min="32"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65.400000000000006" customHeight="1"/>
    <row r="2" spans="1:11" s="1" customFormat="1" ht="15" customHeight="1">
      <c r="A2" s="2"/>
      <c r="B2" s="3"/>
      <c r="C2" s="3"/>
      <c r="D2" s="3"/>
      <c r="E2" s="3"/>
      <c r="F2" s="3"/>
      <c r="G2" s="3"/>
      <c r="H2" s="3"/>
      <c r="I2" s="3"/>
    </row>
    <row r="3" spans="1:11" s="1" customFormat="1" ht="81" customHeight="1">
      <c r="A3" s="2"/>
      <c r="B3" s="4"/>
      <c r="C3" s="5"/>
      <c r="D3" s="340" t="s">
        <v>0</v>
      </c>
      <c r="E3" s="340"/>
      <c r="F3" s="340" t="s">
        <v>1</v>
      </c>
      <c r="G3" s="340"/>
      <c r="H3" s="340"/>
      <c r="I3" s="340"/>
    </row>
    <row r="4" spans="1:11" s="1" customFormat="1" ht="75.599999999999994" customHeight="1">
      <c r="A4" s="2"/>
      <c r="B4" s="350" t="s">
        <v>50</v>
      </c>
      <c r="C4" s="350"/>
      <c r="D4" s="350"/>
      <c r="E4" s="350"/>
      <c r="F4" s="350"/>
      <c r="G4" s="350"/>
      <c r="H4" s="350"/>
    </row>
    <row r="5" spans="1:11" s="1" customFormat="1" ht="15" customHeight="1">
      <c r="A5" s="6"/>
      <c r="B5" s="120" t="s">
        <v>3</v>
      </c>
      <c r="C5" s="235">
        <v>3.1</v>
      </c>
      <c r="D5" s="121"/>
      <c r="E5" s="122" t="s">
        <v>4</v>
      </c>
      <c r="F5" s="123">
        <v>46143</v>
      </c>
      <c r="G5" s="108"/>
      <c r="H5" s="121"/>
      <c r="I5" s="124"/>
      <c r="J5" s="7"/>
      <c r="K5" s="7"/>
    </row>
    <row r="6" spans="1:11" s="2" customFormat="1" ht="13.2"/>
    <row r="7" spans="1:11" s="2" customFormat="1" ht="162" customHeight="1">
      <c r="B7" s="345" t="s">
        <v>281</v>
      </c>
      <c r="C7" s="346"/>
      <c r="D7" s="346"/>
      <c r="E7" s="346"/>
      <c r="F7" s="346"/>
      <c r="G7" s="346"/>
      <c r="H7" s="346"/>
      <c r="I7" s="34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94" t="s">
        <v>6</v>
      </c>
      <c r="C12" s="95"/>
      <c r="D12" s="95"/>
      <c r="E12" s="95"/>
      <c r="F12" s="96"/>
      <c r="G12" s="20"/>
      <c r="H12" s="351"/>
      <c r="I12" s="352"/>
      <c r="J12" s="21" t="str">
        <f>IF(AND(H12="",H16=""),"",IF(ISNA(#REF!),"ERROR: Please enter a valid postcode",""))</f>
        <v/>
      </c>
    </row>
    <row r="13" spans="1:11" s="16" customFormat="1" ht="20.100000000000001" customHeight="1">
      <c r="B13" s="97" t="s">
        <v>51</v>
      </c>
      <c r="C13" s="127"/>
      <c r="D13" s="127"/>
      <c r="E13" s="127"/>
      <c r="F13" s="128"/>
      <c r="G13" s="20"/>
      <c r="H13" s="367"/>
      <c r="I13" s="352"/>
      <c r="J13" s="21"/>
    </row>
    <row r="14" spans="1:11" s="16" customFormat="1" ht="20.100000000000001" customHeight="1">
      <c r="B14" s="146" t="s">
        <v>52</v>
      </c>
      <c r="C14" s="147"/>
      <c r="D14" s="147"/>
      <c r="E14" s="147"/>
      <c r="F14" s="98"/>
      <c r="G14" s="20"/>
      <c r="H14" s="325"/>
      <c r="I14" s="326"/>
    </row>
    <row r="15" spans="1:11" s="16" customFormat="1" ht="12.75" customHeight="1">
      <c r="B15" s="24"/>
      <c r="C15" s="22"/>
      <c r="D15" s="22"/>
      <c r="E15" s="22"/>
      <c r="F15" s="22"/>
      <c r="G15" s="23"/>
      <c r="H15" s="25"/>
      <c r="I15" s="26"/>
      <c r="J15" s="140"/>
    </row>
    <row r="16" spans="1:11" s="16" customFormat="1" ht="20.100000000000001" customHeight="1">
      <c r="B16" s="94" t="s">
        <v>10</v>
      </c>
      <c r="C16" s="99"/>
      <c r="D16" s="99"/>
      <c r="E16" s="99"/>
      <c r="F16" s="100" t="s">
        <v>11</v>
      </c>
      <c r="G16" s="27"/>
      <c r="H16" s="341"/>
      <c r="I16" s="342"/>
      <c r="J16" s="141"/>
    </row>
    <row r="17" spans="2:10" s="16" customFormat="1" ht="20.100000000000001" customHeight="1">
      <c r="B17" s="101"/>
      <c r="C17" s="102"/>
      <c r="D17" s="102"/>
      <c r="E17" s="102"/>
      <c r="F17" s="103" t="s">
        <v>12</v>
      </c>
      <c r="G17" s="71"/>
      <c r="H17" s="341"/>
      <c r="I17" s="342"/>
      <c r="J17" s="141"/>
    </row>
    <row r="18" spans="2:10" s="16" customFormat="1" ht="20.100000000000001" customHeight="1">
      <c r="B18" s="101"/>
      <c r="C18" s="102"/>
      <c r="D18" s="102"/>
      <c r="E18" s="102"/>
      <c r="F18" s="103" t="s">
        <v>274</v>
      </c>
      <c r="G18" s="71"/>
      <c r="H18" s="325"/>
      <c r="I18" s="326"/>
      <c r="J18" s="141"/>
    </row>
    <row r="19" spans="2:10" s="16" customFormat="1" ht="20.100000000000001" customHeight="1">
      <c r="B19" s="104"/>
      <c r="C19" s="105"/>
      <c r="D19" s="105"/>
      <c r="E19" s="102"/>
      <c r="F19" s="103" t="s">
        <v>13</v>
      </c>
      <c r="G19" s="71"/>
      <c r="H19" s="343"/>
      <c r="I19" s="344"/>
      <c r="J19" s="140"/>
    </row>
    <row r="20" spans="2:10" s="16" customFormat="1" ht="20.100000000000001" customHeight="1">
      <c r="B20" s="28"/>
      <c r="C20" s="28"/>
      <c r="D20" s="28"/>
      <c r="E20" s="111"/>
      <c r="F20" s="112" t="s">
        <v>14</v>
      </c>
      <c r="G20" s="71"/>
      <c r="H20" s="332">
        <f>H16+H17/3.6+H18*25.7/3.6+H19*38.6/3.6</f>
        <v>0</v>
      </c>
      <c r="I20" s="332"/>
      <c r="J20" s="140"/>
    </row>
    <row r="21" spans="2:10" s="16" customFormat="1" ht="20.100000000000001" customHeight="1">
      <c r="B21" s="28"/>
      <c r="C21" s="28"/>
      <c r="D21" s="28"/>
      <c r="E21" s="28"/>
      <c r="F21" s="28"/>
      <c r="G21" s="28"/>
      <c r="H21" s="28"/>
      <c r="I21" s="28"/>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2" customHeight="1">
      <c r="B28" s="36"/>
      <c r="C28" s="36"/>
      <c r="D28" s="36"/>
      <c r="E28" s="36"/>
      <c r="F28" s="36"/>
      <c r="G28" s="36"/>
      <c r="H28" s="37"/>
      <c r="I28" s="37"/>
      <c r="J28" s="19"/>
    </row>
    <row r="29" spans="2:10" s="15" customFormat="1" ht="13.8" thickBot="1">
      <c r="B29" s="2"/>
      <c r="C29" s="2"/>
      <c r="D29" s="2"/>
      <c r="G29" s="38"/>
      <c r="H29" s="2"/>
      <c r="I29" s="2"/>
      <c r="J29" s="39"/>
    </row>
    <row r="30" spans="2:10" s="8" customFormat="1" ht="16.5" hidden="1" customHeight="1">
      <c r="B30" s="2"/>
      <c r="C30" s="40" t="s">
        <v>17</v>
      </c>
      <c r="D30" s="2"/>
      <c r="E30" s="80"/>
      <c r="F30" s="78" t="e">
        <f>IF(#REF!&lt;&gt;"",TRUNC(#REF!),"")</f>
        <v>#REF!</v>
      </c>
      <c r="G30" s="41"/>
      <c r="H30" s="2"/>
      <c r="I30" s="2"/>
      <c r="J30" s="42"/>
    </row>
    <row r="31" spans="2:10" s="8" customFormat="1" ht="16.5" hidden="1" customHeight="1">
      <c r="B31" s="2"/>
      <c r="C31" s="40"/>
      <c r="D31" s="2"/>
      <c r="E31" s="80"/>
      <c r="F31" s="79"/>
      <c r="G31" s="41"/>
      <c r="H31" s="2"/>
      <c r="I31" s="2"/>
      <c r="J31" s="42"/>
    </row>
    <row r="32" spans="2:10" s="8" customFormat="1" ht="16.5" hidden="1" customHeight="1">
      <c r="B32" s="83"/>
      <c r="C32" s="77"/>
      <c r="D32" s="80"/>
      <c r="E32" s="119"/>
      <c r="F32" s="113"/>
      <c r="G32" s="89"/>
      <c r="H32" s="89"/>
      <c r="I32" s="91"/>
      <c r="J32" s="43"/>
    </row>
    <row r="33" spans="2:10" s="8" customFormat="1" ht="16.5" hidden="1" customHeight="1">
      <c r="B33" s="83"/>
      <c r="C33" s="77"/>
      <c r="D33" s="80"/>
      <c r="E33" s="119"/>
      <c r="F33" s="113"/>
      <c r="G33" s="89"/>
      <c r="H33" s="89"/>
      <c r="I33" s="92"/>
      <c r="J33" s="43"/>
    </row>
    <row r="34" spans="2:10" s="8" customFormat="1" ht="16.5" customHeight="1">
      <c r="B34" s="333" t="s">
        <v>263</v>
      </c>
      <c r="C34" s="81"/>
      <c r="D34" s="81"/>
      <c r="E34" s="309"/>
      <c r="F34" s="310"/>
      <c r="G34" s="87"/>
      <c r="H34" s="87"/>
      <c r="I34" s="88"/>
      <c r="J34" s="42"/>
    </row>
    <row r="35" spans="2:10" s="8" customFormat="1" ht="16.5" customHeight="1">
      <c r="B35" s="334"/>
      <c r="C35" s="77"/>
      <c r="D35" s="77"/>
      <c r="E35" s="357" t="str">
        <f>IF(AND(H12="",H14="",H16=""),"",IFERROR(S111,"NA"))</f>
        <v/>
      </c>
      <c r="F35" s="358"/>
      <c r="G35" s="319" t="s">
        <v>18</v>
      </c>
      <c r="H35" s="320"/>
      <c r="I35" s="321"/>
      <c r="J35" s="43"/>
    </row>
    <row r="36" spans="2:10" s="8" customFormat="1" ht="16.5" customHeight="1">
      <c r="B36" s="334"/>
      <c r="C36" s="324" t="s">
        <v>19</v>
      </c>
      <c r="D36" s="321"/>
      <c r="E36" s="357"/>
      <c r="F36" s="358"/>
      <c r="G36" s="319"/>
      <c r="H36" s="320"/>
      <c r="I36" s="321"/>
      <c r="J36" s="43"/>
    </row>
    <row r="37" spans="2:10" s="8" customFormat="1" ht="16.5" customHeight="1">
      <c r="B37" s="334"/>
      <c r="C37" s="77"/>
      <c r="D37" s="82"/>
      <c r="E37" s="363" t="str">
        <f>IF(OR($E$35="NA",$E$35="",E35="ERROR: Please enter valid hours"), "ERROR: Please provide inputs","")</f>
        <v>ERROR: Please provide inputs</v>
      </c>
      <c r="F37" s="364"/>
      <c r="G37" s="89"/>
      <c r="H37" s="89"/>
      <c r="I37" s="91"/>
      <c r="J37" s="43"/>
    </row>
    <row r="38" spans="2:10" s="8" customFormat="1" ht="16.5" customHeight="1" thickBot="1">
      <c r="B38" s="335"/>
      <c r="C38" s="86"/>
      <c r="D38" s="114"/>
      <c r="E38" s="361" t="e">
        <f>IF((S110&gt;6),6,(IFERROR(S110,0)))</f>
        <v>#N/A</v>
      </c>
      <c r="F38" s="362"/>
      <c r="G38" s="317" t="s">
        <v>259</v>
      </c>
      <c r="H38" s="318"/>
      <c r="I38" s="253" t="e">
        <f>ROUNDDOWN(E38,1)</f>
        <v>#N/A</v>
      </c>
      <c r="J38" s="43"/>
    </row>
    <row r="39" spans="2:10" s="8" customFormat="1" ht="13.8" thickBot="1">
      <c r="J39" s="42"/>
    </row>
    <row r="40" spans="2:10" s="8" customFormat="1" ht="16.2" hidden="1" customHeight="1" thickBot="1">
      <c r="B40" s="2"/>
      <c r="C40" s="2"/>
      <c r="D40" s="2"/>
      <c r="E40" s="2"/>
      <c r="F40" s="2"/>
      <c r="G40" s="2"/>
      <c r="H40" s="2"/>
      <c r="I40" s="2"/>
      <c r="J40" s="43"/>
    </row>
    <row r="41" spans="2:10" s="8" customFormat="1" ht="16.5" hidden="1" customHeight="1">
      <c r="B41" s="327" t="s">
        <v>260</v>
      </c>
      <c r="C41" s="245"/>
      <c r="D41" s="255"/>
      <c r="E41" s="309"/>
      <c r="F41" s="310"/>
      <c r="G41" s="257"/>
      <c r="H41" s="87"/>
      <c r="I41" s="258"/>
    </row>
    <row r="42" spans="2:10" s="8" customFormat="1" ht="16.5" hidden="1" customHeight="1">
      <c r="B42" s="328"/>
      <c r="C42" s="246"/>
      <c r="D42" s="244"/>
      <c r="E42" s="357" t="str">
        <f>IF(AND(H12="",H14="",H16=""),"", IFERROR(Y111,"NA"))</f>
        <v/>
      </c>
      <c r="F42" s="358"/>
      <c r="G42" s="319" t="s">
        <v>18</v>
      </c>
      <c r="H42" s="320"/>
      <c r="I42" s="321"/>
    </row>
    <row r="43" spans="2:10" s="8" customFormat="1" ht="16.5" hidden="1" customHeight="1">
      <c r="B43" s="328"/>
      <c r="C43" s="324" t="s">
        <v>19</v>
      </c>
      <c r="D43" s="321"/>
      <c r="E43" s="357"/>
      <c r="F43" s="358"/>
      <c r="G43" s="319"/>
      <c r="H43" s="320"/>
      <c r="I43" s="321"/>
    </row>
    <row r="44" spans="2:10" s="8" customFormat="1" ht="16.5" hidden="1" customHeight="1">
      <c r="B44" s="328"/>
      <c r="C44" s="246"/>
      <c r="D44" s="90"/>
      <c r="E44" s="359" t="str">
        <f>IF(OR($E$42="NA",$E$42="",E42="ERROR: Please enter valid hours"), "ERROR: Please provide inputs","")</f>
        <v>ERROR: Please provide inputs</v>
      </c>
      <c r="F44" s="360"/>
      <c r="G44" s="259"/>
      <c r="H44" s="80"/>
      <c r="I44" s="92"/>
    </row>
    <row r="45" spans="2:10" s="8" customFormat="1" ht="16.5" hidden="1" customHeight="1" thickBot="1">
      <c r="B45" s="329"/>
      <c r="C45" s="247"/>
      <c r="D45" s="256"/>
      <c r="E45" s="361" t="e">
        <f>IF((Y110&gt;6),6,(IFERROR(Y110,0)))</f>
        <v>#N/A</v>
      </c>
      <c r="F45" s="362"/>
      <c r="G45" s="317" t="s">
        <v>259</v>
      </c>
      <c r="H45" s="318"/>
      <c r="I45" s="253" t="e">
        <f>ROUNDDOWN(E45,1)</f>
        <v>#N/A</v>
      </c>
    </row>
    <row r="46" spans="2:10" s="8" customFormat="1" ht="16.5" hidden="1" customHeight="1">
      <c r="B46" s="84"/>
      <c r="C46" s="246"/>
      <c r="D46" s="267"/>
      <c r="E46" s="118"/>
      <c r="F46" s="93"/>
      <c r="G46" s="243"/>
      <c r="H46" s="43"/>
    </row>
    <row r="47" spans="2:10" s="8" customFormat="1" ht="16.2" hidden="1" customHeight="1">
      <c r="B47" s="83"/>
      <c r="C47" s="246"/>
      <c r="D47" s="92"/>
      <c r="E47" s="119"/>
      <c r="F47" s="89"/>
      <c r="G47" s="243"/>
      <c r="H47" s="43"/>
    </row>
    <row r="48" spans="2:10" s="8" customFormat="1" ht="16.5" customHeight="1">
      <c r="B48" s="327" t="s">
        <v>21</v>
      </c>
      <c r="C48" s="245"/>
      <c r="D48" s="255"/>
      <c r="E48" s="309"/>
      <c r="F48" s="310"/>
      <c r="G48" s="257"/>
      <c r="H48" s="87"/>
      <c r="I48" s="258"/>
    </row>
    <row r="49" spans="2:34" s="8" customFormat="1" ht="16.5" customHeight="1">
      <c r="B49" s="328"/>
      <c r="C49" s="246"/>
      <c r="D49" s="244"/>
      <c r="E49" s="357" t="str">
        <f>IF(AND(H12="",H14="",H16=""),"", IFERROR(AE111,"NA"))</f>
        <v/>
      </c>
      <c r="F49" s="358"/>
      <c r="G49" s="319" t="s">
        <v>18</v>
      </c>
      <c r="H49" s="320"/>
      <c r="I49" s="321"/>
    </row>
    <row r="50" spans="2:34" s="8" customFormat="1" ht="16.5" customHeight="1">
      <c r="B50" s="328"/>
      <c r="C50" s="324" t="s">
        <v>19</v>
      </c>
      <c r="D50" s="321"/>
      <c r="E50" s="357"/>
      <c r="F50" s="358"/>
      <c r="G50" s="319"/>
      <c r="H50" s="320"/>
      <c r="I50" s="321"/>
    </row>
    <row r="51" spans="2:34" s="8" customFormat="1" ht="16.5" customHeight="1">
      <c r="B51" s="328"/>
      <c r="C51" s="246"/>
      <c r="D51" s="90"/>
      <c r="E51" s="359" t="str">
        <f>IF(OR($E$49="NA",$E$49="",E49="ERROR: Please enter valid hours"), "ERROR: Please provide inputs","")</f>
        <v>ERROR: Please provide inputs</v>
      </c>
      <c r="F51" s="360"/>
      <c r="G51" s="259"/>
      <c r="H51" s="80"/>
      <c r="I51" s="92"/>
    </row>
    <row r="52" spans="2:34" s="8" customFormat="1" ht="16.5" customHeight="1" thickBot="1">
      <c r="B52" s="329"/>
      <c r="C52" s="247"/>
      <c r="D52" s="256"/>
      <c r="E52" s="361" t="e">
        <f>IF((AE110&gt;6),6,(IFERROR(AE110,0)))</f>
        <v>#N/A</v>
      </c>
      <c r="F52" s="362"/>
      <c r="G52" s="317" t="s">
        <v>259</v>
      </c>
      <c r="H52" s="318"/>
      <c r="I52" s="253" t="e">
        <f>ROUNDDOWN(E52,1)</f>
        <v>#N/A</v>
      </c>
    </row>
    <row r="53" spans="2:34" s="8" customFormat="1" ht="16.5" customHeight="1" thickBot="1">
      <c r="B53" s="70"/>
      <c r="D53" s="232"/>
      <c r="E53" s="233"/>
      <c r="F53" s="233"/>
      <c r="G53" s="234"/>
      <c r="I53" s="20"/>
      <c r="J53" s="43"/>
    </row>
    <row r="54" spans="2:34" s="8" customFormat="1" ht="16.5" customHeight="1">
      <c r="B54" s="292" t="s">
        <v>261</v>
      </c>
      <c r="C54" s="222"/>
      <c r="D54" s="222"/>
      <c r="E54" s="295"/>
      <c r="F54" s="296"/>
      <c r="G54" s="223"/>
      <c r="H54" s="223"/>
      <c r="I54" s="224"/>
      <c r="J54" s="43"/>
    </row>
    <row r="55" spans="2:34" s="8" customFormat="1" ht="16.5" customHeight="1">
      <c r="B55" s="293"/>
      <c r="C55" s="225"/>
      <c r="D55" s="225"/>
      <c r="E55" s="353" t="str">
        <f>IF(AND(H12="",H14="",H16=""),"", IFERROR(M111,"NA"))</f>
        <v/>
      </c>
      <c r="F55" s="354"/>
      <c r="G55" s="322" t="s">
        <v>18</v>
      </c>
      <c r="H55" s="323"/>
      <c r="I55" s="306"/>
      <c r="J55" s="43"/>
    </row>
    <row r="56" spans="2:34" s="8" customFormat="1" ht="16.5" customHeight="1">
      <c r="B56" s="293"/>
      <c r="C56" s="305" t="s">
        <v>19</v>
      </c>
      <c r="D56" s="306"/>
      <c r="E56" s="353"/>
      <c r="F56" s="354"/>
      <c r="G56" s="322"/>
      <c r="H56" s="323"/>
      <c r="I56" s="306"/>
      <c r="J56" s="43"/>
    </row>
    <row r="57" spans="2:34" s="8" customFormat="1" ht="16.5" customHeight="1">
      <c r="B57" s="293"/>
      <c r="C57" s="225"/>
      <c r="D57" s="227"/>
      <c r="E57" s="355" t="str">
        <f>IF(OR($E$55="NA",$E$55="",E55="ERROR: Please enter valid hours"), "ERROR: Please provide inputs","")</f>
        <v>ERROR: Please provide inputs</v>
      </c>
      <c r="F57" s="356"/>
      <c r="G57" s="226"/>
      <c r="H57" s="226"/>
      <c r="I57" s="228"/>
      <c r="J57" s="43"/>
    </row>
    <row r="58" spans="2:34" s="8" customFormat="1" ht="16.5" customHeight="1" thickBot="1">
      <c r="B58" s="294"/>
      <c r="C58" s="229"/>
      <c r="D58" s="230"/>
      <c r="E58" s="301" t="e">
        <f>IF((M110&gt;6),6,(IFERROR(M110,0)))</f>
        <v>#N/A</v>
      </c>
      <c r="F58" s="302"/>
      <c r="G58" s="299" t="s">
        <v>259</v>
      </c>
      <c r="H58" s="300"/>
      <c r="I58" s="254" t="e">
        <f>ROUNDDOWN(E58,1)</f>
        <v>#N/A</v>
      </c>
      <c r="J58" s="43"/>
    </row>
    <row r="59" spans="2:34" s="8" customFormat="1" ht="16.5" customHeight="1">
      <c r="B59" s="292" t="s">
        <v>262</v>
      </c>
      <c r="C59" s="222"/>
      <c r="D59" s="222"/>
      <c r="E59" s="295"/>
      <c r="F59" s="296"/>
      <c r="G59" s="223"/>
      <c r="H59" s="223"/>
      <c r="I59" s="224"/>
      <c r="J59" s="43"/>
    </row>
    <row r="60" spans="2:34" s="8" customFormat="1" ht="16.5" customHeight="1">
      <c r="B60" s="293"/>
      <c r="C60" s="225"/>
      <c r="D60" s="225"/>
      <c r="E60" s="353" t="str">
        <f>IF(AND(H12="",H14="",H16=""),"", IFERROR(F111,"NA"))</f>
        <v/>
      </c>
      <c r="F60" s="354"/>
      <c r="G60" s="322" t="s">
        <v>18</v>
      </c>
      <c r="H60" s="323"/>
      <c r="I60" s="306"/>
      <c r="J60" s="43"/>
    </row>
    <row r="61" spans="2:34" s="8" customFormat="1" ht="16.5" customHeight="1">
      <c r="B61" s="293"/>
      <c r="C61" s="305" t="s">
        <v>19</v>
      </c>
      <c r="D61" s="306"/>
      <c r="E61" s="353"/>
      <c r="F61" s="354"/>
      <c r="G61" s="322"/>
      <c r="H61" s="323"/>
      <c r="I61" s="306"/>
      <c r="J61" s="43"/>
    </row>
    <row r="62" spans="2:34" s="8" customFormat="1" ht="16.5" customHeight="1">
      <c r="B62" s="293"/>
      <c r="C62" s="225"/>
      <c r="D62" s="227"/>
      <c r="E62" s="365" t="str">
        <f>IF(OR($E$60="NA",$E$60="",E60="ERROR: Please enter valid hours"), "ERROR: Please provide inputs","")</f>
        <v>ERROR: Please provide inputs</v>
      </c>
      <c r="F62" s="366"/>
      <c r="G62" s="226"/>
      <c r="H62" s="226"/>
      <c r="I62" s="228"/>
      <c r="J62" s="43"/>
    </row>
    <row r="63" spans="2:34" s="15" customFormat="1" ht="19.5" customHeight="1" thickBot="1">
      <c r="B63" s="294"/>
      <c r="C63" s="229"/>
      <c r="D63" s="230"/>
      <c r="E63" s="301" t="e">
        <f>IF((F110&gt;6),6,(IFERROR(F110,0)))</f>
        <v>#N/A</v>
      </c>
      <c r="F63" s="302"/>
      <c r="G63" s="299" t="s">
        <v>259</v>
      </c>
      <c r="H63" s="300"/>
      <c r="I63" s="254" t="e">
        <f>ROUNDDOWN(E63,1)</f>
        <v>#N/A</v>
      </c>
      <c r="Z63" s="73"/>
      <c r="AA63" s="74" t="s">
        <v>21</v>
      </c>
      <c r="AB63" s="75">
        <f>$F$66</f>
        <v>0</v>
      </c>
      <c r="AC63" s="76">
        <v>1</v>
      </c>
      <c r="AD63" s="76">
        <v>2</v>
      </c>
      <c r="AE63" s="76">
        <v>3</v>
      </c>
      <c r="AF63" s="76">
        <v>4</v>
      </c>
      <c r="AG63" s="76">
        <v>5</v>
      </c>
      <c r="AH63" s="76">
        <v>6</v>
      </c>
    </row>
    <row r="64" spans="2:34" s="15" customFormat="1" ht="1.2" customHeight="1">
      <c r="B64" s="32"/>
      <c r="C64" s="33"/>
      <c r="D64" s="33"/>
      <c r="E64" s="33"/>
      <c r="F64" s="33"/>
      <c r="G64" s="33"/>
      <c r="H64" s="34"/>
      <c r="I64" s="35"/>
      <c r="Z64" s="73"/>
      <c r="AA64" s="73"/>
      <c r="AB64" s="73"/>
      <c r="AC64" s="73"/>
      <c r="AD64" s="73"/>
      <c r="AE64" s="73"/>
      <c r="AF64" s="73"/>
      <c r="AG64" s="73"/>
      <c r="AH64" s="73"/>
    </row>
    <row r="65" spans="1:34" s="15" customFormat="1" ht="16.5" customHeight="1">
      <c r="B65" s="194"/>
      <c r="C65" s="72"/>
      <c r="D65" s="72"/>
      <c r="E65" s="72"/>
      <c r="F65" s="72"/>
      <c r="G65" s="72"/>
      <c r="H65" s="231"/>
      <c r="I65" s="2"/>
      <c r="Z65" s="73"/>
      <c r="AA65" s="73"/>
      <c r="AB65" s="73"/>
      <c r="AC65" s="73"/>
      <c r="AD65" s="73"/>
      <c r="AE65" s="73"/>
      <c r="AF65" s="73"/>
      <c r="AG65" s="73"/>
      <c r="AH65" s="73"/>
    </row>
    <row r="66" spans="1:34" s="15" customFormat="1" ht="17.25" customHeight="1">
      <c r="B66" s="109" t="s">
        <v>22</v>
      </c>
      <c r="C66" s="110"/>
      <c r="D66" s="110"/>
      <c r="E66" s="110"/>
      <c r="F66" s="110"/>
      <c r="G66" s="110"/>
      <c r="H66" s="4"/>
      <c r="I66" s="4"/>
      <c r="Z66" s="73"/>
      <c r="AA66" s="73"/>
      <c r="AB66" s="73"/>
      <c r="AC66" s="73"/>
      <c r="AD66" s="73"/>
      <c r="AE66" s="73"/>
      <c r="AF66" s="73"/>
      <c r="AG66" s="73"/>
      <c r="AH66" s="73"/>
    </row>
    <row r="67" spans="1:34" s="15" customFormat="1" ht="1.5" customHeight="1">
      <c r="B67" s="36"/>
      <c r="C67" s="36"/>
      <c r="D67" s="36"/>
      <c r="E67" s="36"/>
      <c r="F67" s="36"/>
      <c r="G67" s="36"/>
      <c r="H67" s="37"/>
      <c r="I67" s="37"/>
      <c r="J67" s="19"/>
      <c r="Z67" s="73"/>
      <c r="AA67" s="73"/>
      <c r="AB67" s="73"/>
      <c r="AC67" s="73"/>
      <c r="AD67" s="73"/>
      <c r="AE67" s="73"/>
      <c r="AF67" s="73"/>
      <c r="AG67" s="73"/>
      <c r="AH67" s="73"/>
    </row>
    <row r="68" spans="1:34" ht="13.2">
      <c r="A68" s="45"/>
      <c r="B68" s="2"/>
      <c r="C68" s="2"/>
      <c r="D68" s="2"/>
      <c r="E68" s="48"/>
      <c r="F68" s="2"/>
      <c r="G68" s="2"/>
      <c r="H68" s="2"/>
      <c r="I68" s="2"/>
      <c r="M68" s="43"/>
      <c r="N68" s="8"/>
      <c r="O68" s="8"/>
      <c r="P68" s="8"/>
      <c r="Q68" s="8"/>
      <c r="R68" s="8"/>
      <c r="S68" s="15"/>
      <c r="T68" s="15"/>
      <c r="U68" s="15"/>
      <c r="V68" s="15"/>
      <c r="W68" s="8"/>
      <c r="X68" s="8"/>
      <c r="Y68" s="8"/>
      <c r="Z68" s="8"/>
      <c r="AA68" s="8"/>
    </row>
    <row r="69" spans="1:34" s="8" customFormat="1" ht="16.5" customHeight="1">
      <c r="B69" s="2"/>
      <c r="C69" s="70"/>
      <c r="D69" s="71"/>
      <c r="E69" s="71"/>
      <c r="F69" s="44"/>
      <c r="G69" s="115"/>
      <c r="H69" s="116"/>
      <c r="I69" s="20"/>
      <c r="J69" s="43"/>
    </row>
    <row r="70" spans="1:34" s="8" customFormat="1" ht="16.5" customHeight="1">
      <c r="B70" s="2"/>
      <c r="C70" s="70"/>
      <c r="D70" s="71"/>
      <c r="E70" s="71"/>
      <c r="F70" s="44"/>
      <c r="G70" s="115"/>
      <c r="H70" s="116"/>
      <c r="I70" s="20"/>
      <c r="J70" s="43"/>
    </row>
    <row r="71" spans="1:34" s="8" customFormat="1" ht="16.5" customHeight="1">
      <c r="B71" s="2"/>
      <c r="C71" s="70"/>
      <c r="D71" s="71"/>
      <c r="E71" s="71"/>
      <c r="F71" s="44"/>
      <c r="G71" s="115"/>
      <c r="H71" s="116"/>
      <c r="I71" s="20"/>
      <c r="J71" s="43"/>
    </row>
    <row r="72" spans="1:34" s="8" customFormat="1" ht="16.5" customHeight="1">
      <c r="B72" s="2"/>
      <c r="C72" s="70"/>
      <c r="D72" s="71"/>
      <c r="E72" s="71"/>
      <c r="F72" s="44"/>
      <c r="G72" s="115"/>
      <c r="H72" s="116"/>
      <c r="I72" s="20"/>
      <c r="J72" s="43"/>
    </row>
    <row r="73" spans="1:34" s="8" customFormat="1" ht="16.5" customHeight="1">
      <c r="B73" s="2"/>
      <c r="C73" s="70"/>
      <c r="D73" s="71"/>
      <c r="E73" s="71"/>
      <c r="F73" s="44"/>
      <c r="G73" s="115"/>
      <c r="H73" s="116"/>
      <c r="I73" s="20"/>
      <c r="J73" s="43"/>
    </row>
    <row r="74" spans="1:34" s="8" customFormat="1" ht="16.5" customHeight="1">
      <c r="B74" s="2"/>
      <c r="C74" s="70"/>
      <c r="D74" s="71"/>
      <c r="E74" s="71"/>
      <c r="F74" s="44"/>
      <c r="G74" s="115"/>
      <c r="H74" s="116"/>
      <c r="I74" s="20"/>
      <c r="J74" s="43"/>
    </row>
    <row r="75" spans="1:34" s="8" customFormat="1" ht="16.5" customHeight="1">
      <c r="B75" s="2"/>
      <c r="C75" s="70"/>
      <c r="D75" s="71"/>
      <c r="E75" s="71"/>
      <c r="F75" s="44"/>
      <c r="G75" s="115"/>
      <c r="H75" s="116"/>
      <c r="I75" s="20"/>
      <c r="J75" s="43"/>
    </row>
    <row r="76" spans="1:34" s="8" customFormat="1" ht="16.5" customHeight="1">
      <c r="B76" s="2"/>
      <c r="C76" s="70"/>
      <c r="D76" s="71"/>
      <c r="E76" s="71"/>
      <c r="F76" s="44"/>
      <c r="G76" s="115"/>
      <c r="H76" s="116"/>
      <c r="I76" s="20"/>
      <c r="J76" s="43"/>
    </row>
    <row r="77" spans="1:34" s="8" customFormat="1" ht="16.5" customHeight="1">
      <c r="B77" s="2"/>
      <c r="C77" s="70"/>
      <c r="D77" s="71"/>
      <c r="E77" s="71"/>
      <c r="F77" s="44"/>
      <c r="G77" s="115"/>
      <c r="H77" s="116"/>
      <c r="I77" s="20"/>
      <c r="J77" s="43"/>
    </row>
    <row r="78" spans="1:34" s="8" customFormat="1" ht="16.5" customHeight="1">
      <c r="B78" s="2"/>
      <c r="C78" s="70"/>
      <c r="D78" s="71"/>
      <c r="E78" s="71"/>
      <c r="F78" s="44"/>
      <c r="G78" s="115"/>
      <c r="H78" s="116"/>
      <c r="I78" s="20"/>
      <c r="J78" s="43"/>
    </row>
    <row r="79" spans="1:34" s="8" customFormat="1" ht="16.5" customHeight="1">
      <c r="B79" s="2"/>
      <c r="C79" s="70"/>
      <c r="D79" s="71"/>
      <c r="E79" s="71"/>
      <c r="F79" s="44"/>
      <c r="G79" s="115"/>
      <c r="H79" s="116"/>
      <c r="I79" s="20"/>
      <c r="J79" s="43"/>
    </row>
    <row r="80" spans="1:34"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s="8" customFormat="1" ht="16.5" customHeight="1">
      <c r="B84" s="2"/>
      <c r="C84" s="70"/>
      <c r="D84" s="71"/>
      <c r="E84" s="71"/>
      <c r="F84" s="44"/>
      <c r="G84" s="115"/>
      <c r="H84" s="116"/>
      <c r="I84" s="20"/>
      <c r="J84" s="43"/>
    </row>
    <row r="85" spans="1:31" s="8" customFormat="1" ht="16.5" customHeight="1">
      <c r="B85" s="2"/>
      <c r="C85" s="70"/>
      <c r="D85" s="71"/>
      <c r="E85" s="71"/>
      <c r="F85" s="44"/>
      <c r="G85" s="115"/>
      <c r="H85" s="116"/>
      <c r="I85" s="20"/>
      <c r="J85" s="43"/>
    </row>
    <row r="86" spans="1:31" s="8" customFormat="1" ht="16.5" customHeight="1">
      <c r="B86" s="2"/>
      <c r="C86" s="70"/>
      <c r="D86" s="71"/>
      <c r="E86" s="71"/>
      <c r="F86" s="44"/>
      <c r="G86" s="115"/>
      <c r="H86" s="116"/>
      <c r="I86" s="20"/>
      <c r="J86" s="43"/>
    </row>
    <row r="87" spans="1:31" s="8" customFormat="1" ht="10.95" customHeight="1">
      <c r="B87" s="2"/>
      <c r="C87" s="70"/>
      <c r="D87" s="71"/>
      <c r="E87" s="71"/>
      <c r="F87" s="44"/>
      <c r="G87" s="115"/>
      <c r="H87" s="116"/>
      <c r="I87" s="20"/>
      <c r="J87" s="43"/>
    </row>
    <row r="88" spans="1:31" ht="13.2" hidden="1">
      <c r="A88" s="45"/>
      <c r="B88" s="2"/>
      <c r="C88" s="2"/>
      <c r="D88" s="2"/>
      <c r="E88" s="48"/>
      <c r="F88" s="2"/>
      <c r="G88" s="2"/>
      <c r="H88" s="2"/>
      <c r="I88" s="2"/>
    </row>
    <row r="89" spans="1:31" ht="22.2" hidden="1" customHeight="1">
      <c r="A89" s="69"/>
      <c r="B89" s="117" t="s">
        <v>23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31" ht="17.399999999999999" hidden="1">
      <c r="B90" s="129" t="s">
        <v>24</v>
      </c>
      <c r="C90" s="2"/>
      <c r="D90" s="2"/>
      <c r="E90" s="2"/>
      <c r="F90" s="2"/>
      <c r="G90" s="2"/>
      <c r="H90" s="2"/>
      <c r="I90" s="2"/>
    </row>
    <row r="91" spans="1:31" ht="13.8" hidden="1">
      <c r="B91" s="130" t="s">
        <v>25</v>
      </c>
      <c r="C91" s="2"/>
      <c r="D91" s="2"/>
      <c r="E91" s="2"/>
      <c r="F91" s="2"/>
      <c r="G91" s="2"/>
      <c r="H91" s="2"/>
      <c r="I91" s="2"/>
    </row>
    <row r="92" spans="1:31" ht="14.4" hidden="1">
      <c r="A92" s="47"/>
      <c r="B92" s="50" t="s">
        <v>26</v>
      </c>
      <c r="C92" s="131"/>
      <c r="D92" s="51"/>
      <c r="E92" s="51"/>
      <c r="F92" s="132" t="e">
        <f>VLOOKUP($H$12,Climate_pcode_xref!$A$2:$C$3727,3,0)</f>
        <v>#N/A</v>
      </c>
      <c r="G92" s="49"/>
      <c r="H92" s="49"/>
      <c r="I92" s="49"/>
      <c r="J92" s="47"/>
      <c r="K92" s="47"/>
      <c r="L92" s="47"/>
      <c r="M92" s="47"/>
    </row>
    <row r="93" spans="1:31" ht="14.4" hidden="1">
      <c r="B93" s="50" t="s">
        <v>27</v>
      </c>
      <c r="C93" s="131"/>
      <c r="D93" s="51"/>
      <c r="E93" s="51"/>
      <c r="F93" s="132" t="e">
        <f>VLOOKUP($H$12,Climate_pcode_xref!$A$2:$C$3727,2,0)</f>
        <v>#N/A</v>
      </c>
      <c r="G93" s="49"/>
      <c r="H93" s="49"/>
      <c r="I93" s="49"/>
      <c r="J93" s="47"/>
      <c r="K93" s="47"/>
      <c r="L93" s="47"/>
      <c r="M93" s="47"/>
    </row>
    <row r="94" spans="1:31" ht="14.4" hidden="1">
      <c r="B94" s="50" t="s">
        <v>28</v>
      </c>
      <c r="C94" s="131"/>
      <c r="D94" s="51"/>
      <c r="E94" s="51"/>
      <c r="F94" s="132" t="e">
        <f>VLOOKUP($F$93,Climate_zones!$A$2:$E$71,5,0)</f>
        <v>#N/A</v>
      </c>
      <c r="G94" s="49"/>
      <c r="H94" s="49"/>
      <c r="I94" s="49"/>
      <c r="J94" s="47"/>
      <c r="K94" s="47"/>
      <c r="L94" s="47"/>
      <c r="M94" s="47"/>
    </row>
    <row r="95" spans="1:31" ht="14.4" hidden="1">
      <c r="A95" s="47"/>
      <c r="B95" s="55"/>
      <c r="C95" s="56"/>
      <c r="D95" s="57"/>
      <c r="E95" s="57"/>
      <c r="F95" s="132"/>
      <c r="G95" s="49"/>
      <c r="H95" s="49"/>
    </row>
    <row r="96" spans="1:31" ht="14.4" hidden="1">
      <c r="A96" s="47"/>
      <c r="B96" s="130" t="s">
        <v>29</v>
      </c>
      <c r="C96" s="56"/>
      <c r="D96" s="57"/>
      <c r="E96" s="57"/>
      <c r="F96" s="143"/>
      <c r="G96" s="49"/>
      <c r="H96" s="49"/>
      <c r="I96" s="130" t="s">
        <v>30</v>
      </c>
      <c r="J96" s="56"/>
      <c r="K96" s="57"/>
      <c r="L96" s="57"/>
      <c r="M96" s="132"/>
      <c r="O96" s="130" t="s">
        <v>255</v>
      </c>
      <c r="P96" s="56"/>
      <c r="Q96" s="57"/>
      <c r="R96" s="57"/>
      <c r="S96" s="137"/>
      <c r="T96" s="138"/>
      <c r="U96" s="130" t="s">
        <v>256</v>
      </c>
      <c r="V96" s="56"/>
      <c r="W96" s="57"/>
      <c r="X96" s="57"/>
      <c r="Y96" s="137"/>
      <c r="Z96" s="242"/>
      <c r="AA96" s="130" t="s">
        <v>257</v>
      </c>
      <c r="AB96" s="56"/>
      <c r="AC96" s="57"/>
      <c r="AD96" s="57"/>
      <c r="AE96" s="137"/>
    </row>
    <row r="97" spans="1:31" ht="14.4" hidden="1">
      <c r="A97" s="47"/>
      <c r="B97" s="66" t="s">
        <v>31</v>
      </c>
      <c r="C97" s="67"/>
      <c r="D97" s="68"/>
      <c r="E97" s="68"/>
      <c r="F97" s="139" t="e">
        <f>VLOOKUP($F$92,SGEx!$A$7:$D$14,2,FALSE)</f>
        <v>#N/A</v>
      </c>
      <c r="G97" s="49"/>
      <c r="H97" s="49"/>
      <c r="I97" s="66" t="s">
        <v>32</v>
      </c>
      <c r="J97" s="67"/>
      <c r="K97" s="68"/>
      <c r="L97" s="68"/>
      <c r="M97" s="139" t="e">
        <f>VLOOKUP($F$92,SGEx!$A$19:$D$26,2,FALSE)</f>
        <v>#N/A</v>
      </c>
      <c r="O97" s="66" t="s">
        <v>33</v>
      </c>
      <c r="P97" s="67"/>
      <c r="Q97" s="68"/>
      <c r="R97" s="68"/>
      <c r="S97" s="139" t="e">
        <f>VLOOKUP($F$92,SGEx!$A$31:$D$38,2,FALSE)</f>
        <v>#N/A</v>
      </c>
      <c r="T97" s="139"/>
      <c r="U97" s="66" t="s">
        <v>34</v>
      </c>
      <c r="V97" s="67"/>
      <c r="W97" s="68"/>
      <c r="X97" s="68"/>
      <c r="Y97" s="139" t="e">
        <f>VLOOKUP($F$92,SGEx!$A$43:$D$50,2,FALSE)</f>
        <v>#N/A</v>
      </c>
      <c r="Z97" s="139"/>
      <c r="AA97" s="66" t="s">
        <v>34</v>
      </c>
      <c r="AB97" s="67"/>
      <c r="AC97" s="68"/>
      <c r="AD97" s="68"/>
      <c r="AE97" s="139" t="e">
        <f>VLOOKUP($F$92,SGEx!$A$55:$D$62,2,FALSE)</f>
        <v>#N/A</v>
      </c>
    </row>
    <row r="98" spans="1:31" ht="14.4" hidden="1">
      <c r="A98" s="47"/>
      <c r="B98" s="66" t="s">
        <v>35</v>
      </c>
      <c r="C98" s="67"/>
      <c r="D98" s="68"/>
      <c r="E98" s="68"/>
      <c r="F98" s="132" t="e">
        <f>VLOOKUP($F$92,SGEx!$A$7:$D$14,3,FALSE)</f>
        <v>#N/A</v>
      </c>
      <c r="G98" s="49"/>
      <c r="H98" s="49"/>
      <c r="I98" s="66" t="s">
        <v>36</v>
      </c>
      <c r="J98" s="67"/>
      <c r="K98" s="68"/>
      <c r="L98" s="68"/>
      <c r="M98" s="132" t="e">
        <f>VLOOKUP($F$92,SGEx!$A$19:$D$26,3,FALSE)</f>
        <v>#N/A</v>
      </c>
      <c r="O98" s="66" t="s">
        <v>37</v>
      </c>
      <c r="P98" s="67"/>
      <c r="Q98" s="68"/>
      <c r="R98" s="68"/>
      <c r="S98" s="132" t="e">
        <f>VLOOKUP($F$92,SGEx!$A$31:$D$38,3,FALSE)</f>
        <v>#N/A</v>
      </c>
      <c r="T98" s="132"/>
      <c r="U98" s="66" t="s">
        <v>38</v>
      </c>
      <c r="V98" s="67"/>
      <c r="W98" s="68"/>
      <c r="X98" s="68"/>
      <c r="Y98" s="132" t="e">
        <f>VLOOKUP($F$92,SGEx!$A$43:$D$50,3,FALSE)</f>
        <v>#N/A</v>
      </c>
      <c r="Z98" s="132"/>
      <c r="AA98" s="66" t="s">
        <v>38</v>
      </c>
      <c r="AB98" s="67"/>
      <c r="AC98" s="68"/>
      <c r="AD98" s="68"/>
      <c r="AE98" s="132" t="e">
        <f>VLOOKUP($F$92,SGEx!$A$55:$D$62,3,FALSE)</f>
        <v>#N/A</v>
      </c>
    </row>
    <row r="99" spans="1:31" ht="14.4" hidden="1">
      <c r="A99" s="47"/>
      <c r="B99" s="66" t="s">
        <v>39</v>
      </c>
      <c r="C99" s="67"/>
      <c r="D99" s="68"/>
      <c r="E99" s="68"/>
      <c r="F99" s="132" t="e">
        <f>VLOOKUP($F$92,SGEx!$A$7:$D$14,4,FALSE)</f>
        <v>#N/A</v>
      </c>
      <c r="G99" s="49"/>
      <c r="H99" s="49"/>
      <c r="I99" s="66" t="s">
        <v>40</v>
      </c>
      <c r="J99" s="67"/>
      <c r="K99" s="68"/>
      <c r="L99" s="68"/>
      <c r="M99" s="132" t="e">
        <f>VLOOKUP($F$92,SGEx!$A$19:$D$26,4,FALSE)</f>
        <v>#N/A</v>
      </c>
      <c r="O99" s="66" t="s">
        <v>41</v>
      </c>
      <c r="P99" s="67"/>
      <c r="Q99" s="68"/>
      <c r="R99" s="68"/>
      <c r="S99" s="132" t="e">
        <f>VLOOKUP($F$92,SGEx!$A$31:$D$38,4,FALSE)</f>
        <v>#N/A</v>
      </c>
      <c r="T99" s="132"/>
      <c r="U99" s="66" t="s">
        <v>42</v>
      </c>
      <c r="V99" s="67"/>
      <c r="W99" s="68"/>
      <c r="X99" s="68"/>
      <c r="Y99" s="132" t="e">
        <f>VLOOKUP($F$92,SGEx!$A$43:$D$50,4,FALSE)</f>
        <v>#N/A</v>
      </c>
      <c r="Z99" s="132"/>
      <c r="AA99" s="66" t="s">
        <v>42</v>
      </c>
      <c r="AB99" s="67"/>
      <c r="AC99" s="68"/>
      <c r="AD99" s="68"/>
      <c r="AE99" s="132" t="e">
        <f>VLOOKUP($F$92,SGEx!$A$55:$D$62,4,FALSE)</f>
        <v>#N/A</v>
      </c>
    </row>
    <row r="100" spans="1:31" ht="14.4" hidden="1">
      <c r="A100" s="47"/>
      <c r="B100" s="52" t="s">
        <v>53</v>
      </c>
      <c r="C100" s="53"/>
      <c r="D100" s="54"/>
      <c r="E100" s="54"/>
      <c r="F100" s="144" t="e">
        <f>$H$16*F97+($H$17+$H$18*25.7)*F98+$H$19*F99</f>
        <v>#N/A</v>
      </c>
      <c r="G100" s="47"/>
      <c r="H100" s="47"/>
      <c r="I100" s="52" t="s">
        <v>53</v>
      </c>
      <c r="J100" s="53"/>
      <c r="K100" s="54"/>
      <c r="L100" s="54"/>
      <c r="M100" s="144" t="e">
        <f>$H$16*M97+($H$17+$H$18*25.7)*M98+$H$19*M99</f>
        <v>#N/A</v>
      </c>
      <c r="O100" s="52" t="s">
        <v>53</v>
      </c>
      <c r="P100" s="53"/>
      <c r="Q100" s="54"/>
      <c r="R100" s="54"/>
      <c r="S100" s="144" t="e">
        <f>$H$16*S97+($H$17+$H$18*25.7)*S98+$H$19*S99</f>
        <v>#N/A</v>
      </c>
      <c r="T100" s="144"/>
      <c r="U100" s="52" t="s">
        <v>53</v>
      </c>
      <c r="V100" s="53"/>
      <c r="W100" s="54"/>
      <c r="X100" s="54"/>
      <c r="Y100" s="144" t="e">
        <f>$H$16*Y97+($H$17+$H$18*25.7)*Y98+$H$19*Y99</f>
        <v>#N/A</v>
      </c>
      <c r="Z100" s="144"/>
      <c r="AA100" s="52" t="s">
        <v>53</v>
      </c>
      <c r="AB100" s="53"/>
      <c r="AC100" s="54"/>
      <c r="AD100" s="54"/>
      <c r="AE100" s="144" t="e">
        <f>$H$16*AE97+($H$17+$H$18*25.7)*AE98+$H$19*AE99</f>
        <v>#N/A</v>
      </c>
    </row>
    <row r="101" spans="1:31" ht="14.4" hidden="1">
      <c r="A101" s="47"/>
      <c r="B101" s="52" t="s">
        <v>54</v>
      </c>
      <c r="C101" s="53"/>
      <c r="D101" s="54"/>
      <c r="E101" s="54"/>
      <c r="F101" s="144" t="e">
        <f>$H$14*F97</f>
        <v>#N/A</v>
      </c>
      <c r="G101" s="47"/>
      <c r="H101" s="47"/>
      <c r="I101" s="52" t="s">
        <v>54</v>
      </c>
      <c r="J101" s="53"/>
      <c r="K101" s="54"/>
      <c r="L101" s="54"/>
      <c r="M101" s="144" t="e">
        <f>$H$14*M97</f>
        <v>#N/A</v>
      </c>
      <c r="O101" s="52" t="s">
        <v>54</v>
      </c>
      <c r="P101" s="53"/>
      <c r="Q101" s="54"/>
      <c r="R101" s="54"/>
      <c r="S101" s="144" t="e">
        <f>$H$14*S97</f>
        <v>#N/A</v>
      </c>
      <c r="T101" s="144"/>
      <c r="U101" s="52" t="s">
        <v>54</v>
      </c>
      <c r="V101" s="53"/>
      <c r="W101" s="54"/>
      <c r="X101" s="54"/>
      <c r="Y101" s="144" t="e">
        <f>$H$14*Y97</f>
        <v>#N/A</v>
      </c>
      <c r="Z101" s="144"/>
      <c r="AA101" s="52" t="s">
        <v>54</v>
      </c>
      <c r="AB101" s="53"/>
      <c r="AC101" s="54"/>
      <c r="AD101" s="54"/>
      <c r="AE101" s="144" t="e">
        <f>$H$14*AE97</f>
        <v>#N/A</v>
      </c>
    </row>
    <row r="102" spans="1:31" ht="14.4" hidden="1">
      <c r="A102" s="47"/>
      <c r="B102" s="52" t="s">
        <v>55</v>
      </c>
      <c r="C102" s="53"/>
      <c r="D102" s="54"/>
      <c r="E102" s="54"/>
      <c r="F102" s="144" t="e">
        <f>0.81*F101</f>
        <v>#N/A</v>
      </c>
      <c r="G102" s="47"/>
      <c r="H102" s="47"/>
      <c r="I102" s="52" t="s">
        <v>55</v>
      </c>
      <c r="J102" s="53"/>
      <c r="K102" s="54"/>
      <c r="L102" s="54"/>
      <c r="M102" s="144" t="e">
        <f>0.81*M101</f>
        <v>#N/A</v>
      </c>
      <c r="O102" s="52" t="s">
        <v>55</v>
      </c>
      <c r="P102" s="53"/>
      <c r="Q102" s="54"/>
      <c r="R102" s="54"/>
      <c r="S102" s="144" t="e">
        <f>0.81*S101</f>
        <v>#N/A</v>
      </c>
      <c r="T102" s="144"/>
      <c r="U102" s="52" t="s">
        <v>55</v>
      </c>
      <c r="V102" s="53"/>
      <c r="W102" s="54"/>
      <c r="X102" s="54"/>
      <c r="Y102" s="144" t="e">
        <f>0.81*Y101</f>
        <v>#N/A</v>
      </c>
      <c r="Z102" s="144"/>
      <c r="AA102" s="52" t="s">
        <v>55</v>
      </c>
      <c r="AB102" s="53"/>
      <c r="AC102" s="54"/>
      <c r="AD102" s="54"/>
      <c r="AE102" s="144" t="e">
        <f>0.81*AE101</f>
        <v>#N/A</v>
      </c>
    </row>
    <row r="103" spans="1:31" ht="14.4" hidden="1">
      <c r="A103" s="47"/>
      <c r="B103" s="52" t="s">
        <v>56</v>
      </c>
      <c r="C103" s="53"/>
      <c r="D103" s="54"/>
      <c r="E103" s="54"/>
      <c r="F103" s="144" t="e">
        <f>(1.81*F101*$H$13/3)*0.02*(($F$94-430)/365)</f>
        <v>#N/A</v>
      </c>
      <c r="G103" s="47"/>
      <c r="H103" s="47"/>
      <c r="I103" s="52" t="s">
        <v>56</v>
      </c>
      <c r="J103" s="53"/>
      <c r="K103" s="54"/>
      <c r="L103" s="54"/>
      <c r="M103" s="144" t="e">
        <f>(1.81*M101*$H$13/3)*0.02*(($F$94-430)/365)</f>
        <v>#N/A</v>
      </c>
      <c r="O103" s="52" t="s">
        <v>56</v>
      </c>
      <c r="P103" s="53"/>
      <c r="Q103" s="54"/>
      <c r="R103" s="54"/>
      <c r="S103" s="144" t="e">
        <f>(1.81*S101*$H$13/3)*0.02*(($F$94-430)/365)</f>
        <v>#N/A</v>
      </c>
      <c r="T103" s="144"/>
      <c r="U103" s="52" t="s">
        <v>56</v>
      </c>
      <c r="V103" s="53"/>
      <c r="W103" s="54"/>
      <c r="X103" s="54"/>
      <c r="Y103" s="144" t="e">
        <f>(1.81*Y101*$H$13/3)*0.02*(($F$94-430)/365)</f>
        <v>#N/A</v>
      </c>
      <c r="Z103" s="144"/>
      <c r="AA103" s="52" t="s">
        <v>56</v>
      </c>
      <c r="AB103" s="53"/>
      <c r="AC103" s="54"/>
      <c r="AD103" s="54"/>
      <c r="AE103" s="144" t="e">
        <f>(1.81*AE101*$H$13/3)*0.02*(($F$94-430)/365)</f>
        <v>#N/A</v>
      </c>
    </row>
    <row r="104" spans="1:31" ht="14.4" hidden="1">
      <c r="A104" s="47"/>
      <c r="B104" s="151" t="s">
        <v>57</v>
      </c>
      <c r="C104" s="53"/>
      <c r="D104" s="54"/>
      <c r="E104" s="54"/>
      <c r="F104" s="144" t="e">
        <f>-0.04*1.81*F101*(1-$H$13)</f>
        <v>#N/A</v>
      </c>
      <c r="G104" s="47"/>
      <c r="H104" s="47"/>
      <c r="I104" s="151" t="s">
        <v>57</v>
      </c>
      <c r="J104" s="53"/>
      <c r="K104" s="54"/>
      <c r="L104" s="54"/>
      <c r="M104" s="144" t="e">
        <f>-0.04*1.81*M101*(1-$H$13)</f>
        <v>#N/A</v>
      </c>
      <c r="O104" s="151" t="s">
        <v>57</v>
      </c>
      <c r="P104" s="53"/>
      <c r="Q104" s="54"/>
      <c r="R104" s="54"/>
      <c r="S104" s="144" t="e">
        <f>-0.04*1.81*S101*(1-$H$13)</f>
        <v>#N/A</v>
      </c>
      <c r="T104" s="144"/>
      <c r="U104" s="151" t="s">
        <v>57</v>
      </c>
      <c r="V104" s="53"/>
      <c r="W104" s="54"/>
      <c r="X104" s="54"/>
      <c r="Y104" s="144" t="e">
        <f>-0.04*1.81*Y101*(1-$H$13)</f>
        <v>#N/A</v>
      </c>
      <c r="Z104" s="144"/>
      <c r="AA104" s="151" t="s">
        <v>57</v>
      </c>
      <c r="AB104" s="53"/>
      <c r="AC104" s="54"/>
      <c r="AD104" s="54"/>
      <c r="AE104" s="144" t="e">
        <f>-0.04*1.81*AE101*(1-$H$13)</f>
        <v>#N/A</v>
      </c>
    </row>
    <row r="105" spans="1:31" ht="14.4" hidden="1">
      <c r="A105" s="47"/>
      <c r="B105" s="52" t="s">
        <v>58</v>
      </c>
      <c r="C105" s="53"/>
      <c r="D105" s="54"/>
      <c r="E105" s="54"/>
      <c r="F105" s="144" t="e">
        <f>F102+F103+F104</f>
        <v>#N/A</v>
      </c>
      <c r="G105" s="47"/>
      <c r="H105" s="47"/>
      <c r="I105" s="52" t="s">
        <v>58</v>
      </c>
      <c r="J105" s="53"/>
      <c r="K105" s="54"/>
      <c r="L105" s="54"/>
      <c r="M105" s="144" t="e">
        <f>M102+M103+M104</f>
        <v>#N/A</v>
      </c>
      <c r="O105" s="52" t="s">
        <v>58</v>
      </c>
      <c r="P105" s="53"/>
      <c r="Q105" s="54"/>
      <c r="R105" s="54"/>
      <c r="S105" s="144" t="e">
        <f>S102+S103+S104</f>
        <v>#N/A</v>
      </c>
      <c r="T105" s="144"/>
      <c r="U105" s="52" t="s">
        <v>58</v>
      </c>
      <c r="V105" s="53"/>
      <c r="W105" s="54"/>
      <c r="X105" s="54"/>
      <c r="Y105" s="144" t="e">
        <f>Y102+Y103+Y104</f>
        <v>#N/A</v>
      </c>
      <c r="Z105" s="144"/>
      <c r="AA105" s="52" t="s">
        <v>58</v>
      </c>
      <c r="AB105" s="53"/>
      <c r="AC105" s="54"/>
      <c r="AD105" s="54"/>
      <c r="AE105" s="144" t="e">
        <f>AE102+AE103+AE104</f>
        <v>#N/A</v>
      </c>
    </row>
    <row r="106" spans="1:31" ht="14.4" hidden="1">
      <c r="A106" s="47"/>
      <c r="B106" s="52" t="s">
        <v>59</v>
      </c>
      <c r="C106" s="53"/>
      <c r="D106" s="54"/>
      <c r="E106" s="54"/>
      <c r="F106" s="152" t="e">
        <f>(F100-F105)/F105</f>
        <v>#N/A</v>
      </c>
      <c r="G106" s="47"/>
      <c r="H106" s="47"/>
      <c r="I106" s="52" t="s">
        <v>59</v>
      </c>
      <c r="J106" s="53"/>
      <c r="K106" s="54"/>
      <c r="L106" s="54"/>
      <c r="M106" s="152" t="e">
        <f>(M100-M105)/M105</f>
        <v>#N/A</v>
      </c>
      <c r="O106" s="52" t="s">
        <v>59</v>
      </c>
      <c r="P106" s="53"/>
      <c r="Q106" s="54"/>
      <c r="R106" s="54"/>
      <c r="S106" s="152" t="e">
        <f>(S100-S105)/S105</f>
        <v>#N/A</v>
      </c>
      <c r="T106" s="152"/>
      <c r="U106" s="52" t="s">
        <v>59</v>
      </c>
      <c r="V106" s="53"/>
      <c r="W106" s="54"/>
      <c r="X106" s="54"/>
      <c r="Y106" s="152" t="e">
        <f>(Y100-Y105)/Y105</f>
        <v>#N/A</v>
      </c>
      <c r="Z106" s="152"/>
      <c r="AA106" s="52" t="s">
        <v>59</v>
      </c>
      <c r="AB106" s="53"/>
      <c r="AC106" s="54"/>
      <c r="AD106" s="54"/>
      <c r="AE106" s="152" t="e">
        <f>(AE100-AE105)/AE105</f>
        <v>#N/A</v>
      </c>
    </row>
    <row r="107" spans="1:31" ht="14.4" hidden="1">
      <c r="A107" s="47"/>
      <c r="B107" s="52" t="s">
        <v>60</v>
      </c>
      <c r="C107" s="53"/>
      <c r="D107" s="54"/>
      <c r="E107" s="54"/>
      <c r="F107" s="144" t="e">
        <f>2.75-3.01*F106</f>
        <v>#N/A</v>
      </c>
      <c r="G107" s="47"/>
      <c r="H107" s="47"/>
      <c r="I107" s="52" t="s">
        <v>60</v>
      </c>
      <c r="J107" s="53"/>
      <c r="K107" s="54"/>
      <c r="L107" s="54"/>
      <c r="M107" s="144" t="e">
        <f>2.75-3.01*M106</f>
        <v>#N/A</v>
      </c>
      <c r="O107" s="52" t="s">
        <v>60</v>
      </c>
      <c r="P107" s="53"/>
      <c r="Q107" s="54"/>
      <c r="R107" s="54"/>
      <c r="S107" s="144" t="e">
        <f>2.75-3.01*S106</f>
        <v>#N/A</v>
      </c>
      <c r="T107" s="144"/>
      <c r="U107" s="52" t="s">
        <v>60</v>
      </c>
      <c r="V107" s="53"/>
      <c r="W107" s="54"/>
      <c r="X107" s="54"/>
      <c r="Y107" s="144" t="e">
        <f>2.75-3.01*Y106</f>
        <v>#N/A</v>
      </c>
      <c r="Z107" s="144"/>
      <c r="AA107" s="52" t="s">
        <v>60</v>
      </c>
      <c r="AB107" s="53"/>
      <c r="AC107" s="54"/>
      <c r="AD107" s="54"/>
      <c r="AE107" s="144" t="e">
        <f>2.75-3.01*AE106</f>
        <v>#N/A</v>
      </c>
    </row>
    <row r="108" spans="1:31" ht="13.2" hidden="1">
      <c r="A108" s="47"/>
      <c r="F108" s="2"/>
      <c r="G108" s="47"/>
      <c r="H108" s="47"/>
      <c r="M108" s="2"/>
      <c r="S108" s="2"/>
      <c r="T108" s="2"/>
      <c r="Y108" s="2"/>
      <c r="Z108" s="2"/>
      <c r="AE108" s="2"/>
    </row>
    <row r="109" spans="1:31" ht="15.6" hidden="1">
      <c r="A109" s="47"/>
      <c r="B109" s="58" t="s">
        <v>47</v>
      </c>
      <c r="F109" s="2"/>
      <c r="G109" s="47"/>
      <c r="H109" s="47"/>
      <c r="I109" s="58" t="s">
        <v>47</v>
      </c>
      <c r="M109" s="2"/>
      <c r="O109" s="58" t="s">
        <v>47</v>
      </c>
      <c r="S109" s="2"/>
      <c r="T109" s="2"/>
      <c r="U109" s="58" t="s">
        <v>47</v>
      </c>
      <c r="Y109" s="2"/>
      <c r="Z109" s="2"/>
      <c r="AA109" s="58" t="s">
        <v>47</v>
      </c>
      <c r="AE109" s="2"/>
    </row>
    <row r="110" spans="1:31" ht="14.4" hidden="1">
      <c r="A110" s="47"/>
      <c r="B110" s="59" t="s">
        <v>48</v>
      </c>
      <c r="C110" s="60"/>
      <c r="D110" s="61"/>
      <c r="E110" s="61"/>
      <c r="F110" s="139" t="e">
        <f>ROUND(F107+0.5,2)</f>
        <v>#N/A</v>
      </c>
      <c r="G110" s="47"/>
      <c r="H110" s="47"/>
      <c r="I110" s="59" t="s">
        <v>48</v>
      </c>
      <c r="J110" s="60"/>
      <c r="K110" s="61"/>
      <c r="L110" s="61"/>
      <c r="M110" s="139" t="e">
        <f>ROUND(M107+0.5,2)</f>
        <v>#N/A</v>
      </c>
      <c r="O110" s="59" t="s">
        <v>48</v>
      </c>
      <c r="P110" s="60"/>
      <c r="Q110" s="61"/>
      <c r="R110" s="61"/>
      <c r="S110" s="139" t="e">
        <f>ROUND(S107+0.5,2)</f>
        <v>#N/A</v>
      </c>
      <c r="T110" s="139"/>
      <c r="U110" s="59" t="s">
        <v>48</v>
      </c>
      <c r="V110" s="60"/>
      <c r="W110" s="61"/>
      <c r="X110" s="61"/>
      <c r="Y110" s="139" t="e">
        <f>ROUND(Y107+0.5,2)</f>
        <v>#N/A</v>
      </c>
      <c r="Z110" s="139"/>
      <c r="AA110" s="59" t="s">
        <v>48</v>
      </c>
      <c r="AB110" s="60"/>
      <c r="AC110" s="61"/>
      <c r="AD110" s="61"/>
      <c r="AE110" s="139" t="e">
        <f>ROUND(AE107+0.5,2)</f>
        <v>#N/A</v>
      </c>
    </row>
    <row r="111" spans="1:31" ht="14.4" hidden="1" customHeight="1">
      <c r="A111" s="47"/>
      <c r="B111" s="59" t="s">
        <v>49</v>
      </c>
      <c r="C111" s="60"/>
      <c r="D111" s="61"/>
      <c r="E111" s="61"/>
      <c r="F111" s="132" t="e">
        <f>IF((ROUNDDOWN(F110*2,0)/2)&gt;6,6,IF((ROUNDDOWN(F110*2,0)/2)&lt;1,0,(ROUNDDOWN(F110*2,0)/2)))</f>
        <v>#N/A</v>
      </c>
      <c r="G111" s="47"/>
      <c r="H111" s="47"/>
      <c r="I111" s="59" t="s">
        <v>49</v>
      </c>
      <c r="J111" s="60"/>
      <c r="K111" s="61"/>
      <c r="L111" s="61"/>
      <c r="M111" s="132" t="e">
        <f>IF((ROUNDDOWN(M110*2,0)/2)&gt;6,6,IF((ROUNDDOWN(M110*2,0)/2)&lt;1,0,(ROUNDDOWN(M110*2,0)/2)))</f>
        <v>#N/A</v>
      </c>
      <c r="O111" s="59" t="s">
        <v>49</v>
      </c>
      <c r="P111" s="60"/>
      <c r="Q111" s="61"/>
      <c r="R111" s="61"/>
      <c r="S111" s="132" t="e">
        <f>IF((ROUNDDOWN(S110*2,0)/2)&gt;6,6,IF((ROUNDDOWN(S110*2,0)/2)&lt;1,0,(ROUNDDOWN(S110*2,0)/2)))</f>
        <v>#N/A</v>
      </c>
      <c r="T111" s="132"/>
      <c r="U111" s="59" t="s">
        <v>49</v>
      </c>
      <c r="V111" s="60"/>
      <c r="W111" s="61"/>
      <c r="X111" s="61"/>
      <c r="Y111" s="132" t="e">
        <f>IF((ROUNDDOWN(Y110*2,0)/2)&gt;6,6,IF((ROUNDDOWN(Y110*2,0)/2)&lt;1,0,(ROUNDDOWN(Y110*2,0)/2)))</f>
        <v>#N/A</v>
      </c>
      <c r="Z111" s="132"/>
      <c r="AA111" s="59" t="s">
        <v>49</v>
      </c>
      <c r="AB111" s="60"/>
      <c r="AC111" s="61"/>
      <c r="AD111" s="61"/>
      <c r="AE111" s="132" t="e">
        <f>IF((ROUNDDOWN(AE110*2,0)/2)&gt;6,6,IF((ROUNDDOWN(AE110*2,0)/2)&lt;1,0,(ROUNDDOWN(AE110*2,0)/2)))</f>
        <v>#N/A</v>
      </c>
    </row>
    <row r="112" spans="1:31" ht="13.2">
      <c r="A112" s="47"/>
      <c r="B112" s="47"/>
      <c r="C112" s="47"/>
      <c r="D112" s="47"/>
      <c r="E112" s="47"/>
      <c r="F112" s="49"/>
      <c r="G112" s="47"/>
      <c r="H112" s="47"/>
      <c r="I112" s="47"/>
      <c r="J112" s="47"/>
      <c r="K112" s="47"/>
      <c r="L112" s="47"/>
      <c r="M112" s="49"/>
      <c r="O112" s="47"/>
      <c r="P112" s="47"/>
      <c r="Q112" s="47"/>
      <c r="R112" s="47"/>
      <c r="S112" s="49"/>
      <c r="Y112" s="2"/>
    </row>
    <row r="113" spans="1:19">
      <c r="A113" s="47"/>
      <c r="B113" s="47"/>
      <c r="C113" s="47"/>
      <c r="D113" s="47"/>
      <c r="E113" s="47"/>
      <c r="F113" s="47"/>
      <c r="G113" s="47"/>
      <c r="H113" s="47"/>
      <c r="I113" s="47"/>
      <c r="J113" s="47"/>
      <c r="K113" s="47"/>
      <c r="L113" s="47"/>
      <c r="M113" s="47"/>
      <c r="O113" s="47"/>
      <c r="P113" s="47"/>
      <c r="Q113" s="47"/>
      <c r="R113" s="47"/>
      <c r="S113" s="47"/>
    </row>
    <row r="114" spans="1:19">
      <c r="A114" s="47"/>
      <c r="B114" s="47"/>
      <c r="C114" s="47"/>
      <c r="D114" s="47"/>
      <c r="E114" s="47"/>
      <c r="F114" s="47"/>
      <c r="G114" s="47"/>
      <c r="H114" s="47"/>
      <c r="I114" s="47"/>
      <c r="J114" s="47"/>
      <c r="K114" s="47"/>
      <c r="L114" s="47"/>
      <c r="M114" s="47"/>
      <c r="O114" s="47"/>
      <c r="P114" s="47"/>
      <c r="Q114" s="47"/>
      <c r="R114" s="47"/>
      <c r="S114" s="47"/>
    </row>
    <row r="115" spans="1:19">
      <c r="A115" s="47"/>
      <c r="B115" s="47"/>
      <c r="C115" s="47"/>
      <c r="D115" s="47"/>
      <c r="E115" s="47"/>
      <c r="F115" s="47"/>
      <c r="G115" s="47"/>
      <c r="H115" s="47"/>
      <c r="I115" s="47"/>
      <c r="J115" s="47"/>
      <c r="K115" s="47"/>
      <c r="L115" s="47"/>
      <c r="M115" s="47"/>
      <c r="O115" s="47"/>
      <c r="P115" s="47"/>
      <c r="Q115" s="47"/>
      <c r="R115" s="47"/>
      <c r="S115" s="47"/>
    </row>
    <row r="116" spans="1:19">
      <c r="A116" s="47"/>
      <c r="B116" s="47"/>
      <c r="C116" s="47"/>
      <c r="D116" s="47"/>
      <c r="E116" s="47"/>
      <c r="F116" s="47"/>
      <c r="G116" s="47"/>
      <c r="H116" s="47"/>
      <c r="I116" s="47"/>
      <c r="J116" s="47"/>
      <c r="K116" s="47"/>
      <c r="L116" s="47"/>
      <c r="M116" s="47"/>
      <c r="O116" s="47"/>
      <c r="P116" s="47"/>
      <c r="Q116" s="47"/>
      <c r="R116" s="47"/>
      <c r="S116" s="47"/>
    </row>
    <row r="117" spans="1:19">
      <c r="A117" s="47"/>
      <c r="B117" s="47"/>
      <c r="C117" s="47"/>
      <c r="D117" s="47"/>
      <c r="E117" s="47"/>
      <c r="F117" s="47"/>
      <c r="G117" s="47"/>
      <c r="H117" s="47"/>
      <c r="I117" s="47"/>
      <c r="J117" s="47"/>
      <c r="K117" s="47"/>
      <c r="L117" s="47"/>
      <c r="M117" s="47"/>
      <c r="O117" s="47"/>
      <c r="P117" s="47"/>
      <c r="Q117" s="47"/>
      <c r="R117" s="47"/>
      <c r="S117" s="47"/>
    </row>
    <row r="118" spans="1:19">
      <c r="A118" s="47"/>
      <c r="B118" s="47"/>
      <c r="C118" s="47"/>
      <c r="D118" s="47"/>
      <c r="E118" s="47"/>
      <c r="F118" s="47"/>
      <c r="G118" s="47"/>
      <c r="H118" s="47"/>
      <c r="I118" s="47"/>
      <c r="J118" s="47"/>
      <c r="K118" s="47"/>
      <c r="L118" s="47"/>
      <c r="M118" s="47"/>
    </row>
    <row r="119" spans="1:19">
      <c r="A119" s="47"/>
      <c r="B119" s="47"/>
      <c r="C119" s="47"/>
      <c r="D119" s="47"/>
      <c r="E119" s="47"/>
      <c r="F119" s="47"/>
      <c r="G119" s="47"/>
      <c r="H119" s="47"/>
      <c r="I119" s="47"/>
      <c r="J119" s="47"/>
      <c r="K119" s="47"/>
      <c r="L119" s="47"/>
      <c r="M119" s="47"/>
    </row>
    <row r="120" spans="1:19">
      <c r="A120" s="47"/>
      <c r="B120" s="47"/>
      <c r="C120" s="47"/>
      <c r="D120" s="47"/>
      <c r="E120" s="47"/>
      <c r="F120" s="47"/>
      <c r="G120" s="47"/>
      <c r="H120" s="47"/>
      <c r="I120" s="47"/>
      <c r="J120" s="47"/>
      <c r="K120" s="47"/>
      <c r="L120" s="47"/>
      <c r="M120" s="47"/>
    </row>
    <row r="121" spans="1:19">
      <c r="A121" s="47"/>
      <c r="B121" s="47"/>
      <c r="C121" s="47"/>
      <c r="D121" s="47"/>
      <c r="E121" s="47"/>
      <c r="F121" s="47"/>
      <c r="G121" s="47"/>
      <c r="H121" s="47"/>
      <c r="I121" s="47"/>
      <c r="J121" s="47"/>
      <c r="K121" s="47"/>
      <c r="L121" s="47"/>
      <c r="M121" s="47"/>
    </row>
    <row r="122" spans="1:19">
      <c r="A122" s="47"/>
      <c r="B122" s="47"/>
      <c r="C122" s="47"/>
      <c r="D122" s="47"/>
      <c r="E122" s="47"/>
      <c r="F122" s="47"/>
      <c r="G122" s="47"/>
      <c r="H122" s="47"/>
      <c r="I122" s="47"/>
      <c r="J122" s="47"/>
      <c r="K122" s="47"/>
      <c r="L122" s="47"/>
      <c r="M122" s="47"/>
    </row>
    <row r="123" spans="1:19">
      <c r="A123" s="47"/>
      <c r="B123" s="47"/>
      <c r="C123" s="47"/>
      <c r="D123" s="47"/>
      <c r="E123" s="47"/>
      <c r="F123" s="47"/>
      <c r="G123" s="47"/>
      <c r="H123" s="47"/>
      <c r="I123" s="47"/>
      <c r="J123" s="47"/>
      <c r="K123" s="47"/>
      <c r="L123" s="47"/>
      <c r="M123" s="47"/>
    </row>
    <row r="124" spans="1:19">
      <c r="A124" s="47"/>
      <c r="B124" s="47"/>
      <c r="C124" s="47"/>
      <c r="D124" s="47"/>
      <c r="E124" s="47"/>
      <c r="F124" s="47"/>
      <c r="G124" s="47"/>
      <c r="H124" s="47"/>
      <c r="I124" s="47"/>
      <c r="J124" s="47"/>
      <c r="K124" s="47"/>
      <c r="L124" s="47"/>
      <c r="M124" s="47"/>
    </row>
    <row r="125" spans="1:19">
      <c r="A125" s="47"/>
      <c r="B125" s="47"/>
      <c r="C125" s="47"/>
      <c r="D125" s="47"/>
      <c r="E125" s="47"/>
      <c r="F125" s="47"/>
      <c r="G125" s="47"/>
      <c r="H125" s="47"/>
      <c r="I125" s="47"/>
      <c r="J125" s="47"/>
      <c r="K125" s="47"/>
      <c r="L125" s="47"/>
      <c r="M125" s="47"/>
    </row>
    <row r="126" spans="1:19">
      <c r="A126" s="47"/>
      <c r="B126" s="47"/>
      <c r="C126" s="47"/>
      <c r="D126" s="47"/>
      <c r="E126" s="47"/>
      <c r="F126" s="47"/>
      <c r="G126" s="47"/>
      <c r="H126" s="47"/>
      <c r="I126" s="47"/>
      <c r="J126" s="47"/>
      <c r="K126" s="47"/>
      <c r="L126" s="47"/>
      <c r="M126" s="47"/>
    </row>
    <row r="127" spans="1:19">
      <c r="A127" s="47"/>
      <c r="B127" s="47"/>
      <c r="C127" s="47"/>
      <c r="D127" s="47"/>
      <c r="E127" s="47"/>
      <c r="F127" s="47"/>
      <c r="G127" s="47"/>
      <c r="H127" s="47"/>
      <c r="I127" s="47"/>
      <c r="J127" s="47"/>
      <c r="K127" s="47"/>
      <c r="L127" s="47"/>
      <c r="M127" s="47"/>
    </row>
    <row r="128" spans="1:19">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sheetData>
  <sheetProtection algorithmName="SHA-512" hashValue="6cfIaxjmSImSAgyqcngrHCB9GA92nO4caunnKDlcuVy6uW6ToUTwh0P6717RtdVj5UdplWTl/4z5DMTQ9TK4Lg==" saltValue="k7IAOvtrzmR196nDHSfJnQ==" spinCount="100000" sheet="1" selectLockedCells="1"/>
  <mergeCells count="52">
    <mergeCell ref="H18:I18"/>
    <mergeCell ref="G63:H63"/>
    <mergeCell ref="G60:I61"/>
    <mergeCell ref="H20:I20"/>
    <mergeCell ref="D3:E3"/>
    <mergeCell ref="F3:I3"/>
    <mergeCell ref="B4:H4"/>
    <mergeCell ref="B7:I7"/>
    <mergeCell ref="H12:I12"/>
    <mergeCell ref="H13:I13"/>
    <mergeCell ref="H14:I14"/>
    <mergeCell ref="H16:I16"/>
    <mergeCell ref="H17:I17"/>
    <mergeCell ref="H19:I19"/>
    <mergeCell ref="B34:B38"/>
    <mergeCell ref="E34:F34"/>
    <mergeCell ref="B59:B63"/>
    <mergeCell ref="E59:F59"/>
    <mergeCell ref="E60:F61"/>
    <mergeCell ref="C61:D61"/>
    <mergeCell ref="E62:F62"/>
    <mergeCell ref="E63:F63"/>
    <mergeCell ref="E35:F36"/>
    <mergeCell ref="C36:D36"/>
    <mergeCell ref="E37:F37"/>
    <mergeCell ref="E38:F38"/>
    <mergeCell ref="G38:H38"/>
    <mergeCell ref="G35:I36"/>
    <mergeCell ref="G49:I50"/>
    <mergeCell ref="G45:H45"/>
    <mergeCell ref="G42:I43"/>
    <mergeCell ref="B48:B52"/>
    <mergeCell ref="C50:D50"/>
    <mergeCell ref="B41:B45"/>
    <mergeCell ref="C43:D43"/>
    <mergeCell ref="E41:F41"/>
    <mergeCell ref="E42:F43"/>
    <mergeCell ref="E44:F44"/>
    <mergeCell ref="E45:F45"/>
    <mergeCell ref="E48:F48"/>
    <mergeCell ref="E49:F50"/>
    <mergeCell ref="E51:F51"/>
    <mergeCell ref="E52:F52"/>
    <mergeCell ref="G52:H52"/>
    <mergeCell ref="B54:B58"/>
    <mergeCell ref="E54:F54"/>
    <mergeCell ref="E55:F56"/>
    <mergeCell ref="G55:I56"/>
    <mergeCell ref="C56:D56"/>
    <mergeCell ref="E57:F57"/>
    <mergeCell ref="E58:F58"/>
    <mergeCell ref="G58:H58"/>
  </mergeCells>
  <phoneticPr fontId="8" type="noConversion"/>
  <conditionalFormatting sqref="E32:E33 E38 E52:E53">
    <cfRule type="expression" dxfId="55" priority="17" stopIfTrue="1">
      <formula>(#REF!="")</formula>
    </cfRule>
    <cfRule type="expression" dxfId="54" priority="18" stopIfTrue="1">
      <formula>OR(#REF!="ERROR: Rating must be in 0.5 star increment")</formula>
    </cfRule>
  </conditionalFormatting>
  <conditionalFormatting sqref="E45:E47">
    <cfRule type="expression" dxfId="53" priority="11" stopIfTrue="1">
      <formula>(#REF!="")</formula>
    </cfRule>
    <cfRule type="expression" dxfId="52" priority="12" stopIfTrue="1">
      <formula>OR(#REF!="ERROR: Rating must be in 0.5 star increment")</formula>
    </cfRule>
  </conditionalFormatting>
  <conditionalFormatting sqref="E58:E63">
    <cfRule type="expression" dxfId="51" priority="1" stopIfTrue="1">
      <formula>(#REF!="")</formula>
    </cfRule>
    <cfRule type="expression" dxfId="50" priority="2" stopIfTrue="1">
      <formula>OR(#REF!="ERROR: Rating must be in 0.5 star increment")</formula>
    </cfRule>
  </conditionalFormatting>
  <conditionalFormatting sqref="E63">
    <cfRule type="expression" dxfId="49" priority="19" stopIfTrue="1">
      <formula>(#REF!="")</formula>
    </cfRule>
    <cfRule type="expression" dxfId="48" priority="20" stopIfTrue="1">
      <formula>OR(#REF!="ERROR: Rating must be in 0.5 star increment")</formula>
    </cfRule>
  </conditionalFormatting>
  <conditionalFormatting sqref="F30">
    <cfRule type="expression" dxfId="47" priority="23" stopIfTrue="1">
      <formula>OR(#REF!="ERROR: Rating must be in 0.5 star increment")</formula>
    </cfRule>
  </conditionalFormatting>
  <conditionalFormatting sqref="F53">
    <cfRule type="expression" dxfId="46" priority="5" stopIfTrue="1">
      <formula>(#REF!="")</formula>
    </cfRule>
    <cfRule type="expression" dxfId="45" priority="6" stopIfTrue="1">
      <formula>OR(#REF!="ERROR: Rating must be in 0.5 star increment")</formula>
    </cfRule>
  </conditionalFormatting>
  <conditionalFormatting sqref="F68:F88">
    <cfRule type="expression" dxfId="44" priority="9" stopIfTrue="1">
      <formula>(#REF!="")</formula>
    </cfRule>
    <cfRule type="expression" dxfId="43" priority="10" stopIfTrue="1">
      <formula>OR(#REF!="ERROR: Rating must be in 0.5 star increment")</formula>
    </cfRule>
  </conditionalFormatting>
  <conditionalFormatting sqref="H20 H25">
    <cfRule type="expression" dxfId="42" priority="22" stopIfTrue="1">
      <formula>($B$17="ERROR: Percentage breakdown must total 100%")</formula>
    </cfRule>
  </conditionalFormatting>
  <conditionalFormatting sqref="H16:I17 H18 H19:I19">
    <cfRule type="expression" dxfId="41" priority="3" stopIfTrue="1">
      <formula>($B$17="ERROR: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5:D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D131091:D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D196627:D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D262163:D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D327699:D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D393235:D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D458771:D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D524307:D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D589843:D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D655379:D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D720915:D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D786451:D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D851987:D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D917523:D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D983059:D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xr:uid="{06A57D4F-BA63-4771-A799-86BE2D0E7771}">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ignoredErrors>
    <ignoredError sqref="F3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82CF-84DA-4DC3-9EA4-1276499EF71C}">
  <dimension ref="A1:AH277"/>
  <sheetViews>
    <sheetView showGridLines="0" topLeftCell="A2" zoomScale="115" zoomScaleNormal="11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4.6640625"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5" style="46" customWidth="1"/>
    <col min="14" max="15" width="9.33203125" style="46"/>
    <col min="16" max="17" width="18.5546875" style="46" customWidth="1"/>
    <col min="18" max="18" width="20.6640625" style="46" customWidth="1"/>
    <col min="19" max="19" width="19.109375" style="46" bestFit="1" customWidth="1"/>
    <col min="20" max="20" width="11.5546875" style="46" customWidth="1"/>
    <col min="21" max="24" width="18.6640625" style="46" customWidth="1"/>
    <col min="25" max="25" width="15" style="46" customWidth="1"/>
    <col min="26" max="26" width="10.5546875" style="46" customWidth="1"/>
    <col min="27" max="29" width="9.33203125" style="46"/>
    <col min="30" max="30" width="21.109375" style="46" customWidth="1"/>
    <col min="31" max="31" width="14.33203125" style="46" customWidth="1"/>
    <col min="32"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65.400000000000006" customHeight="1"/>
    <row r="2" spans="1:11" s="1" customFormat="1" ht="15" customHeight="1">
      <c r="A2" s="2"/>
      <c r="B2" s="3"/>
      <c r="C2" s="3"/>
      <c r="D2" s="3"/>
      <c r="E2" s="3"/>
      <c r="F2" s="3"/>
      <c r="G2" s="3"/>
      <c r="H2" s="3"/>
      <c r="I2" s="3"/>
    </row>
    <row r="3" spans="1:11" s="1" customFormat="1" ht="81" customHeight="1">
      <c r="A3" s="2"/>
      <c r="B3" s="4"/>
      <c r="C3" s="5"/>
      <c r="D3" s="340" t="s">
        <v>0</v>
      </c>
      <c r="E3" s="340"/>
      <c r="F3" s="340" t="s">
        <v>1</v>
      </c>
      <c r="G3" s="340"/>
      <c r="H3" s="340"/>
      <c r="I3" s="340"/>
    </row>
    <row r="4" spans="1:11" s="1" customFormat="1" ht="75.599999999999994" customHeight="1">
      <c r="A4" s="2"/>
      <c r="B4" s="350" t="s">
        <v>61</v>
      </c>
      <c r="C4" s="350"/>
      <c r="D4" s="350"/>
      <c r="E4" s="350"/>
      <c r="F4" s="350"/>
      <c r="G4" s="350"/>
      <c r="H4" s="350"/>
    </row>
    <row r="5" spans="1:11" s="1" customFormat="1" ht="15" customHeight="1">
      <c r="A5" s="6"/>
      <c r="B5" s="120" t="s">
        <v>3</v>
      </c>
      <c r="C5" s="235">
        <v>3.1</v>
      </c>
      <c r="D5" s="121"/>
      <c r="E5" s="122" t="s">
        <v>4</v>
      </c>
      <c r="F5" s="123">
        <v>46143</v>
      </c>
      <c r="G5" s="108"/>
      <c r="H5" s="121"/>
      <c r="I5" s="124"/>
      <c r="J5" s="7"/>
      <c r="K5" s="7"/>
    </row>
    <row r="6" spans="1:11" s="2" customFormat="1" ht="13.2"/>
    <row r="7" spans="1:11" s="2" customFormat="1" ht="155.25" customHeight="1">
      <c r="B7" s="345" t="s">
        <v>281</v>
      </c>
      <c r="C7" s="346"/>
      <c r="D7" s="346"/>
      <c r="E7" s="346"/>
      <c r="F7" s="346"/>
      <c r="G7" s="346"/>
      <c r="H7" s="346"/>
      <c r="I7" s="34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94" t="s">
        <v>6</v>
      </c>
      <c r="C12" s="95"/>
      <c r="D12" s="95"/>
      <c r="E12" s="95"/>
      <c r="F12" s="96"/>
      <c r="G12" s="20"/>
      <c r="H12" s="351"/>
      <c r="I12" s="352"/>
      <c r="J12" s="21" t="str">
        <f>IF(AND(H12="",H17=""),"",IF(ISNA(F64),"ERROR: Please enter a valid postcode",""))</f>
        <v/>
      </c>
    </row>
    <row r="13" spans="1:11" s="16" customFormat="1" ht="20.100000000000001" customHeight="1">
      <c r="B13" s="97" t="s">
        <v>7</v>
      </c>
      <c r="C13" s="127"/>
      <c r="D13" s="127"/>
      <c r="E13" s="127"/>
      <c r="F13" s="128"/>
      <c r="G13" s="20"/>
      <c r="H13" s="351"/>
      <c r="I13" s="352"/>
      <c r="J13" s="21"/>
    </row>
    <row r="14" spans="1:11" s="16" customFormat="1" ht="20.100000000000001" customHeight="1">
      <c r="B14" s="97" t="s">
        <v>8</v>
      </c>
      <c r="C14" s="127"/>
      <c r="D14" s="127"/>
      <c r="E14" s="127"/>
      <c r="F14" s="128"/>
      <c r="G14" s="20"/>
      <c r="H14" s="351"/>
      <c r="I14" s="352"/>
      <c r="J14" s="21"/>
    </row>
    <row r="15" spans="1:11" s="16" customFormat="1" ht="20.100000000000001" customHeight="1">
      <c r="B15" s="146" t="s">
        <v>51</v>
      </c>
      <c r="C15" s="147"/>
      <c r="D15" s="147"/>
      <c r="E15" s="147"/>
      <c r="F15" s="98"/>
      <c r="G15" s="20"/>
      <c r="H15" s="370"/>
      <c r="I15" s="371"/>
    </row>
    <row r="16" spans="1:11" s="16" customFormat="1" ht="12.75" customHeight="1">
      <c r="B16" s="24"/>
      <c r="C16" s="22"/>
      <c r="D16" s="22"/>
      <c r="E16" s="22"/>
      <c r="F16" s="22"/>
      <c r="G16" s="23"/>
      <c r="H16" s="25"/>
      <c r="I16" s="26"/>
      <c r="J16" s="140"/>
    </row>
    <row r="17" spans="2:10" s="16" customFormat="1" ht="20.100000000000001" customHeight="1">
      <c r="B17" s="94" t="s">
        <v>10</v>
      </c>
      <c r="C17" s="99"/>
      <c r="D17" s="99"/>
      <c r="E17" s="99"/>
      <c r="F17" s="100" t="s">
        <v>11</v>
      </c>
      <c r="G17" s="27"/>
      <c r="H17" s="341"/>
      <c r="I17" s="342"/>
      <c r="J17" s="141"/>
    </row>
    <row r="18" spans="2:10" s="16" customFormat="1" ht="20.100000000000001" customHeight="1">
      <c r="B18" s="101"/>
      <c r="C18" s="102"/>
      <c r="D18" s="102"/>
      <c r="E18" s="102"/>
      <c r="F18" s="103" t="s">
        <v>12</v>
      </c>
      <c r="G18" s="71"/>
      <c r="H18" s="341"/>
      <c r="I18" s="342"/>
      <c r="J18" s="141"/>
    </row>
    <row r="19" spans="2:10" s="16" customFormat="1" ht="20.100000000000001" customHeight="1">
      <c r="B19" s="101"/>
      <c r="C19" s="102"/>
      <c r="D19" s="102"/>
      <c r="E19" s="102"/>
      <c r="F19" s="103" t="s">
        <v>274</v>
      </c>
      <c r="G19" s="71"/>
      <c r="H19" s="325"/>
      <c r="I19" s="326"/>
      <c r="J19" s="141"/>
    </row>
    <row r="20" spans="2:10" s="16" customFormat="1" ht="20.100000000000001" customHeight="1">
      <c r="B20" s="104"/>
      <c r="C20" s="105"/>
      <c r="D20" s="105"/>
      <c r="E20" s="102"/>
      <c r="F20" s="103" t="s">
        <v>13</v>
      </c>
      <c r="G20" s="71"/>
      <c r="H20" s="343"/>
      <c r="I20" s="344"/>
      <c r="J20" s="140"/>
    </row>
    <row r="21" spans="2:10" s="16" customFormat="1" ht="20.100000000000001" customHeight="1">
      <c r="B21" s="28"/>
      <c r="C21" s="28"/>
      <c r="D21" s="28"/>
      <c r="E21" s="111"/>
      <c r="F21" s="112" t="s">
        <v>14</v>
      </c>
      <c r="G21" s="71"/>
      <c r="H21" s="332">
        <f>H17+H18/3.6+H19*25.7/3.6+H20*38.6/3.6</f>
        <v>0</v>
      </c>
      <c r="I21" s="332"/>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2" customHeight="1">
      <c r="B28" s="36"/>
      <c r="C28" s="36"/>
      <c r="D28" s="36"/>
      <c r="E28" s="36"/>
      <c r="F28" s="36"/>
      <c r="G28" s="36"/>
      <c r="H28" s="37"/>
      <c r="I28" s="37"/>
      <c r="J28" s="19"/>
    </row>
    <row r="29" spans="2:10" s="15" customFormat="1" ht="13.8" thickBot="1">
      <c r="B29" s="2"/>
      <c r="C29" s="2"/>
      <c r="D29" s="2"/>
      <c r="G29" s="38"/>
      <c r="H29" s="2"/>
      <c r="I29" s="2"/>
      <c r="J29" s="39"/>
    </row>
    <row r="30" spans="2:10" s="8" customFormat="1" ht="16.5" hidden="1" customHeight="1">
      <c r="B30" s="2"/>
      <c r="C30" s="40" t="s">
        <v>17</v>
      </c>
      <c r="D30" s="2"/>
      <c r="E30" s="80"/>
      <c r="F30" s="78" t="e">
        <f>IF(#REF!&lt;&gt;"",TRUNC(#REF!),"")</f>
        <v>#REF!</v>
      </c>
      <c r="G30" s="41"/>
      <c r="H30" s="2"/>
      <c r="I30" s="2"/>
      <c r="J30" s="42"/>
    </row>
    <row r="31" spans="2:10" s="8" customFormat="1" ht="16.5" hidden="1" customHeight="1">
      <c r="B31" s="2"/>
      <c r="C31" s="40"/>
      <c r="D31" s="2"/>
      <c r="E31" s="80"/>
      <c r="F31" s="79"/>
      <c r="G31" s="41"/>
      <c r="H31" s="2"/>
      <c r="I31" s="2"/>
      <c r="J31" s="42"/>
    </row>
    <row r="32" spans="2:10" s="8" customFormat="1" ht="16.5" hidden="1" customHeight="1">
      <c r="B32" s="83"/>
      <c r="C32" s="77"/>
      <c r="D32" s="80"/>
      <c r="E32" s="119"/>
      <c r="F32" s="113"/>
      <c r="G32" s="89"/>
      <c r="H32" s="89"/>
      <c r="I32" s="91"/>
      <c r="J32" s="43"/>
    </row>
    <row r="33" spans="2:10" s="8" customFormat="1" ht="16.5" hidden="1" customHeight="1">
      <c r="B33" s="83"/>
      <c r="C33" s="77"/>
      <c r="D33" s="80"/>
      <c r="E33" s="119"/>
      <c r="F33" s="113"/>
      <c r="G33" s="89"/>
      <c r="H33" s="89"/>
      <c r="I33" s="92"/>
      <c r="J33" s="43"/>
    </row>
    <row r="34" spans="2:10" s="8" customFormat="1" ht="16.5" customHeight="1">
      <c r="B34" s="333" t="s">
        <v>258</v>
      </c>
      <c r="C34" s="81"/>
      <c r="D34" s="81"/>
      <c r="E34" s="309"/>
      <c r="F34" s="310"/>
      <c r="G34" s="87"/>
      <c r="H34" s="87"/>
      <c r="I34" s="88"/>
      <c r="J34" s="42"/>
    </row>
    <row r="35" spans="2:10" s="8" customFormat="1" ht="16.5" customHeight="1">
      <c r="B35" s="334"/>
      <c r="C35" s="77"/>
      <c r="D35" s="77"/>
      <c r="E35" s="311" t="str">
        <f>IF(AND(H12="",H13="",H14="",H17=""),"",IFERROR(S111,"NA"))</f>
        <v/>
      </c>
      <c r="F35" s="312"/>
      <c r="G35" s="319" t="s">
        <v>18</v>
      </c>
      <c r="H35" s="320"/>
      <c r="I35" s="321"/>
      <c r="J35" s="43"/>
    </row>
    <row r="36" spans="2:10" s="8" customFormat="1" ht="16.5" customHeight="1">
      <c r="B36" s="334"/>
      <c r="C36" s="324" t="s">
        <v>19</v>
      </c>
      <c r="D36" s="321"/>
      <c r="E36" s="311"/>
      <c r="F36" s="312"/>
      <c r="G36" s="319"/>
      <c r="H36" s="320"/>
      <c r="I36" s="321"/>
      <c r="J36" s="43"/>
    </row>
    <row r="37" spans="2:10" s="8" customFormat="1" ht="16.5" customHeight="1">
      <c r="B37" s="334"/>
      <c r="C37" s="77"/>
      <c r="D37" s="82"/>
      <c r="E37" s="338" t="str">
        <f>IF(OR($E$35="NA",$E$35="",E35="ERROR: Please enter valid hours"), "ERROR: Please provide inputs","")</f>
        <v>ERROR: Please provide inputs</v>
      </c>
      <c r="F37" s="339"/>
      <c r="G37" s="89"/>
      <c r="H37" s="89"/>
      <c r="I37" s="91"/>
      <c r="J37" s="43"/>
    </row>
    <row r="38" spans="2:10" s="8" customFormat="1" ht="16.5" customHeight="1" thickBot="1">
      <c r="B38" s="335"/>
      <c r="C38" s="86"/>
      <c r="D38" s="114"/>
      <c r="E38" s="315" t="e">
        <f>IF((S110&gt;6),6,(IFERROR(S110,0)))</f>
        <v>#N/A</v>
      </c>
      <c r="F38" s="316"/>
      <c r="G38" s="317" t="s">
        <v>259</v>
      </c>
      <c r="H38" s="318"/>
      <c r="I38" s="253" t="e">
        <f>ROUNDDOWN(E38,1)</f>
        <v>#N/A</v>
      </c>
      <c r="J38" s="43"/>
    </row>
    <row r="39" spans="2:10" s="8" customFormat="1" ht="16.5" customHeight="1" thickBot="1">
      <c r="J39" s="42"/>
    </row>
    <row r="40" spans="2:10" s="8" customFormat="1" ht="16.2" hidden="1" customHeight="1" thickBot="1">
      <c r="B40" s="2"/>
      <c r="C40" s="2"/>
      <c r="D40" s="2"/>
      <c r="E40" s="2"/>
      <c r="F40" s="2"/>
      <c r="G40" s="2"/>
      <c r="H40" s="2"/>
      <c r="I40" s="2"/>
      <c r="J40" s="43"/>
    </row>
    <row r="41" spans="2:10" s="8" customFormat="1" ht="16.5" hidden="1" customHeight="1">
      <c r="B41" s="327" t="s">
        <v>260</v>
      </c>
      <c r="C41" s="245"/>
      <c r="D41" s="255"/>
      <c r="E41" s="309"/>
      <c r="F41" s="310"/>
      <c r="G41" s="257"/>
      <c r="H41" s="87"/>
      <c r="I41" s="258"/>
      <c r="J41" s="42"/>
    </row>
    <row r="42" spans="2:10" s="8" customFormat="1" ht="16.5" hidden="1" customHeight="1">
      <c r="B42" s="328"/>
      <c r="C42" s="246"/>
      <c r="D42" s="244"/>
      <c r="E42" s="311" t="str">
        <f>IF(OR(H12="",H13="",H14="",H17=""),"", IFERROR(Y111,"NA"))</f>
        <v/>
      </c>
      <c r="F42" s="312"/>
      <c r="G42" s="319" t="s">
        <v>18</v>
      </c>
      <c r="H42" s="320"/>
      <c r="I42" s="321"/>
      <c r="J42" s="43"/>
    </row>
    <row r="43" spans="2:10" s="8" customFormat="1" ht="16.5" hidden="1" customHeight="1">
      <c r="B43" s="328"/>
      <c r="C43" s="324" t="s">
        <v>19</v>
      </c>
      <c r="D43" s="321"/>
      <c r="E43" s="311"/>
      <c r="F43" s="312"/>
      <c r="G43" s="319"/>
      <c r="H43" s="320"/>
      <c r="I43" s="321"/>
      <c r="J43" s="43"/>
    </row>
    <row r="44" spans="2:10" s="8" customFormat="1" ht="16.5" hidden="1" customHeight="1">
      <c r="B44" s="328"/>
      <c r="C44" s="246"/>
      <c r="D44" s="90"/>
      <c r="E44" s="338" t="str">
        <f>IF(OR($E$42="NA",$E$42="",E42="ERROR: Please enter valid hours"), "ERROR: Please provide inputs","")</f>
        <v>ERROR: Please provide inputs</v>
      </c>
      <c r="F44" s="339"/>
      <c r="G44" s="259"/>
      <c r="H44" s="260"/>
      <c r="I44" s="92"/>
      <c r="J44" s="43"/>
    </row>
    <row r="45" spans="2:10" s="8" customFormat="1" ht="16.5" hidden="1" customHeight="1" thickBot="1">
      <c r="B45" s="329"/>
      <c r="C45" s="247"/>
      <c r="D45" s="256"/>
      <c r="E45" s="315" t="e">
        <f>IF((Y110&gt;6),6,(IFERROR(Y110,0)))</f>
        <v>#N/A</v>
      </c>
      <c r="F45" s="316"/>
      <c r="G45" s="317" t="s">
        <v>259</v>
      </c>
      <c r="H45" s="318"/>
      <c r="I45" s="253" t="e">
        <f>ROUNDDOWN(E45,1)</f>
        <v>#N/A</v>
      </c>
      <c r="J45" s="43"/>
    </row>
    <row r="46" spans="2:10" s="8" customFormat="1" ht="16.5" hidden="1" customHeight="1">
      <c r="B46" s="84"/>
      <c r="C46" s="246"/>
      <c r="D46" s="85"/>
      <c r="E46" s="118"/>
      <c r="F46" s="252"/>
      <c r="G46" s="243"/>
      <c r="H46" s="251"/>
      <c r="I46" s="248"/>
      <c r="J46" s="43"/>
    </row>
    <row r="47" spans="2:10" s="8" customFormat="1" ht="16.2" hidden="1" customHeight="1">
      <c r="B47" s="83"/>
      <c r="C47" s="246"/>
      <c r="D47" s="80"/>
      <c r="E47" s="119"/>
      <c r="F47" s="252"/>
      <c r="G47" s="243"/>
      <c r="H47" s="249"/>
      <c r="I47" s="250"/>
      <c r="J47" s="43"/>
    </row>
    <row r="48" spans="2:10" s="8" customFormat="1" ht="16.5" customHeight="1">
      <c r="B48" s="327" t="s">
        <v>278</v>
      </c>
      <c r="C48" s="245"/>
      <c r="D48" s="255"/>
      <c r="E48" s="273"/>
      <c r="F48" s="274"/>
      <c r="G48" s="257"/>
      <c r="H48" s="87"/>
      <c r="I48" s="258"/>
      <c r="J48" s="42"/>
    </row>
    <row r="49" spans="2:34" s="8" customFormat="1" ht="16.5" customHeight="1">
      <c r="B49" s="328"/>
      <c r="C49" s="246"/>
      <c r="D49" s="244"/>
      <c r="E49" s="311" t="str">
        <f>IF(OR(H12="",H13="",H14="",H17=""),"", IFERROR(AE111,"NA"))</f>
        <v/>
      </c>
      <c r="F49" s="312"/>
      <c r="G49" s="319" t="s">
        <v>18</v>
      </c>
      <c r="H49" s="320"/>
      <c r="I49" s="321"/>
      <c r="J49" s="43"/>
    </row>
    <row r="50" spans="2:34" s="8" customFormat="1" ht="16.5" customHeight="1">
      <c r="B50" s="328"/>
      <c r="C50" s="324" t="s">
        <v>19</v>
      </c>
      <c r="D50" s="321"/>
      <c r="E50" s="311"/>
      <c r="F50" s="312"/>
      <c r="G50" s="319"/>
      <c r="H50" s="320"/>
      <c r="I50" s="321"/>
      <c r="J50" s="43"/>
    </row>
    <row r="51" spans="2:34" s="8" customFormat="1" ht="16.5" customHeight="1">
      <c r="B51" s="328"/>
      <c r="C51" s="246"/>
      <c r="D51" s="90"/>
      <c r="E51" s="368" t="str">
        <f>IF(OR($E$49="NA",$E$49="",E49="ERROR: Please enter valid hours"), "ERROR: Please provide inputs","")</f>
        <v>ERROR: Please provide inputs</v>
      </c>
      <c r="F51" s="369"/>
      <c r="G51" s="259"/>
      <c r="H51" s="260"/>
      <c r="I51" s="92"/>
      <c r="J51" s="43"/>
    </row>
    <row r="52" spans="2:34" s="8" customFormat="1" ht="16.5" customHeight="1" thickBot="1">
      <c r="B52" s="329"/>
      <c r="C52" s="247"/>
      <c r="D52" s="256"/>
      <c r="E52" s="315" t="e">
        <f>IF((AE110&gt;6),6,(IFERROR(AE110,0)))</f>
        <v>#N/A</v>
      </c>
      <c r="F52" s="316"/>
      <c r="G52" s="317" t="s">
        <v>259</v>
      </c>
      <c r="H52" s="318"/>
      <c r="I52" s="253" t="e">
        <f>ROUNDDOWN(E52,1)</f>
        <v>#N/A</v>
      </c>
      <c r="J52" s="43"/>
    </row>
    <row r="53" spans="2:34" s="261" customFormat="1" ht="16.5" customHeight="1" thickBot="1">
      <c r="B53" s="264"/>
      <c r="D53" s="262"/>
      <c r="E53" s="275"/>
      <c r="F53" s="275"/>
      <c r="G53" s="263"/>
      <c r="H53" s="263"/>
      <c r="I53" s="265"/>
      <c r="J53" s="266"/>
    </row>
    <row r="54" spans="2:34" s="8" customFormat="1" ht="16.5" customHeight="1">
      <c r="B54" s="292" t="s">
        <v>261</v>
      </c>
      <c r="C54" s="222"/>
      <c r="D54" s="222"/>
      <c r="E54" s="295"/>
      <c r="F54" s="296"/>
      <c r="G54" s="223"/>
      <c r="H54" s="223"/>
      <c r="I54" s="224"/>
      <c r="J54" s="43"/>
    </row>
    <row r="55" spans="2:34" s="8" customFormat="1" ht="16.5" customHeight="1">
      <c r="B55" s="293"/>
      <c r="C55" s="225"/>
      <c r="D55" s="225"/>
      <c r="E55" s="297" t="str">
        <f>IF(OR(H12="",H13="",H14="",H17=""),"", IFERROR(M111,"NA"))</f>
        <v/>
      </c>
      <c r="F55" s="298"/>
      <c r="G55" s="322" t="s">
        <v>18</v>
      </c>
      <c r="H55" s="323"/>
      <c r="I55" s="306"/>
      <c r="J55" s="43"/>
    </row>
    <row r="56" spans="2:34" s="8" customFormat="1" ht="16.5" customHeight="1">
      <c r="B56" s="293"/>
      <c r="C56" s="305" t="s">
        <v>19</v>
      </c>
      <c r="D56" s="306"/>
      <c r="E56" s="297"/>
      <c r="F56" s="298"/>
      <c r="G56" s="322"/>
      <c r="H56" s="323"/>
      <c r="I56" s="306"/>
      <c r="J56" s="43"/>
    </row>
    <row r="57" spans="2:34" s="8" customFormat="1" ht="16.5" customHeight="1">
      <c r="B57" s="293"/>
      <c r="C57" s="225"/>
      <c r="D57" s="227"/>
      <c r="E57" s="307" t="str">
        <f>IF(OR($E$55="NA",$E$55="",E55="ERROR: Please enter valid hours"), "ERROR: Please provide inputs","")</f>
        <v>ERROR: Please provide inputs</v>
      </c>
      <c r="F57" s="308"/>
      <c r="G57" s="226"/>
      <c r="H57" s="226"/>
      <c r="I57" s="228"/>
      <c r="J57" s="43"/>
    </row>
    <row r="58" spans="2:34" s="8" customFormat="1" ht="16.5" customHeight="1" thickBot="1">
      <c r="B58" s="294"/>
      <c r="C58" s="229"/>
      <c r="D58" s="230"/>
      <c r="E58" s="301" t="e">
        <f>IF((M110&gt;6),6,(IFERROR(M110,0)))</f>
        <v>#N/A</v>
      </c>
      <c r="F58" s="302"/>
      <c r="G58" s="299" t="s">
        <v>259</v>
      </c>
      <c r="H58" s="300"/>
      <c r="I58" s="254" t="e">
        <f>ROUNDDOWN(E58,1)</f>
        <v>#N/A</v>
      </c>
      <c r="J58" s="43"/>
    </row>
    <row r="59" spans="2:34" s="8" customFormat="1" ht="16.5" customHeight="1">
      <c r="B59" s="292" t="s">
        <v>262</v>
      </c>
      <c r="C59" s="222"/>
      <c r="D59" s="222"/>
      <c r="E59" s="295"/>
      <c r="F59" s="296"/>
      <c r="G59" s="223"/>
      <c r="H59" s="223"/>
      <c r="I59" s="224"/>
      <c r="J59" s="43"/>
    </row>
    <row r="60" spans="2:34" s="8" customFormat="1" ht="16.5" customHeight="1">
      <c r="B60" s="293"/>
      <c r="C60" s="225"/>
      <c r="D60" s="225"/>
      <c r="E60" s="297" t="str">
        <f>IF(OR(H12="",H13="",H14="",H17=""),"", IFERROR(F111,"NA"))</f>
        <v/>
      </c>
      <c r="F60" s="298"/>
      <c r="G60" s="322" t="s">
        <v>18</v>
      </c>
      <c r="H60" s="323"/>
      <c r="I60" s="306"/>
      <c r="J60" s="43"/>
    </row>
    <row r="61" spans="2:34" s="8" customFormat="1" ht="16.5" customHeight="1">
      <c r="B61" s="293"/>
      <c r="C61" s="305" t="s">
        <v>19</v>
      </c>
      <c r="D61" s="306"/>
      <c r="E61" s="297"/>
      <c r="F61" s="298"/>
      <c r="G61" s="322"/>
      <c r="H61" s="323"/>
      <c r="I61" s="306"/>
      <c r="J61" s="43"/>
    </row>
    <row r="62" spans="2:34" s="8" customFormat="1" ht="16.5" customHeight="1">
      <c r="B62" s="293"/>
      <c r="C62" s="225"/>
      <c r="D62" s="227"/>
      <c r="E62" s="303" t="str">
        <f>IF(OR($E$60="NA",$E$60="",E60="ERROR: Please enter valid hours"), "ERROR: Please provide inputs","")</f>
        <v>ERROR: Please provide inputs</v>
      </c>
      <c r="F62" s="304"/>
      <c r="G62" s="226"/>
      <c r="H62" s="226"/>
      <c r="I62" s="228"/>
      <c r="J62" s="43"/>
    </row>
    <row r="63" spans="2:34" s="8" customFormat="1" ht="16.5" customHeight="1" thickBot="1">
      <c r="B63" s="294"/>
      <c r="C63" s="229"/>
      <c r="D63" s="230"/>
      <c r="E63" s="301" t="e">
        <f>IF((F110&gt;6),6,(IFERROR(F110,0)))</f>
        <v>#N/A</v>
      </c>
      <c r="F63" s="302"/>
      <c r="G63" s="299" t="s">
        <v>259</v>
      </c>
      <c r="H63" s="300"/>
      <c r="I63" s="254" t="e">
        <f>ROUNDDOWN(E63,1)</f>
        <v>#N/A</v>
      </c>
      <c r="J63" s="43"/>
    </row>
    <row r="64" spans="2:34" s="15" customFormat="1" ht="19.5" customHeight="1">
      <c r="B64" s="29"/>
      <c r="C64" s="30"/>
      <c r="D64" s="30"/>
      <c r="E64" s="30"/>
      <c r="F64" s="30"/>
      <c r="G64" s="30"/>
      <c r="H64" s="31"/>
      <c r="I64" s="2"/>
      <c r="Z64" s="73"/>
      <c r="AA64" s="74" t="s">
        <v>21</v>
      </c>
      <c r="AB64" s="75">
        <f>$F$66</f>
        <v>0</v>
      </c>
      <c r="AC64" s="76">
        <v>1</v>
      </c>
      <c r="AD64" s="76">
        <v>2</v>
      </c>
      <c r="AE64" s="76">
        <v>3</v>
      </c>
      <c r="AF64" s="76">
        <v>4</v>
      </c>
      <c r="AG64" s="76">
        <v>5</v>
      </c>
      <c r="AH64" s="76">
        <v>6</v>
      </c>
    </row>
    <row r="65" spans="1:34" s="15" customFormat="1" ht="1.2" customHeight="1">
      <c r="B65" s="32"/>
      <c r="C65" s="33"/>
      <c r="D65" s="33"/>
      <c r="E65" s="33"/>
      <c r="F65" s="33"/>
      <c r="G65" s="33"/>
      <c r="H65" s="34"/>
      <c r="I65" s="35"/>
      <c r="Z65" s="73"/>
      <c r="AA65" s="73"/>
      <c r="AB65" s="73"/>
      <c r="AC65" s="73"/>
      <c r="AD65" s="73"/>
      <c r="AE65" s="73"/>
      <c r="AF65" s="73"/>
      <c r="AG65" s="73"/>
      <c r="AH65" s="73"/>
    </row>
    <row r="66" spans="1:34" s="15" customFormat="1" ht="17.25" customHeight="1">
      <c r="B66" s="109" t="s">
        <v>22</v>
      </c>
      <c r="C66" s="110"/>
      <c r="D66" s="110"/>
      <c r="E66" s="110"/>
      <c r="F66" s="110"/>
      <c r="G66" s="110"/>
      <c r="H66" s="4"/>
      <c r="I66" s="4"/>
      <c r="Z66" s="73"/>
      <c r="AA66" s="73"/>
      <c r="AB66" s="73"/>
      <c r="AC66" s="73"/>
      <c r="AD66" s="73"/>
      <c r="AE66" s="73"/>
      <c r="AF66" s="73"/>
      <c r="AG66" s="73"/>
      <c r="AH66" s="73"/>
    </row>
    <row r="67" spans="1:34" s="15" customFormat="1" ht="1.5" customHeight="1">
      <c r="B67" s="36"/>
      <c r="C67" s="36"/>
      <c r="D67" s="36"/>
      <c r="E67" s="36"/>
      <c r="F67" s="36"/>
      <c r="G67" s="36"/>
      <c r="H67" s="37"/>
      <c r="I67" s="37"/>
      <c r="J67" s="19"/>
      <c r="Z67" s="73"/>
      <c r="AA67" s="73"/>
      <c r="AB67" s="73"/>
      <c r="AC67" s="73"/>
      <c r="AD67" s="73"/>
      <c r="AE67" s="73"/>
      <c r="AF67" s="73"/>
      <c r="AG67" s="73"/>
      <c r="AH67" s="73"/>
    </row>
    <row r="68" spans="1:34" ht="13.2">
      <c r="A68" s="45"/>
      <c r="B68" s="2"/>
      <c r="C68" s="2"/>
      <c r="D68" s="2"/>
      <c r="E68" s="48"/>
      <c r="F68" s="2"/>
      <c r="G68" s="2"/>
      <c r="H68" s="2"/>
      <c r="I68" s="2"/>
      <c r="M68" s="43"/>
      <c r="N68" s="8"/>
      <c r="O68" s="8"/>
      <c r="P68" s="8"/>
      <c r="Q68" s="8"/>
      <c r="R68" s="8"/>
      <c r="S68" s="15"/>
      <c r="T68" s="15"/>
      <c r="U68" s="15"/>
      <c r="V68" s="15"/>
      <c r="W68" s="8"/>
      <c r="X68" s="8"/>
      <c r="Y68" s="8"/>
      <c r="Z68" s="8"/>
      <c r="AA68" s="8"/>
    </row>
    <row r="69" spans="1:34" s="8" customFormat="1" ht="16.5" customHeight="1">
      <c r="B69" s="2"/>
      <c r="C69" s="70"/>
      <c r="D69" s="71"/>
      <c r="E69" s="71"/>
      <c r="F69" s="44"/>
      <c r="G69" s="115"/>
      <c r="H69" s="116"/>
      <c r="I69" s="20"/>
      <c r="J69" s="43"/>
    </row>
    <row r="70" spans="1:34" s="8" customFormat="1" ht="16.5" customHeight="1">
      <c r="B70" s="2"/>
      <c r="C70" s="70"/>
      <c r="D70" s="71"/>
      <c r="E70" s="71"/>
      <c r="F70" s="44"/>
      <c r="G70" s="115"/>
      <c r="H70" s="116"/>
      <c r="I70" s="20"/>
      <c r="J70" s="43"/>
    </row>
    <row r="71" spans="1:34" s="8" customFormat="1" ht="16.5" customHeight="1">
      <c r="B71" s="2"/>
      <c r="C71" s="70"/>
      <c r="D71" s="71"/>
      <c r="E71" s="71"/>
      <c r="F71" s="44"/>
      <c r="G71" s="115"/>
      <c r="H71" s="116"/>
      <c r="I71" s="20"/>
      <c r="J71" s="43"/>
    </row>
    <row r="72" spans="1:34" s="8" customFormat="1" ht="16.5" customHeight="1">
      <c r="B72" s="2"/>
      <c r="C72" s="70"/>
      <c r="D72" s="71"/>
      <c r="E72" s="71"/>
      <c r="F72" s="44"/>
      <c r="G72" s="115"/>
      <c r="H72" s="116"/>
      <c r="I72" s="20"/>
      <c r="J72" s="43"/>
    </row>
    <row r="73" spans="1:34" s="8" customFormat="1" ht="16.2" customHeight="1">
      <c r="B73" s="2"/>
      <c r="C73" s="70"/>
      <c r="D73" s="71"/>
      <c r="E73" s="71"/>
      <c r="F73" s="44"/>
      <c r="G73" s="115"/>
      <c r="H73" s="116"/>
      <c r="I73" s="20"/>
      <c r="J73" s="43"/>
    </row>
    <row r="74" spans="1:34" s="8" customFormat="1" ht="45" customHeight="1">
      <c r="B74" s="2"/>
      <c r="C74" s="70"/>
      <c r="D74" s="71"/>
      <c r="E74" s="71"/>
      <c r="F74" s="44"/>
      <c r="G74" s="115"/>
      <c r="H74" s="116"/>
      <c r="I74" s="20"/>
      <c r="J74" s="43"/>
    </row>
    <row r="75" spans="1:34" s="8" customFormat="1" ht="16.5" customHeight="1">
      <c r="B75" s="2"/>
      <c r="C75" s="70"/>
      <c r="D75" s="71"/>
      <c r="E75" s="71"/>
      <c r="F75" s="44"/>
      <c r="G75" s="115"/>
      <c r="H75" s="116"/>
      <c r="I75" s="20"/>
      <c r="J75" s="43"/>
    </row>
    <row r="76" spans="1:34" s="8" customFormat="1" ht="16.5" customHeight="1">
      <c r="B76" s="2"/>
      <c r="C76" s="70"/>
      <c r="D76" s="71"/>
      <c r="E76" s="71"/>
      <c r="F76" s="44"/>
      <c r="G76" s="115"/>
      <c r="H76" s="116"/>
      <c r="I76" s="20"/>
      <c r="J76" s="43"/>
    </row>
    <row r="77" spans="1:34" s="8" customFormat="1" ht="16.5" customHeight="1">
      <c r="B77" s="2"/>
      <c r="C77" s="70"/>
      <c r="D77" s="71"/>
      <c r="E77" s="71"/>
      <c r="F77" s="44"/>
      <c r="G77" s="115"/>
      <c r="H77" s="116"/>
      <c r="I77" s="20"/>
      <c r="J77" s="43"/>
    </row>
    <row r="78" spans="1:34" s="8" customFormat="1" ht="16.5" customHeight="1">
      <c r="B78" s="2"/>
      <c r="C78" s="70"/>
      <c r="D78" s="71"/>
      <c r="E78" s="71"/>
      <c r="F78" s="44"/>
      <c r="G78" s="115"/>
      <c r="H78" s="116"/>
      <c r="I78" s="20"/>
      <c r="J78" s="43"/>
    </row>
    <row r="79" spans="1:34" s="8" customFormat="1" ht="16.5" customHeight="1">
      <c r="B79" s="2"/>
      <c r="C79" s="70"/>
      <c r="D79" s="71"/>
      <c r="E79" s="71"/>
      <c r="F79" s="44"/>
      <c r="G79" s="115"/>
      <c r="H79" s="116"/>
      <c r="I79" s="20"/>
      <c r="J79" s="43"/>
    </row>
    <row r="80" spans="1:34"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s="8" customFormat="1" ht="16.5" customHeight="1">
      <c r="B84" s="2"/>
      <c r="C84" s="70"/>
      <c r="D84" s="71"/>
      <c r="E84" s="71"/>
      <c r="F84" s="44"/>
      <c r="G84" s="115"/>
      <c r="H84" s="116"/>
      <c r="I84" s="20"/>
      <c r="J84" s="43"/>
    </row>
    <row r="85" spans="1:31" s="8" customFormat="1" ht="16.5" customHeight="1">
      <c r="B85" s="2"/>
      <c r="C85" s="70"/>
      <c r="D85" s="71"/>
      <c r="E85" s="71"/>
      <c r="F85" s="44"/>
      <c r="G85" s="115"/>
      <c r="H85" s="116"/>
      <c r="I85" s="20"/>
      <c r="J85" s="43"/>
    </row>
    <row r="86" spans="1:31" s="8" customFormat="1" ht="16.5" customHeight="1">
      <c r="B86" s="2"/>
      <c r="C86" s="70"/>
      <c r="D86" s="71"/>
      <c r="E86" s="71"/>
      <c r="F86" s="44"/>
      <c r="G86" s="115"/>
      <c r="H86" s="116"/>
      <c r="I86" s="20"/>
      <c r="J86" s="43"/>
    </row>
    <row r="87" spans="1:31" s="8" customFormat="1" ht="16.5" customHeight="1">
      <c r="B87" s="2"/>
      <c r="C87" s="70"/>
      <c r="D87" s="71"/>
      <c r="E87" s="71"/>
      <c r="F87" s="44"/>
      <c r="G87" s="115"/>
      <c r="H87" s="116"/>
      <c r="I87" s="20"/>
      <c r="J87" s="43"/>
    </row>
    <row r="88" spans="1:31" ht="13.2" hidden="1">
      <c r="A88" s="45"/>
      <c r="B88" s="2"/>
      <c r="C88" s="2"/>
      <c r="D88" s="2"/>
      <c r="E88" s="48"/>
      <c r="F88" s="2"/>
      <c r="G88" s="2"/>
      <c r="H88" s="2"/>
      <c r="I88" s="2"/>
    </row>
    <row r="89" spans="1:31" ht="22.2" hidden="1" customHeight="1">
      <c r="A89" s="69"/>
      <c r="B89" s="117" t="s">
        <v>23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31" ht="17.399999999999999" hidden="1">
      <c r="B90" s="129" t="s">
        <v>24</v>
      </c>
      <c r="C90" s="2"/>
      <c r="D90" s="2"/>
      <c r="E90" s="2"/>
      <c r="F90" s="2"/>
      <c r="G90" s="2"/>
      <c r="H90" s="2"/>
      <c r="I90" s="2"/>
    </row>
    <row r="91" spans="1:31" ht="13.8" hidden="1">
      <c r="B91" s="130" t="s">
        <v>25</v>
      </c>
      <c r="C91" s="2"/>
      <c r="D91" s="2"/>
      <c r="E91" s="2"/>
      <c r="F91" s="2"/>
      <c r="G91" s="2"/>
      <c r="H91" s="2"/>
      <c r="I91" s="2"/>
    </row>
    <row r="92" spans="1:31" ht="14.4" hidden="1">
      <c r="A92" s="47"/>
      <c r="B92" s="50" t="s">
        <v>26</v>
      </c>
      <c r="C92" s="131"/>
      <c r="D92" s="51"/>
      <c r="E92" s="51"/>
      <c r="F92" s="132" t="e">
        <f>VLOOKUP($H$12,Climate_pcode_xref!$A$2:$C$3727,3,0)</f>
        <v>#N/A</v>
      </c>
      <c r="G92" s="49"/>
      <c r="H92" s="49"/>
      <c r="I92" s="49"/>
      <c r="J92" s="47"/>
      <c r="K92" s="47"/>
      <c r="L92" s="47"/>
      <c r="M92" s="47"/>
    </row>
    <row r="93" spans="1:31" ht="14.4" hidden="1">
      <c r="B93" s="50" t="s">
        <v>27</v>
      </c>
      <c r="C93" s="131"/>
      <c r="D93" s="51"/>
      <c r="E93" s="51"/>
      <c r="F93" s="132" t="e">
        <f>VLOOKUP($H$12,Climate_pcode_xref!$A$2:$C$3727,2,0)</f>
        <v>#N/A</v>
      </c>
      <c r="G93" s="49"/>
      <c r="H93" s="49"/>
      <c r="I93" s="49"/>
      <c r="J93" s="47"/>
      <c r="K93" s="47"/>
      <c r="L93" s="47"/>
      <c r="M93" s="47"/>
    </row>
    <row r="94" spans="1:31" ht="14.4" hidden="1">
      <c r="B94" s="50" t="s">
        <v>28</v>
      </c>
      <c r="C94" s="131"/>
      <c r="D94" s="51"/>
      <c r="E94" s="51"/>
      <c r="F94" s="132" t="e">
        <f>VLOOKUP($F$93,Climate_zones!$A$2:$E$71,5,0)</f>
        <v>#N/A</v>
      </c>
      <c r="G94" s="49"/>
      <c r="H94" s="49"/>
      <c r="I94" s="49"/>
      <c r="J94" s="47"/>
      <c r="K94" s="47"/>
      <c r="L94" s="47"/>
      <c r="M94" s="47"/>
    </row>
    <row r="95" spans="1:31" ht="14.4" hidden="1">
      <c r="A95" s="47"/>
      <c r="B95" s="55"/>
      <c r="C95" s="56"/>
      <c r="D95" s="57"/>
      <c r="E95" s="57"/>
      <c r="F95" s="132"/>
      <c r="G95" s="49"/>
      <c r="H95" s="49"/>
    </row>
    <row r="96" spans="1:31" ht="14.4" hidden="1">
      <c r="A96" s="47"/>
      <c r="B96" s="130" t="s">
        <v>29</v>
      </c>
      <c r="C96" s="56"/>
      <c r="D96" s="57"/>
      <c r="E96" s="57"/>
      <c r="F96" s="143"/>
      <c r="G96" s="49"/>
      <c r="H96" s="49"/>
      <c r="I96" s="130" t="s">
        <v>30</v>
      </c>
      <c r="J96" s="56"/>
      <c r="K96" s="57"/>
      <c r="L96" s="57"/>
      <c r="M96" s="132"/>
      <c r="O96" s="130" t="s">
        <v>255</v>
      </c>
      <c r="P96" s="56"/>
      <c r="Q96" s="57"/>
      <c r="R96" s="57"/>
      <c r="S96" s="137" t="s">
        <v>20</v>
      </c>
      <c r="T96" s="242"/>
      <c r="U96" s="130" t="s">
        <v>256</v>
      </c>
      <c r="V96" s="56"/>
      <c r="W96" s="57"/>
      <c r="X96" s="57"/>
      <c r="Y96" s="137" t="s">
        <v>20</v>
      </c>
      <c r="Z96" s="242"/>
      <c r="AA96" s="130" t="s">
        <v>257</v>
      </c>
      <c r="AB96" s="56"/>
      <c r="AC96" s="57"/>
      <c r="AD96" s="57"/>
      <c r="AE96" s="137" t="s">
        <v>20</v>
      </c>
    </row>
    <row r="97" spans="1:31" ht="14.4" hidden="1">
      <c r="A97" s="47"/>
      <c r="B97" s="66" t="s">
        <v>31</v>
      </c>
      <c r="C97" s="67"/>
      <c r="D97" s="68"/>
      <c r="E97" s="68"/>
      <c r="F97" s="139" t="e">
        <f>VLOOKUP($F$92,SGEx!$A$7:$D$14,2,FALSE)</f>
        <v>#N/A</v>
      </c>
      <c r="G97" s="49"/>
      <c r="H97" s="49"/>
      <c r="I97" s="66" t="s">
        <v>32</v>
      </c>
      <c r="J97" s="67"/>
      <c r="K97" s="68"/>
      <c r="L97" s="68"/>
      <c r="M97" s="139" t="e">
        <f>VLOOKUP($F$92,SGEx!$A$19:$D$26,2,FALSE)</f>
        <v>#N/A</v>
      </c>
      <c r="O97" s="66" t="s">
        <v>33</v>
      </c>
      <c r="P97" s="67"/>
      <c r="Q97" s="68"/>
      <c r="R97" s="68"/>
      <c r="S97" s="139" t="e">
        <f>VLOOKUP($F$92,SGEx!$A$31:$D$38,2,FALSE)</f>
        <v>#N/A</v>
      </c>
      <c r="T97" s="139"/>
      <c r="U97" s="66" t="s">
        <v>34</v>
      </c>
      <c r="V97" s="67"/>
      <c r="W97" s="68"/>
      <c r="X97" s="68"/>
      <c r="Y97" s="139" t="e">
        <f>VLOOKUP($F$92,SGEx!$A$43:$D$50,2,FALSE)</f>
        <v>#N/A</v>
      </c>
      <c r="Z97" s="139"/>
      <c r="AA97" s="66" t="s">
        <v>34</v>
      </c>
      <c r="AB97" s="67"/>
      <c r="AC97" s="68"/>
      <c r="AD97" s="68"/>
      <c r="AE97" s="139" t="e">
        <f>VLOOKUP($F$92,SGEx!A55:D62,2,FALSE)</f>
        <v>#N/A</v>
      </c>
    </row>
    <row r="98" spans="1:31" ht="14.4" hidden="1">
      <c r="A98" s="47"/>
      <c r="B98" s="66" t="s">
        <v>35</v>
      </c>
      <c r="C98" s="67"/>
      <c r="D98" s="68"/>
      <c r="E98" s="68"/>
      <c r="F98" s="132" t="e">
        <f>VLOOKUP($F$92,SGEx!$A$7:$D$14,3,FALSE)</f>
        <v>#N/A</v>
      </c>
      <c r="G98" s="49"/>
      <c r="H98" s="49"/>
      <c r="I98" s="66" t="s">
        <v>36</v>
      </c>
      <c r="J98" s="67"/>
      <c r="K98" s="68"/>
      <c r="L98" s="68"/>
      <c r="M98" s="132" t="e">
        <f>VLOOKUP($F$92,SGEx!$A$19:$D$26,3,FALSE)</f>
        <v>#N/A</v>
      </c>
      <c r="O98" s="66" t="s">
        <v>37</v>
      </c>
      <c r="P98" s="67"/>
      <c r="Q98" s="68"/>
      <c r="R98" s="68"/>
      <c r="S98" s="132" t="e">
        <f>VLOOKUP($F$92,SGEx!$A$31:$D$38,3,FALSE)</f>
        <v>#N/A</v>
      </c>
      <c r="T98" s="132"/>
      <c r="U98" s="66" t="s">
        <v>38</v>
      </c>
      <c r="V98" s="67"/>
      <c r="W98" s="68"/>
      <c r="X98" s="68"/>
      <c r="Y98" s="132" t="e">
        <f>VLOOKUP($F$92,SGEx!$A$43:$D$50,3,FALSE)</f>
        <v>#N/A</v>
      </c>
      <c r="Z98" s="132"/>
      <c r="AA98" s="66" t="s">
        <v>38</v>
      </c>
      <c r="AB98" s="67"/>
      <c r="AC98" s="68"/>
      <c r="AD98" s="68"/>
      <c r="AE98" s="132" t="e">
        <f>VLOOKUP($F$92,SGEx!A55:D62,3,FALSE)</f>
        <v>#N/A</v>
      </c>
    </row>
    <row r="99" spans="1:31" ht="14.4" hidden="1">
      <c r="A99" s="47"/>
      <c r="B99" s="66" t="s">
        <v>39</v>
      </c>
      <c r="C99" s="67"/>
      <c r="D99" s="68"/>
      <c r="E99" s="68"/>
      <c r="F99" s="132" t="e">
        <f>VLOOKUP($F$92,SGEx!$A$7:$D$14,4,FALSE)</f>
        <v>#N/A</v>
      </c>
      <c r="G99" s="49"/>
      <c r="H99" s="49"/>
      <c r="I99" s="66" t="s">
        <v>40</v>
      </c>
      <c r="J99" s="67"/>
      <c r="K99" s="68"/>
      <c r="L99" s="68"/>
      <c r="M99" s="132" t="e">
        <f>VLOOKUP($F$92,SGEx!$A$19:$D$26,4,FALSE)</f>
        <v>#N/A</v>
      </c>
      <c r="O99" s="66" t="s">
        <v>41</v>
      </c>
      <c r="P99" s="67"/>
      <c r="Q99" s="68"/>
      <c r="R99" s="68"/>
      <c r="S99" s="132" t="e">
        <f>VLOOKUP($F$92,SGEx!$A$31:$D$38,4,FALSE)</f>
        <v>#N/A</v>
      </c>
      <c r="T99" s="132"/>
      <c r="U99" s="66" t="s">
        <v>42</v>
      </c>
      <c r="V99" s="67"/>
      <c r="W99" s="68"/>
      <c r="X99" s="68"/>
      <c r="Y99" s="132" t="e">
        <f>VLOOKUP($F$92,SGEx!$A$43:$D$50,4,FALSE)</f>
        <v>#N/A</v>
      </c>
      <c r="Z99" s="132"/>
      <c r="AA99" s="66" t="s">
        <v>42</v>
      </c>
      <c r="AB99" s="67"/>
      <c r="AC99" s="68"/>
      <c r="AD99" s="68"/>
      <c r="AE99" s="132" t="e">
        <f>VLOOKUP($F$92,SGEx!A55:D62,4,FALSE)</f>
        <v>#N/A</v>
      </c>
    </row>
    <row r="100" spans="1:31" ht="14.4" hidden="1">
      <c r="A100" s="47"/>
      <c r="B100" s="52" t="s">
        <v>62</v>
      </c>
      <c r="C100" s="53"/>
      <c r="D100" s="54"/>
      <c r="E100" s="54"/>
      <c r="F100" s="144" t="e">
        <f>$H$17*F97+($H$18+$H$19*25.7)*F98+$H$20*F99</f>
        <v>#N/A</v>
      </c>
      <c r="G100" s="47"/>
      <c r="H100" s="47"/>
      <c r="I100" s="52" t="s">
        <v>62</v>
      </c>
      <c r="J100" s="53"/>
      <c r="K100" s="54"/>
      <c r="L100" s="54"/>
      <c r="M100" s="144" t="e">
        <f>$H$17*M97+($H$18+$H$19*25.7)*M98+$H$20*M99</f>
        <v>#N/A</v>
      </c>
      <c r="O100" s="52" t="s">
        <v>62</v>
      </c>
      <c r="P100" s="53"/>
      <c r="Q100" s="54"/>
      <c r="R100" s="54"/>
      <c r="S100" s="144" t="e">
        <f>$H$17*S97+($H$18+$H$19*25.7)*S98+$H$20*S99</f>
        <v>#N/A</v>
      </c>
      <c r="T100" s="144"/>
      <c r="U100" s="52" t="s">
        <v>62</v>
      </c>
      <c r="V100" s="53"/>
      <c r="W100" s="54"/>
      <c r="X100" s="54"/>
      <c r="Y100" s="144" t="e">
        <f>$H$17*Y97+($H$18+$H$19*25.7)*Y98+$H$20*Y99</f>
        <v>#N/A</v>
      </c>
      <c r="Z100" s="144"/>
      <c r="AA100" s="52" t="s">
        <v>62</v>
      </c>
      <c r="AB100" s="53"/>
      <c r="AC100" s="54"/>
      <c r="AD100" s="54"/>
      <c r="AE100" s="144" t="e">
        <f>$H$17*AE97+($H$18+$H$19*25.7)*AE98+$H$20*AE99</f>
        <v>#N/A</v>
      </c>
    </row>
    <row r="101" spans="1:31" ht="14.4" hidden="1">
      <c r="A101" s="47"/>
      <c r="B101" s="53" t="s">
        <v>63</v>
      </c>
      <c r="C101" s="53"/>
      <c r="D101" s="54"/>
      <c r="E101" s="54"/>
      <c r="F101" s="144" t="e">
        <f>(370*$H$13+440*$H$14)*F97*0.956</f>
        <v>#N/A</v>
      </c>
      <c r="G101" s="47"/>
      <c r="H101" s="47"/>
      <c r="I101" s="53" t="s">
        <v>63</v>
      </c>
      <c r="J101" s="53"/>
      <c r="K101" s="54"/>
      <c r="L101" s="54"/>
      <c r="M101" s="144" t="e">
        <f>(370*$H$13+440*$H$14)*M97*0.956</f>
        <v>#N/A</v>
      </c>
      <c r="O101" s="53" t="s">
        <v>63</v>
      </c>
      <c r="P101" s="53"/>
      <c r="Q101" s="54"/>
      <c r="R101" s="54"/>
      <c r="S101" s="144" t="e">
        <f>(370*$H$13+440*$H$14)*S97*0.956</f>
        <v>#N/A</v>
      </c>
      <c r="T101" s="144"/>
      <c r="U101" s="53" t="s">
        <v>63</v>
      </c>
      <c r="V101" s="53"/>
      <c r="W101" s="54"/>
      <c r="X101" s="54"/>
      <c r="Y101" s="144" t="e">
        <f>(370*$H$13+440*$H$14)*Y97*0.956</f>
        <v>#N/A</v>
      </c>
      <c r="Z101" s="144"/>
      <c r="AA101" s="53" t="s">
        <v>63</v>
      </c>
      <c r="AB101" s="53"/>
      <c r="AC101" s="54"/>
      <c r="AD101" s="54"/>
      <c r="AE101" s="144" t="e">
        <f>(370*$H$13+440*$H$14)*AE97*0.956</f>
        <v>#N/A</v>
      </c>
    </row>
    <row r="102" spans="1:31" ht="14.4" hidden="1">
      <c r="A102" s="47"/>
      <c r="B102" s="53" t="s">
        <v>64</v>
      </c>
      <c r="C102" s="53"/>
      <c r="D102" s="54"/>
      <c r="E102" s="54"/>
      <c r="F102" s="144" t="e">
        <f>1.81*F101</f>
        <v>#N/A</v>
      </c>
      <c r="G102" s="47"/>
      <c r="H102" s="47"/>
      <c r="I102" s="53" t="s">
        <v>64</v>
      </c>
      <c r="J102" s="53"/>
      <c r="K102" s="54"/>
      <c r="L102" s="54"/>
      <c r="M102" s="144" t="e">
        <f>1.81*M101</f>
        <v>#N/A</v>
      </c>
      <c r="O102" s="53" t="s">
        <v>64</v>
      </c>
      <c r="P102" s="53"/>
      <c r="Q102" s="54"/>
      <c r="R102" s="54"/>
      <c r="S102" s="144" t="e">
        <f>1.81*S101</f>
        <v>#N/A</v>
      </c>
      <c r="T102" s="144"/>
      <c r="U102" s="53" t="s">
        <v>64</v>
      </c>
      <c r="V102" s="53"/>
      <c r="W102" s="54"/>
      <c r="X102" s="54"/>
      <c r="Y102" s="144" t="e">
        <f>1.81*Y101</f>
        <v>#N/A</v>
      </c>
      <c r="Z102" s="144"/>
      <c r="AA102" s="53" t="s">
        <v>64</v>
      </c>
      <c r="AB102" s="53"/>
      <c r="AC102" s="54"/>
      <c r="AD102" s="54"/>
      <c r="AE102" s="144" t="e">
        <f>1.81*AE101</f>
        <v>#N/A</v>
      </c>
    </row>
    <row r="103" spans="1:31" ht="14.4" hidden="1">
      <c r="A103" s="47"/>
      <c r="B103" s="53" t="s">
        <v>65</v>
      </c>
      <c r="C103" s="53"/>
      <c r="D103" s="54"/>
      <c r="E103" s="54"/>
      <c r="F103" s="144" t="e">
        <f>(1.81*F101*$H$15)/3*(0.02*($F$94-430)/365)</f>
        <v>#N/A</v>
      </c>
      <c r="G103" s="47"/>
      <c r="H103" s="47"/>
      <c r="I103" s="53" t="s">
        <v>65</v>
      </c>
      <c r="J103" s="53"/>
      <c r="K103" s="54"/>
      <c r="L103" s="54"/>
      <c r="M103" s="144" t="e">
        <f>(1.81*M101*$H$15)/3*(0.02*($F$94-430)/365)</f>
        <v>#N/A</v>
      </c>
      <c r="O103" s="53" t="s">
        <v>65</v>
      </c>
      <c r="P103" s="53"/>
      <c r="Q103" s="54"/>
      <c r="R103" s="54"/>
      <c r="S103" s="144" t="e">
        <f>(1.81*S101*$H$15)/3*(0.02*($F$94-430)/365)</f>
        <v>#N/A</v>
      </c>
      <c r="T103" s="144"/>
      <c r="U103" s="53" t="s">
        <v>65</v>
      </c>
      <c r="V103" s="53"/>
      <c r="W103" s="54"/>
      <c r="X103" s="54"/>
      <c r="Y103" s="144" t="e">
        <f>(1.81*Y101*$H$15)/3*(0.02*($F$94-430)/365)</f>
        <v>#N/A</v>
      </c>
      <c r="Z103" s="144"/>
      <c r="AA103" s="53" t="s">
        <v>65</v>
      </c>
      <c r="AB103" s="53"/>
      <c r="AC103" s="54"/>
      <c r="AD103" s="54"/>
      <c r="AE103" s="144" t="e">
        <f>(1.81*AE101*$H$15)/3*(0.02*($F$94-430)/365)</f>
        <v>#N/A</v>
      </c>
    </row>
    <row r="104" spans="1:31" ht="14.4" hidden="1">
      <c r="A104" s="47"/>
      <c r="B104" s="153" t="s">
        <v>66</v>
      </c>
      <c r="C104" s="53"/>
      <c r="D104" s="54"/>
      <c r="E104" s="54"/>
      <c r="F104" s="144" t="e">
        <f>-0.04*(1.81*F101*(1-$H$15))</f>
        <v>#N/A</v>
      </c>
      <c r="G104" s="47"/>
      <c r="H104" s="47"/>
      <c r="I104" s="153" t="s">
        <v>66</v>
      </c>
      <c r="J104" s="53"/>
      <c r="K104" s="54"/>
      <c r="L104" s="54"/>
      <c r="M104" s="144" t="e">
        <f>-0.04*(1.81*M101*(1-$H$15))</f>
        <v>#N/A</v>
      </c>
      <c r="O104" s="153" t="s">
        <v>66</v>
      </c>
      <c r="P104" s="53"/>
      <c r="Q104" s="54"/>
      <c r="R104" s="54"/>
      <c r="S104" s="144" t="e">
        <f>-0.04*(1.81*S101*(1-$H$15))</f>
        <v>#N/A</v>
      </c>
      <c r="T104" s="144"/>
      <c r="U104" s="153" t="s">
        <v>66</v>
      </c>
      <c r="V104" s="53"/>
      <c r="W104" s="54"/>
      <c r="X104" s="54"/>
      <c r="Y104" s="144" t="e">
        <f>-0.04*(1.81*Y101*(1-$H$15))</f>
        <v>#N/A</v>
      </c>
      <c r="Z104" s="144"/>
      <c r="AA104" s="153" t="s">
        <v>66</v>
      </c>
      <c r="AB104" s="53"/>
      <c r="AC104" s="54"/>
      <c r="AD104" s="54"/>
      <c r="AE104" s="144" t="e">
        <f>-0.04*(1.81*AE101*(1-$H$15))</f>
        <v>#N/A</v>
      </c>
    </row>
    <row r="105" spans="1:31" ht="14.4" hidden="1">
      <c r="A105" s="47"/>
      <c r="B105" s="53" t="s">
        <v>67</v>
      </c>
      <c r="C105" s="53"/>
      <c r="D105" s="54"/>
      <c r="E105" s="54"/>
      <c r="F105" s="144" t="e">
        <f>F102+F103+F104</f>
        <v>#N/A</v>
      </c>
      <c r="G105" s="47"/>
      <c r="H105" s="47"/>
      <c r="I105" s="53" t="s">
        <v>67</v>
      </c>
      <c r="J105" s="53"/>
      <c r="K105" s="54"/>
      <c r="L105" s="54"/>
      <c r="M105" s="144" t="e">
        <f>M102+M103+M104</f>
        <v>#N/A</v>
      </c>
      <c r="O105" s="53" t="s">
        <v>67</v>
      </c>
      <c r="P105" s="53"/>
      <c r="Q105" s="54"/>
      <c r="R105" s="54"/>
      <c r="S105" s="144" t="e">
        <f>S102+S103+S104</f>
        <v>#N/A</v>
      </c>
      <c r="T105" s="144"/>
      <c r="U105" s="53" t="s">
        <v>67</v>
      </c>
      <c r="V105" s="53"/>
      <c r="W105" s="54"/>
      <c r="X105" s="54"/>
      <c r="Y105" s="144" t="e">
        <f>Y102+Y103+Y104</f>
        <v>#N/A</v>
      </c>
      <c r="Z105" s="144"/>
      <c r="AA105" s="53" t="s">
        <v>67</v>
      </c>
      <c r="AB105" s="53"/>
      <c r="AC105" s="54"/>
      <c r="AD105" s="54"/>
      <c r="AE105" s="144" t="e">
        <f>AE102+AE103+AE104</f>
        <v>#N/A</v>
      </c>
    </row>
    <row r="106" spans="1:31" ht="14.4" hidden="1">
      <c r="A106" s="47"/>
      <c r="B106" s="53" t="s">
        <v>68</v>
      </c>
      <c r="C106" s="53"/>
      <c r="D106" s="54"/>
      <c r="E106" s="54"/>
      <c r="F106" s="152" t="e">
        <f>(F100-F105)/F105</f>
        <v>#N/A</v>
      </c>
      <c r="G106" s="47"/>
      <c r="H106" s="47"/>
      <c r="I106" s="53" t="s">
        <v>68</v>
      </c>
      <c r="J106" s="53"/>
      <c r="K106" s="54"/>
      <c r="L106" s="54"/>
      <c r="M106" s="152" t="e">
        <f>(M100-M105)/M105</f>
        <v>#N/A</v>
      </c>
      <c r="O106" s="53" t="s">
        <v>68</v>
      </c>
      <c r="P106" s="53"/>
      <c r="Q106" s="54"/>
      <c r="R106" s="54"/>
      <c r="S106" s="152" t="e">
        <f>(S100-S105)/S105</f>
        <v>#N/A</v>
      </c>
      <c r="T106" s="152"/>
      <c r="U106" s="53" t="s">
        <v>68</v>
      </c>
      <c r="V106" s="53"/>
      <c r="W106" s="54"/>
      <c r="X106" s="54"/>
      <c r="Y106" s="152" t="e">
        <f>(Y100-Y105)/Y105</f>
        <v>#N/A</v>
      </c>
      <c r="Z106" s="152"/>
      <c r="AA106" s="53" t="s">
        <v>68</v>
      </c>
      <c r="AB106" s="53"/>
      <c r="AC106" s="54"/>
      <c r="AD106" s="54"/>
      <c r="AE106" s="152" t="e">
        <f>(AE100-AE105)/AE105</f>
        <v>#N/A</v>
      </c>
    </row>
    <row r="107" spans="1:31" ht="14.4" hidden="1">
      <c r="A107" s="47"/>
      <c r="B107" s="53" t="s">
        <v>69</v>
      </c>
      <c r="C107" s="53"/>
      <c r="D107" s="54"/>
      <c r="E107" s="54"/>
      <c r="F107" s="145" t="e">
        <f>2.75-3.45*F106</f>
        <v>#N/A</v>
      </c>
      <c r="G107" s="47"/>
      <c r="H107" s="47"/>
      <c r="I107" s="53" t="s">
        <v>69</v>
      </c>
      <c r="J107" s="53"/>
      <c r="K107" s="54"/>
      <c r="L107" s="54"/>
      <c r="M107" s="145" t="e">
        <f>2.75-3.45*M106</f>
        <v>#N/A</v>
      </c>
      <c r="O107" s="53" t="s">
        <v>69</v>
      </c>
      <c r="P107" s="53"/>
      <c r="Q107" s="54"/>
      <c r="R107" s="54"/>
      <c r="S107" s="145" t="e">
        <f>2.75-3.45*S106</f>
        <v>#N/A</v>
      </c>
      <c r="T107" s="145"/>
      <c r="U107" s="53" t="s">
        <v>69</v>
      </c>
      <c r="V107" s="53"/>
      <c r="W107" s="54"/>
      <c r="X107" s="54"/>
      <c r="Y107" s="145" t="e">
        <f>2.75-3.45*Y106</f>
        <v>#N/A</v>
      </c>
      <c r="Z107" s="145"/>
      <c r="AA107" s="53" t="s">
        <v>69</v>
      </c>
      <c r="AB107" s="53"/>
      <c r="AC107" s="54"/>
      <c r="AD107" s="54"/>
      <c r="AE107" s="145" t="e">
        <f>2.75-3.45*AE106</f>
        <v>#N/A</v>
      </c>
    </row>
    <row r="108" spans="1:31" ht="13.2" hidden="1">
      <c r="A108" s="47"/>
      <c r="F108" s="2"/>
      <c r="G108" s="47"/>
      <c r="H108" s="47"/>
      <c r="M108" s="2"/>
      <c r="S108" s="2"/>
      <c r="T108" s="2"/>
      <c r="Y108" s="2"/>
      <c r="Z108" s="2"/>
      <c r="AE108" s="2"/>
    </row>
    <row r="109" spans="1:31" ht="15.6" hidden="1">
      <c r="A109" s="47"/>
      <c r="B109" s="58" t="s">
        <v>47</v>
      </c>
      <c r="F109" s="2"/>
      <c r="G109" s="47"/>
      <c r="H109" s="47"/>
      <c r="I109" s="58" t="s">
        <v>47</v>
      </c>
      <c r="M109" s="2"/>
      <c r="O109" s="58" t="s">
        <v>47</v>
      </c>
      <c r="S109" s="2"/>
      <c r="T109" s="2"/>
      <c r="U109" s="58" t="s">
        <v>47</v>
      </c>
      <c r="Y109" s="2"/>
      <c r="Z109" s="2"/>
      <c r="AA109" s="58" t="s">
        <v>47</v>
      </c>
      <c r="AE109" s="2"/>
    </row>
    <row r="110" spans="1:31" ht="14.4" hidden="1">
      <c r="A110" s="47"/>
      <c r="B110" s="59" t="s">
        <v>48</v>
      </c>
      <c r="C110" s="60"/>
      <c r="D110" s="61"/>
      <c r="E110" s="61"/>
      <c r="F110" s="139" t="e">
        <f>ROUND(F107+0.5,2)</f>
        <v>#N/A</v>
      </c>
      <c r="G110" s="47"/>
      <c r="H110" s="47"/>
      <c r="I110" s="59" t="s">
        <v>48</v>
      </c>
      <c r="J110" s="60"/>
      <c r="K110" s="61"/>
      <c r="L110" s="61"/>
      <c r="M110" s="139" t="e">
        <f>ROUND(M107+0.5,2)</f>
        <v>#N/A</v>
      </c>
      <c r="O110" s="59" t="s">
        <v>48</v>
      </c>
      <c r="P110" s="60"/>
      <c r="Q110" s="61"/>
      <c r="R110" s="61"/>
      <c r="S110" s="139" t="e">
        <f>ROUND(S107+0.5,2)</f>
        <v>#N/A</v>
      </c>
      <c r="T110" s="139"/>
      <c r="U110" s="59" t="s">
        <v>48</v>
      </c>
      <c r="V110" s="60"/>
      <c r="W110" s="61"/>
      <c r="X110" s="61"/>
      <c r="Y110" s="139" t="e">
        <f>ROUND(Y107+0.5,2)</f>
        <v>#N/A</v>
      </c>
      <c r="Z110" s="139"/>
      <c r="AA110" s="59" t="s">
        <v>48</v>
      </c>
      <c r="AB110" s="60"/>
      <c r="AC110" s="61"/>
      <c r="AD110" s="61"/>
      <c r="AE110" s="139" t="e">
        <f>ROUND(AE107+0.5,2)</f>
        <v>#N/A</v>
      </c>
    </row>
    <row r="111" spans="1:31" ht="14.4" hidden="1" customHeight="1">
      <c r="A111" s="47"/>
      <c r="B111" s="59" t="s">
        <v>49</v>
      </c>
      <c r="C111" s="60"/>
      <c r="D111" s="61"/>
      <c r="E111" s="61"/>
      <c r="F111" s="132" t="e">
        <f>IF((ROUNDDOWN(F110*2,0)/2)&gt;6,6,IF((ROUNDDOWN(F110*2,0)/2)&lt;1,0,(ROUNDDOWN(F110*2,0)/2)))</f>
        <v>#N/A</v>
      </c>
      <c r="G111" s="47"/>
      <c r="H111" s="47"/>
      <c r="I111" s="59" t="s">
        <v>49</v>
      </c>
      <c r="J111" s="60"/>
      <c r="K111" s="61"/>
      <c r="L111" s="61"/>
      <c r="M111" s="132" t="e">
        <f>IF((ROUNDDOWN(M110*2,0)/2)&gt;6,6,IF((ROUNDDOWN(M110*2,0)/2)&lt;1,0,(ROUNDDOWN(M110*2,0)/2)))</f>
        <v>#N/A</v>
      </c>
      <c r="O111" s="59" t="s">
        <v>49</v>
      </c>
      <c r="P111" s="60"/>
      <c r="Q111" s="61"/>
      <c r="R111" s="61"/>
      <c r="S111" s="132" t="e">
        <f>IF((ROUNDDOWN(S110*2,0)/2)&gt;6,6,IF((ROUNDDOWN(S110*2,0)/2)&lt;1,0,(ROUNDDOWN(S110*2,0)/2)))</f>
        <v>#N/A</v>
      </c>
      <c r="T111" s="132"/>
      <c r="U111" s="59" t="s">
        <v>49</v>
      </c>
      <c r="V111" s="60"/>
      <c r="W111" s="61"/>
      <c r="X111" s="61"/>
      <c r="Y111" s="132" t="e">
        <f>IF((ROUNDDOWN(Y110*2,0)/2)&gt;6,6,IF((ROUNDDOWN(Y110*2,0)/2)&lt;1,0,(ROUNDDOWN(Y110*2,0)/2)))</f>
        <v>#N/A</v>
      </c>
      <c r="Z111" s="132"/>
      <c r="AA111" s="59" t="s">
        <v>49</v>
      </c>
      <c r="AB111" s="60"/>
      <c r="AC111" s="61"/>
      <c r="AD111" s="61"/>
      <c r="AE111" s="132" t="e">
        <f>IF((ROUNDDOWN(AE110*2,0)/2)&gt;6,6,IF((ROUNDDOWN(AE110*2,0)/2)&lt;1,0,(ROUNDDOWN(AE110*2,0)/2)))</f>
        <v>#N/A</v>
      </c>
    </row>
    <row r="112" spans="1:31" ht="13.2">
      <c r="A112" s="47"/>
      <c r="B112" s="47"/>
      <c r="C112" s="47"/>
      <c r="D112" s="47"/>
      <c r="E112" s="47"/>
      <c r="F112" s="49"/>
      <c r="G112" s="47"/>
      <c r="H112" s="47"/>
      <c r="I112" s="47"/>
      <c r="J112" s="47"/>
      <c r="K112" s="47"/>
      <c r="L112" s="47"/>
      <c r="M112" s="49"/>
      <c r="O112" s="47"/>
      <c r="P112" s="47"/>
      <c r="Q112" s="47"/>
      <c r="R112" s="47"/>
      <c r="S112" s="49"/>
      <c r="Y112" s="2"/>
    </row>
    <row r="113" spans="1:19">
      <c r="A113" s="47"/>
      <c r="B113" s="47"/>
      <c r="C113" s="47"/>
      <c r="D113" s="47"/>
      <c r="E113" s="47"/>
      <c r="F113" s="47"/>
      <c r="G113" s="47"/>
      <c r="H113" s="47"/>
      <c r="I113" s="47"/>
      <c r="J113" s="47"/>
      <c r="K113" s="47"/>
      <c r="L113" s="47"/>
      <c r="M113" s="47"/>
      <c r="O113" s="47"/>
      <c r="P113" s="47"/>
      <c r="Q113" s="47"/>
      <c r="R113" s="47"/>
      <c r="S113" s="47"/>
    </row>
    <row r="114" spans="1:19">
      <c r="A114" s="47"/>
      <c r="B114" s="47"/>
      <c r="C114" s="47"/>
      <c r="D114" s="47"/>
      <c r="E114" s="47"/>
      <c r="F114" s="47"/>
      <c r="G114" s="47"/>
      <c r="H114" s="47"/>
      <c r="I114" s="47"/>
      <c r="J114" s="47"/>
      <c r="K114" s="47"/>
      <c r="L114" s="47"/>
      <c r="M114" s="47"/>
      <c r="O114" s="47"/>
      <c r="P114" s="47"/>
      <c r="Q114" s="47"/>
      <c r="R114" s="47"/>
      <c r="S114" s="47"/>
    </row>
    <row r="115" spans="1:19">
      <c r="A115" s="47"/>
      <c r="B115" s="47"/>
      <c r="C115" s="47"/>
      <c r="D115" s="47"/>
      <c r="E115" s="47"/>
      <c r="F115" s="47"/>
      <c r="G115" s="47"/>
      <c r="H115" s="47"/>
      <c r="I115" s="47"/>
      <c r="J115" s="47"/>
      <c r="K115" s="47"/>
      <c r="L115" s="47"/>
      <c r="M115" s="47"/>
      <c r="O115" s="47"/>
      <c r="P115" s="47"/>
      <c r="Q115" s="47"/>
      <c r="R115" s="47"/>
      <c r="S115" s="47"/>
    </row>
    <row r="116" spans="1:19">
      <c r="A116" s="47"/>
      <c r="B116" s="47"/>
      <c r="C116" s="47"/>
      <c r="D116" s="47"/>
      <c r="E116" s="47"/>
      <c r="F116" s="47"/>
      <c r="G116" s="47"/>
      <c r="H116" s="47"/>
      <c r="I116" s="47"/>
      <c r="J116" s="47"/>
      <c r="K116" s="47"/>
      <c r="L116" s="47"/>
      <c r="M116" s="47"/>
      <c r="O116" s="47"/>
      <c r="P116" s="47"/>
      <c r="Q116" s="47"/>
      <c r="R116" s="47"/>
      <c r="S116" s="47"/>
    </row>
    <row r="117" spans="1:19">
      <c r="A117" s="47"/>
      <c r="B117" s="47"/>
      <c r="C117" s="47"/>
      <c r="D117" s="47"/>
      <c r="E117" s="47"/>
      <c r="F117" s="47"/>
      <c r="G117" s="47"/>
      <c r="H117" s="47"/>
      <c r="I117" s="47"/>
      <c r="J117" s="47"/>
      <c r="K117" s="47"/>
      <c r="L117" s="47"/>
      <c r="M117" s="47"/>
      <c r="O117" s="47"/>
      <c r="P117" s="47"/>
      <c r="Q117" s="47"/>
      <c r="R117" s="47"/>
      <c r="S117" s="47"/>
    </row>
    <row r="118" spans="1:19">
      <c r="A118" s="47"/>
      <c r="B118" s="47"/>
      <c r="C118" s="47"/>
      <c r="D118" s="47"/>
      <c r="E118" s="47"/>
      <c r="F118" s="47"/>
      <c r="G118" s="47"/>
      <c r="H118" s="47"/>
      <c r="I118" s="47"/>
      <c r="J118" s="47"/>
      <c r="K118" s="47"/>
      <c r="L118" s="47"/>
      <c r="M118" s="47"/>
    </row>
    <row r="119" spans="1:19">
      <c r="A119" s="47"/>
      <c r="B119" s="47"/>
      <c r="C119" s="47"/>
      <c r="D119" s="47"/>
      <c r="E119" s="47"/>
      <c r="F119" s="47"/>
      <c r="G119" s="47"/>
      <c r="H119" s="47"/>
      <c r="I119" s="47"/>
      <c r="J119" s="47"/>
      <c r="K119" s="47"/>
      <c r="L119" s="47"/>
      <c r="M119" s="47"/>
    </row>
    <row r="120" spans="1:19">
      <c r="A120" s="47"/>
      <c r="B120" s="47"/>
      <c r="C120" s="47"/>
      <c r="D120" s="47"/>
      <c r="E120" s="47"/>
      <c r="F120" s="47"/>
      <c r="G120" s="47"/>
      <c r="H120" s="47"/>
      <c r="I120" s="47"/>
      <c r="J120" s="47"/>
      <c r="K120" s="47"/>
      <c r="L120" s="47"/>
      <c r="M120" s="47"/>
    </row>
    <row r="121" spans="1:19">
      <c r="A121" s="47"/>
      <c r="B121" s="47"/>
      <c r="C121" s="47"/>
      <c r="D121" s="47"/>
      <c r="E121" s="47"/>
      <c r="F121" s="47"/>
      <c r="G121" s="47"/>
      <c r="H121" s="47"/>
      <c r="I121" s="47"/>
      <c r="J121" s="47"/>
      <c r="K121" s="47"/>
      <c r="L121" s="47"/>
      <c r="M121" s="47"/>
    </row>
    <row r="122" spans="1:19">
      <c r="A122" s="47"/>
      <c r="B122" s="47"/>
      <c r="C122" s="47"/>
      <c r="D122" s="47"/>
      <c r="E122" s="47"/>
      <c r="F122" s="47"/>
      <c r="G122" s="47"/>
      <c r="H122" s="47"/>
      <c r="I122" s="47"/>
      <c r="J122" s="47"/>
      <c r="K122" s="47"/>
      <c r="L122" s="47"/>
      <c r="M122" s="47"/>
    </row>
    <row r="123" spans="1:19">
      <c r="A123" s="47"/>
      <c r="B123" s="47"/>
      <c r="C123" s="47"/>
      <c r="D123" s="47"/>
      <c r="E123" s="47"/>
      <c r="F123" s="47"/>
      <c r="G123" s="47"/>
      <c r="H123" s="47"/>
      <c r="I123" s="47"/>
      <c r="J123" s="47"/>
      <c r="K123" s="47"/>
      <c r="L123" s="47"/>
      <c r="M123" s="47"/>
    </row>
    <row r="124" spans="1:19">
      <c r="A124" s="47"/>
      <c r="B124" s="47"/>
      <c r="C124" s="47"/>
      <c r="D124" s="47"/>
      <c r="E124" s="47"/>
      <c r="F124" s="47"/>
      <c r="G124" s="47"/>
      <c r="H124" s="47"/>
      <c r="I124" s="47"/>
      <c r="J124" s="47"/>
      <c r="K124" s="47"/>
      <c r="L124" s="47"/>
      <c r="M124" s="47"/>
    </row>
    <row r="125" spans="1:19">
      <c r="A125" s="47"/>
      <c r="B125" s="47"/>
      <c r="C125" s="47"/>
      <c r="D125" s="47"/>
      <c r="E125" s="47"/>
      <c r="F125" s="47"/>
      <c r="G125" s="47"/>
      <c r="H125" s="47"/>
      <c r="I125" s="47"/>
      <c r="J125" s="47"/>
      <c r="K125" s="47"/>
      <c r="L125" s="47"/>
      <c r="M125" s="47"/>
    </row>
    <row r="126" spans="1:19">
      <c r="A126" s="47"/>
      <c r="B126" s="47"/>
      <c r="C126" s="47"/>
      <c r="D126" s="47"/>
      <c r="E126" s="47"/>
      <c r="F126" s="47"/>
      <c r="G126" s="47"/>
      <c r="H126" s="47"/>
      <c r="I126" s="47"/>
      <c r="J126" s="47"/>
      <c r="K126" s="47"/>
      <c r="L126" s="47"/>
      <c r="M126" s="47"/>
    </row>
    <row r="127" spans="1:19">
      <c r="A127" s="47"/>
      <c r="B127" s="47"/>
      <c r="C127" s="47"/>
      <c r="D127" s="47"/>
      <c r="E127" s="47"/>
      <c r="F127" s="47"/>
      <c r="G127" s="47"/>
      <c r="H127" s="47"/>
      <c r="I127" s="47"/>
      <c r="J127" s="47"/>
      <c r="K127" s="47"/>
      <c r="L127" s="47"/>
      <c r="M127" s="47"/>
    </row>
    <row r="128" spans="1:19">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sheetData>
  <sheetProtection algorithmName="SHA-512" hashValue="ilB5bQSNkinj2/KhQQip3ABmQCT2CDuEo0fnbWLqN7cOgpUuOZUG09+u1pIYO8hBBl0bgiGV5RyEdndk2opX5Q==" saltValue="SQWH0TLKaLYvz4IPMV1nmA==" spinCount="100000" sheet="1" selectLockedCells="1"/>
  <mergeCells count="52">
    <mergeCell ref="H13:I13"/>
    <mergeCell ref="D3:E3"/>
    <mergeCell ref="F3:I3"/>
    <mergeCell ref="B4:H4"/>
    <mergeCell ref="B7:I7"/>
    <mergeCell ref="H12:I12"/>
    <mergeCell ref="H14:I14"/>
    <mergeCell ref="C36:D36"/>
    <mergeCell ref="E37:F37"/>
    <mergeCell ref="E38:F38"/>
    <mergeCell ref="H15:I15"/>
    <mergeCell ref="H17:I17"/>
    <mergeCell ref="H18:I18"/>
    <mergeCell ref="H20:I20"/>
    <mergeCell ref="H21:I21"/>
    <mergeCell ref="H19:I19"/>
    <mergeCell ref="B59:B63"/>
    <mergeCell ref="B48:B52"/>
    <mergeCell ref="E59:F59"/>
    <mergeCell ref="E60:F61"/>
    <mergeCell ref="C50:D50"/>
    <mergeCell ref="B54:B58"/>
    <mergeCell ref="E54:F54"/>
    <mergeCell ref="E55:F56"/>
    <mergeCell ref="C61:D61"/>
    <mergeCell ref="E62:F62"/>
    <mergeCell ref="E63:F63"/>
    <mergeCell ref="C56:D56"/>
    <mergeCell ref="E57:F57"/>
    <mergeCell ref="E58:F58"/>
    <mergeCell ref="E49:F50"/>
    <mergeCell ref="E51:F51"/>
    <mergeCell ref="E52:F52"/>
    <mergeCell ref="B34:B38"/>
    <mergeCell ref="E34:F34"/>
    <mergeCell ref="E35:F36"/>
    <mergeCell ref="B41:B45"/>
    <mergeCell ref="C43:D43"/>
    <mergeCell ref="E41:F41"/>
    <mergeCell ref="E42:F43"/>
    <mergeCell ref="E44:F44"/>
    <mergeCell ref="E45:F45"/>
    <mergeCell ref="G63:H63"/>
    <mergeCell ref="G49:I50"/>
    <mergeCell ref="G42:I43"/>
    <mergeCell ref="G35:I36"/>
    <mergeCell ref="G60:I61"/>
    <mergeCell ref="G55:I56"/>
    <mergeCell ref="G58:H58"/>
    <mergeCell ref="G38:H38"/>
    <mergeCell ref="G52:H52"/>
    <mergeCell ref="G45:H45"/>
  </mergeCells>
  <phoneticPr fontId="8" type="noConversion"/>
  <conditionalFormatting sqref="E32:E33 E59:F62">
    <cfRule type="expression" dxfId="40" priority="31" stopIfTrue="1">
      <formula>(#REF!="")</formula>
    </cfRule>
    <cfRule type="expression" dxfId="39" priority="32" stopIfTrue="1">
      <formula>OR(#REF!="ERROR: Rating must be in 0.5 star increment")</formula>
    </cfRule>
  </conditionalFormatting>
  <conditionalFormatting sqref="E38">
    <cfRule type="expression" dxfId="38" priority="9" stopIfTrue="1">
      <formula>(#REF!="")</formula>
    </cfRule>
    <cfRule type="expression" dxfId="37" priority="10" stopIfTrue="1">
      <formula>OR(#REF!="ERROR: Rating must be in 0.5 star increment")</formula>
    </cfRule>
  </conditionalFormatting>
  <conditionalFormatting sqref="E45:E47">
    <cfRule type="expression" dxfId="36" priority="7" stopIfTrue="1">
      <formula>(#REF!="")</formula>
    </cfRule>
    <cfRule type="expression" dxfId="35" priority="8" stopIfTrue="1">
      <formula>OR(#REF!="ERROR: Rating must be in 0.5 star increment")</formula>
    </cfRule>
  </conditionalFormatting>
  <conditionalFormatting sqref="E52:E53">
    <cfRule type="expression" dxfId="34" priority="5" stopIfTrue="1">
      <formula>(#REF!="")</formula>
    </cfRule>
    <cfRule type="expression" dxfId="33" priority="6" stopIfTrue="1">
      <formula>OR(#REF!="ERROR: Rating must be in 0.5 star increment")</formula>
    </cfRule>
  </conditionalFormatting>
  <conditionalFormatting sqref="E58">
    <cfRule type="expression" dxfId="32" priority="3" stopIfTrue="1">
      <formula>(#REF!="")</formula>
    </cfRule>
    <cfRule type="expression" dxfId="31" priority="4" stopIfTrue="1">
      <formula>OR(#REF!="ERROR: Rating must be in 0.5 star increment")</formula>
    </cfRule>
  </conditionalFormatting>
  <conditionalFormatting sqref="E63">
    <cfRule type="expression" dxfId="30" priority="1" stopIfTrue="1">
      <formula>(#REF!="")</formula>
    </cfRule>
    <cfRule type="expression" dxfId="29" priority="2" stopIfTrue="1">
      <formula>OR(#REF!="ERROR: Rating must be in 0.5 star increment")</formula>
    </cfRule>
  </conditionalFormatting>
  <conditionalFormatting sqref="F30">
    <cfRule type="expression" dxfId="28" priority="37" stopIfTrue="1">
      <formula>OR(#REF!="ERROR: Rating must be in 0.5 star increment")</formula>
    </cfRule>
  </conditionalFormatting>
  <conditionalFormatting sqref="F68:F88">
    <cfRule type="expression" dxfId="27" priority="23" stopIfTrue="1">
      <formula>(#REF!="")</formula>
    </cfRule>
    <cfRule type="expression" dxfId="26" priority="24" stopIfTrue="1">
      <formula>OR(#REF!="ERROR: Rating must be in 0.5 star increment")</formula>
    </cfRule>
  </conditionalFormatting>
  <conditionalFormatting sqref="H21 H25">
    <cfRule type="expression" dxfId="25" priority="36" stopIfTrue="1">
      <formula>($B$18="ERROR: Percentage breakdown must total 100%")</formula>
    </cfRule>
  </conditionalFormatting>
  <conditionalFormatting sqref="H17:I18 H19 H20:I20">
    <cfRule type="expression" dxfId="24" priority="17"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5:D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D131091:D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D196627:D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D262163:D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D327699:D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D393235:D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D458771:D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D524307:D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D589843:D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D655379:D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D720915:D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D786451:D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D851987:D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D917523:D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D983059:D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xr:uid="{9FE5DB0A-5730-4FCA-8DF2-052A5FEE041F}">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ignoredErrors>
    <ignoredError sqref="F30" evalError="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DC38-CE41-4A40-A613-9239EB9C7777}">
  <sheetPr>
    <pageSetUpPr fitToPage="1"/>
  </sheetPr>
  <dimension ref="A1:O118"/>
  <sheetViews>
    <sheetView topLeftCell="A4" zoomScale="85" zoomScaleNormal="85" zoomScaleSheetLayoutView="100" workbookViewId="0">
      <selection activeCell="I21" sqref="I21"/>
    </sheetView>
  </sheetViews>
  <sheetFormatPr defaultColWidth="9.33203125" defaultRowHeight="13.2"/>
  <cols>
    <col min="1" max="1" width="3.44140625" style="2" customWidth="1"/>
    <col min="2" max="2" width="19" style="2" customWidth="1"/>
    <col min="3" max="3" width="14.6640625" style="2" customWidth="1"/>
    <col min="4" max="4" width="18.6640625" style="2" customWidth="1"/>
    <col min="5" max="5" width="17" style="2" customWidth="1"/>
    <col min="6" max="6" width="0.5546875" style="2" customWidth="1"/>
    <col min="7" max="7" width="14.44140625" style="2" customWidth="1"/>
    <col min="8" max="8" width="10.44140625" style="2" customWidth="1"/>
    <col min="9" max="9" width="10.5546875" style="2" customWidth="1"/>
    <col min="10" max="10" width="32.5546875" style="2" customWidth="1"/>
    <col min="11" max="256" width="9.33203125" style="2"/>
    <col min="257" max="257" width="3.44140625" style="2" customWidth="1"/>
    <col min="258" max="258" width="19" style="2" customWidth="1"/>
    <col min="259" max="259" width="14.6640625" style="2" customWidth="1"/>
    <col min="260" max="260" width="18.6640625" style="2" customWidth="1"/>
    <col min="261" max="261" width="17" style="2" customWidth="1"/>
    <col min="262" max="262" width="0.5546875" style="2" customWidth="1"/>
    <col min="263" max="263" width="14.44140625" style="2" customWidth="1"/>
    <col min="264" max="264" width="10.44140625" style="2" customWidth="1"/>
    <col min="265" max="265" width="10.5546875" style="2" customWidth="1"/>
    <col min="266" max="266" width="32.5546875" style="2" customWidth="1"/>
    <col min="267" max="512" width="9.33203125" style="2"/>
    <col min="513" max="513" width="3.44140625" style="2" customWidth="1"/>
    <col min="514" max="514" width="19" style="2" customWidth="1"/>
    <col min="515" max="515" width="14.6640625" style="2" customWidth="1"/>
    <col min="516" max="516" width="18.6640625" style="2" customWidth="1"/>
    <col min="517" max="517" width="17" style="2" customWidth="1"/>
    <col min="518" max="518" width="0.5546875" style="2" customWidth="1"/>
    <col min="519" max="519" width="14.44140625" style="2" customWidth="1"/>
    <col min="520" max="520" width="10.44140625" style="2" customWidth="1"/>
    <col min="521" max="521" width="10.5546875" style="2" customWidth="1"/>
    <col min="522" max="522" width="32.5546875" style="2" customWidth="1"/>
    <col min="523" max="768" width="9.33203125" style="2"/>
    <col min="769" max="769" width="3.44140625" style="2" customWidth="1"/>
    <col min="770" max="770" width="19" style="2" customWidth="1"/>
    <col min="771" max="771" width="14.6640625" style="2" customWidth="1"/>
    <col min="772" max="772" width="18.6640625" style="2" customWidth="1"/>
    <col min="773" max="773" width="17" style="2" customWidth="1"/>
    <col min="774" max="774" width="0.5546875" style="2" customWidth="1"/>
    <col min="775" max="775" width="14.44140625" style="2" customWidth="1"/>
    <col min="776" max="776" width="10.44140625" style="2" customWidth="1"/>
    <col min="777" max="777" width="10.5546875" style="2" customWidth="1"/>
    <col min="778" max="778" width="32.5546875" style="2" customWidth="1"/>
    <col min="779" max="1024" width="9.33203125" style="2"/>
    <col min="1025" max="1025" width="3.44140625" style="2" customWidth="1"/>
    <col min="1026" max="1026" width="19" style="2" customWidth="1"/>
    <col min="1027" max="1027" width="14.6640625" style="2" customWidth="1"/>
    <col min="1028" max="1028" width="18.6640625" style="2" customWidth="1"/>
    <col min="1029" max="1029" width="17" style="2" customWidth="1"/>
    <col min="1030" max="1030" width="0.5546875" style="2" customWidth="1"/>
    <col min="1031" max="1031" width="14.44140625" style="2" customWidth="1"/>
    <col min="1032" max="1032" width="10.44140625" style="2" customWidth="1"/>
    <col min="1033" max="1033" width="10.5546875" style="2" customWidth="1"/>
    <col min="1034" max="1034" width="32.5546875" style="2" customWidth="1"/>
    <col min="1035" max="1280" width="9.33203125" style="2"/>
    <col min="1281" max="1281" width="3.44140625" style="2" customWidth="1"/>
    <col min="1282" max="1282" width="19" style="2" customWidth="1"/>
    <col min="1283" max="1283" width="14.6640625" style="2" customWidth="1"/>
    <col min="1284" max="1284" width="18.6640625" style="2" customWidth="1"/>
    <col min="1285" max="1285" width="17" style="2" customWidth="1"/>
    <col min="1286" max="1286" width="0.5546875" style="2" customWidth="1"/>
    <col min="1287" max="1287" width="14.44140625" style="2" customWidth="1"/>
    <col min="1288" max="1288" width="10.44140625" style="2" customWidth="1"/>
    <col min="1289" max="1289" width="10.5546875" style="2" customWidth="1"/>
    <col min="1290" max="1290" width="32.5546875" style="2" customWidth="1"/>
    <col min="1291" max="1536" width="9.33203125" style="2"/>
    <col min="1537" max="1537" width="3.44140625" style="2" customWidth="1"/>
    <col min="1538" max="1538" width="19" style="2" customWidth="1"/>
    <col min="1539" max="1539" width="14.6640625" style="2" customWidth="1"/>
    <col min="1540" max="1540" width="18.6640625" style="2" customWidth="1"/>
    <col min="1541" max="1541" width="17" style="2" customWidth="1"/>
    <col min="1542" max="1542" width="0.5546875" style="2" customWidth="1"/>
    <col min="1543" max="1543" width="14.44140625" style="2" customWidth="1"/>
    <col min="1544" max="1544" width="10.44140625" style="2" customWidth="1"/>
    <col min="1545" max="1545" width="10.5546875" style="2" customWidth="1"/>
    <col min="1546" max="1546" width="32.5546875" style="2" customWidth="1"/>
    <col min="1547" max="1792" width="9.33203125" style="2"/>
    <col min="1793" max="1793" width="3.44140625" style="2" customWidth="1"/>
    <col min="1794" max="1794" width="19" style="2" customWidth="1"/>
    <col min="1795" max="1795" width="14.6640625" style="2" customWidth="1"/>
    <col min="1796" max="1796" width="18.6640625" style="2" customWidth="1"/>
    <col min="1797" max="1797" width="17" style="2" customWidth="1"/>
    <col min="1798" max="1798" width="0.5546875" style="2" customWidth="1"/>
    <col min="1799" max="1799" width="14.44140625" style="2" customWidth="1"/>
    <col min="1800" max="1800" width="10.44140625" style="2" customWidth="1"/>
    <col min="1801" max="1801" width="10.5546875" style="2" customWidth="1"/>
    <col min="1802" max="1802" width="32.5546875" style="2" customWidth="1"/>
    <col min="1803" max="2048" width="9.33203125" style="2"/>
    <col min="2049" max="2049" width="3.44140625" style="2" customWidth="1"/>
    <col min="2050" max="2050" width="19" style="2" customWidth="1"/>
    <col min="2051" max="2051" width="14.6640625" style="2" customWidth="1"/>
    <col min="2052" max="2052" width="18.6640625" style="2" customWidth="1"/>
    <col min="2053" max="2053" width="17" style="2" customWidth="1"/>
    <col min="2054" max="2054" width="0.5546875" style="2" customWidth="1"/>
    <col min="2055" max="2055" width="14.44140625" style="2" customWidth="1"/>
    <col min="2056" max="2056" width="10.44140625" style="2" customWidth="1"/>
    <col min="2057" max="2057" width="10.5546875" style="2" customWidth="1"/>
    <col min="2058" max="2058" width="32.5546875" style="2" customWidth="1"/>
    <col min="2059" max="2304" width="9.33203125" style="2"/>
    <col min="2305" max="2305" width="3.44140625" style="2" customWidth="1"/>
    <col min="2306" max="2306" width="19" style="2" customWidth="1"/>
    <col min="2307" max="2307" width="14.6640625" style="2" customWidth="1"/>
    <col min="2308" max="2308" width="18.6640625" style="2" customWidth="1"/>
    <col min="2309" max="2309" width="17" style="2" customWidth="1"/>
    <col min="2310" max="2310" width="0.5546875" style="2" customWidth="1"/>
    <col min="2311" max="2311" width="14.44140625" style="2" customWidth="1"/>
    <col min="2312" max="2312" width="10.44140625" style="2" customWidth="1"/>
    <col min="2313" max="2313" width="10.5546875" style="2" customWidth="1"/>
    <col min="2314" max="2314" width="32.5546875" style="2" customWidth="1"/>
    <col min="2315" max="2560" width="9.33203125" style="2"/>
    <col min="2561" max="2561" width="3.44140625" style="2" customWidth="1"/>
    <col min="2562" max="2562" width="19" style="2" customWidth="1"/>
    <col min="2563" max="2563" width="14.6640625" style="2" customWidth="1"/>
    <col min="2564" max="2564" width="18.6640625" style="2" customWidth="1"/>
    <col min="2565" max="2565" width="17" style="2" customWidth="1"/>
    <col min="2566" max="2566" width="0.5546875" style="2" customWidth="1"/>
    <col min="2567" max="2567" width="14.44140625" style="2" customWidth="1"/>
    <col min="2568" max="2568" width="10.44140625" style="2" customWidth="1"/>
    <col min="2569" max="2569" width="10.5546875" style="2" customWidth="1"/>
    <col min="2570" max="2570" width="32.5546875" style="2" customWidth="1"/>
    <col min="2571" max="2816" width="9.33203125" style="2"/>
    <col min="2817" max="2817" width="3.44140625" style="2" customWidth="1"/>
    <col min="2818" max="2818" width="19" style="2" customWidth="1"/>
    <col min="2819" max="2819" width="14.6640625" style="2" customWidth="1"/>
    <col min="2820" max="2820" width="18.6640625" style="2" customWidth="1"/>
    <col min="2821" max="2821" width="17" style="2" customWidth="1"/>
    <col min="2822" max="2822" width="0.5546875" style="2" customWidth="1"/>
    <col min="2823" max="2823" width="14.44140625" style="2" customWidth="1"/>
    <col min="2824" max="2824" width="10.44140625" style="2" customWidth="1"/>
    <col min="2825" max="2825" width="10.5546875" style="2" customWidth="1"/>
    <col min="2826" max="2826" width="32.5546875" style="2" customWidth="1"/>
    <col min="2827" max="3072" width="9.33203125" style="2"/>
    <col min="3073" max="3073" width="3.44140625" style="2" customWidth="1"/>
    <col min="3074" max="3074" width="19" style="2" customWidth="1"/>
    <col min="3075" max="3075" width="14.6640625" style="2" customWidth="1"/>
    <col min="3076" max="3076" width="18.6640625" style="2" customWidth="1"/>
    <col min="3077" max="3077" width="17" style="2" customWidth="1"/>
    <col min="3078" max="3078" width="0.5546875" style="2" customWidth="1"/>
    <col min="3079" max="3079" width="14.44140625" style="2" customWidth="1"/>
    <col min="3080" max="3080" width="10.44140625" style="2" customWidth="1"/>
    <col min="3081" max="3081" width="10.5546875" style="2" customWidth="1"/>
    <col min="3082" max="3082" width="32.5546875" style="2" customWidth="1"/>
    <col min="3083" max="3328" width="9.33203125" style="2"/>
    <col min="3329" max="3329" width="3.44140625" style="2" customWidth="1"/>
    <col min="3330" max="3330" width="19" style="2" customWidth="1"/>
    <col min="3331" max="3331" width="14.6640625" style="2" customWidth="1"/>
    <col min="3332" max="3332" width="18.6640625" style="2" customWidth="1"/>
    <col min="3333" max="3333" width="17" style="2" customWidth="1"/>
    <col min="3334" max="3334" width="0.5546875" style="2" customWidth="1"/>
    <col min="3335" max="3335" width="14.44140625" style="2" customWidth="1"/>
    <col min="3336" max="3336" width="10.44140625" style="2" customWidth="1"/>
    <col min="3337" max="3337" width="10.5546875" style="2" customWidth="1"/>
    <col min="3338" max="3338" width="32.5546875" style="2" customWidth="1"/>
    <col min="3339" max="3584" width="9.33203125" style="2"/>
    <col min="3585" max="3585" width="3.44140625" style="2" customWidth="1"/>
    <col min="3586" max="3586" width="19" style="2" customWidth="1"/>
    <col min="3587" max="3587" width="14.6640625" style="2" customWidth="1"/>
    <col min="3588" max="3588" width="18.6640625" style="2" customWidth="1"/>
    <col min="3589" max="3589" width="17" style="2" customWidth="1"/>
    <col min="3590" max="3590" width="0.5546875" style="2" customWidth="1"/>
    <col min="3591" max="3591" width="14.44140625" style="2" customWidth="1"/>
    <col min="3592" max="3592" width="10.44140625" style="2" customWidth="1"/>
    <col min="3593" max="3593" width="10.5546875" style="2" customWidth="1"/>
    <col min="3594" max="3594" width="32.5546875" style="2" customWidth="1"/>
    <col min="3595" max="3840" width="9.33203125" style="2"/>
    <col min="3841" max="3841" width="3.44140625" style="2" customWidth="1"/>
    <col min="3842" max="3842" width="19" style="2" customWidth="1"/>
    <col min="3843" max="3843" width="14.6640625" style="2" customWidth="1"/>
    <col min="3844" max="3844" width="18.6640625" style="2" customWidth="1"/>
    <col min="3845" max="3845" width="17" style="2" customWidth="1"/>
    <col min="3846" max="3846" width="0.5546875" style="2" customWidth="1"/>
    <col min="3847" max="3847" width="14.44140625" style="2" customWidth="1"/>
    <col min="3848" max="3848" width="10.44140625" style="2" customWidth="1"/>
    <col min="3849" max="3849" width="10.5546875" style="2" customWidth="1"/>
    <col min="3850" max="3850" width="32.5546875" style="2" customWidth="1"/>
    <col min="3851" max="4096" width="9.33203125" style="2"/>
    <col min="4097" max="4097" width="3.44140625" style="2" customWidth="1"/>
    <col min="4098" max="4098" width="19" style="2" customWidth="1"/>
    <col min="4099" max="4099" width="14.6640625" style="2" customWidth="1"/>
    <col min="4100" max="4100" width="18.6640625" style="2" customWidth="1"/>
    <col min="4101" max="4101" width="17" style="2" customWidth="1"/>
    <col min="4102" max="4102" width="0.5546875" style="2" customWidth="1"/>
    <col min="4103" max="4103" width="14.44140625" style="2" customWidth="1"/>
    <col min="4104" max="4104" width="10.44140625" style="2" customWidth="1"/>
    <col min="4105" max="4105" width="10.5546875" style="2" customWidth="1"/>
    <col min="4106" max="4106" width="32.5546875" style="2" customWidth="1"/>
    <col min="4107" max="4352" width="9.33203125" style="2"/>
    <col min="4353" max="4353" width="3.44140625" style="2" customWidth="1"/>
    <col min="4354" max="4354" width="19" style="2" customWidth="1"/>
    <col min="4355" max="4355" width="14.6640625" style="2" customWidth="1"/>
    <col min="4356" max="4356" width="18.6640625" style="2" customWidth="1"/>
    <col min="4357" max="4357" width="17" style="2" customWidth="1"/>
    <col min="4358" max="4358" width="0.5546875" style="2" customWidth="1"/>
    <col min="4359" max="4359" width="14.44140625" style="2" customWidth="1"/>
    <col min="4360" max="4360" width="10.44140625" style="2" customWidth="1"/>
    <col min="4361" max="4361" width="10.5546875" style="2" customWidth="1"/>
    <col min="4362" max="4362" width="32.5546875" style="2" customWidth="1"/>
    <col min="4363" max="4608" width="9.33203125" style="2"/>
    <col min="4609" max="4609" width="3.44140625" style="2" customWidth="1"/>
    <col min="4610" max="4610" width="19" style="2" customWidth="1"/>
    <col min="4611" max="4611" width="14.6640625" style="2" customWidth="1"/>
    <col min="4612" max="4612" width="18.6640625" style="2" customWidth="1"/>
    <col min="4613" max="4613" width="17" style="2" customWidth="1"/>
    <col min="4614" max="4614" width="0.5546875" style="2" customWidth="1"/>
    <col min="4615" max="4615" width="14.44140625" style="2" customWidth="1"/>
    <col min="4616" max="4616" width="10.44140625" style="2" customWidth="1"/>
    <col min="4617" max="4617" width="10.5546875" style="2" customWidth="1"/>
    <col min="4618" max="4618" width="32.5546875" style="2" customWidth="1"/>
    <col min="4619" max="4864" width="9.33203125" style="2"/>
    <col min="4865" max="4865" width="3.44140625" style="2" customWidth="1"/>
    <col min="4866" max="4866" width="19" style="2" customWidth="1"/>
    <col min="4867" max="4867" width="14.6640625" style="2" customWidth="1"/>
    <col min="4868" max="4868" width="18.6640625" style="2" customWidth="1"/>
    <col min="4869" max="4869" width="17" style="2" customWidth="1"/>
    <col min="4870" max="4870" width="0.5546875" style="2" customWidth="1"/>
    <col min="4871" max="4871" width="14.44140625" style="2" customWidth="1"/>
    <col min="4872" max="4872" width="10.44140625" style="2" customWidth="1"/>
    <col min="4873" max="4873" width="10.5546875" style="2" customWidth="1"/>
    <col min="4874" max="4874" width="32.5546875" style="2" customWidth="1"/>
    <col min="4875" max="5120" width="9.33203125" style="2"/>
    <col min="5121" max="5121" width="3.44140625" style="2" customWidth="1"/>
    <col min="5122" max="5122" width="19" style="2" customWidth="1"/>
    <col min="5123" max="5123" width="14.6640625" style="2" customWidth="1"/>
    <col min="5124" max="5124" width="18.6640625" style="2" customWidth="1"/>
    <col min="5125" max="5125" width="17" style="2" customWidth="1"/>
    <col min="5126" max="5126" width="0.5546875" style="2" customWidth="1"/>
    <col min="5127" max="5127" width="14.44140625" style="2" customWidth="1"/>
    <col min="5128" max="5128" width="10.44140625" style="2" customWidth="1"/>
    <col min="5129" max="5129" width="10.5546875" style="2" customWidth="1"/>
    <col min="5130" max="5130" width="32.5546875" style="2" customWidth="1"/>
    <col min="5131" max="5376" width="9.33203125" style="2"/>
    <col min="5377" max="5377" width="3.44140625" style="2" customWidth="1"/>
    <col min="5378" max="5378" width="19" style="2" customWidth="1"/>
    <col min="5379" max="5379" width="14.6640625" style="2" customWidth="1"/>
    <col min="5380" max="5380" width="18.6640625" style="2" customWidth="1"/>
    <col min="5381" max="5381" width="17" style="2" customWidth="1"/>
    <col min="5382" max="5382" width="0.5546875" style="2" customWidth="1"/>
    <col min="5383" max="5383" width="14.44140625" style="2" customWidth="1"/>
    <col min="5384" max="5384" width="10.44140625" style="2" customWidth="1"/>
    <col min="5385" max="5385" width="10.5546875" style="2" customWidth="1"/>
    <col min="5386" max="5386" width="32.5546875" style="2" customWidth="1"/>
    <col min="5387" max="5632" width="9.33203125" style="2"/>
    <col min="5633" max="5633" width="3.44140625" style="2" customWidth="1"/>
    <col min="5634" max="5634" width="19" style="2" customWidth="1"/>
    <col min="5635" max="5635" width="14.6640625" style="2" customWidth="1"/>
    <col min="5636" max="5636" width="18.6640625" style="2" customWidth="1"/>
    <col min="5637" max="5637" width="17" style="2" customWidth="1"/>
    <col min="5638" max="5638" width="0.5546875" style="2" customWidth="1"/>
    <col min="5639" max="5639" width="14.44140625" style="2" customWidth="1"/>
    <col min="5640" max="5640" width="10.44140625" style="2" customWidth="1"/>
    <col min="5641" max="5641" width="10.5546875" style="2" customWidth="1"/>
    <col min="5642" max="5642" width="32.5546875" style="2" customWidth="1"/>
    <col min="5643" max="5888" width="9.33203125" style="2"/>
    <col min="5889" max="5889" width="3.44140625" style="2" customWidth="1"/>
    <col min="5890" max="5890" width="19" style="2" customWidth="1"/>
    <col min="5891" max="5891" width="14.6640625" style="2" customWidth="1"/>
    <col min="5892" max="5892" width="18.6640625" style="2" customWidth="1"/>
    <col min="5893" max="5893" width="17" style="2" customWidth="1"/>
    <col min="5894" max="5894" width="0.5546875" style="2" customWidth="1"/>
    <col min="5895" max="5895" width="14.44140625" style="2" customWidth="1"/>
    <col min="5896" max="5896" width="10.44140625" style="2" customWidth="1"/>
    <col min="5897" max="5897" width="10.5546875" style="2" customWidth="1"/>
    <col min="5898" max="5898" width="32.5546875" style="2" customWidth="1"/>
    <col min="5899" max="6144" width="9.33203125" style="2"/>
    <col min="6145" max="6145" width="3.44140625" style="2" customWidth="1"/>
    <col min="6146" max="6146" width="19" style="2" customWidth="1"/>
    <col min="6147" max="6147" width="14.6640625" style="2" customWidth="1"/>
    <col min="6148" max="6148" width="18.6640625" style="2" customWidth="1"/>
    <col min="6149" max="6149" width="17" style="2" customWidth="1"/>
    <col min="6150" max="6150" width="0.5546875" style="2" customWidth="1"/>
    <col min="6151" max="6151" width="14.44140625" style="2" customWidth="1"/>
    <col min="6152" max="6152" width="10.44140625" style="2" customWidth="1"/>
    <col min="6153" max="6153" width="10.5546875" style="2" customWidth="1"/>
    <col min="6154" max="6154" width="32.5546875" style="2" customWidth="1"/>
    <col min="6155" max="6400" width="9.33203125" style="2"/>
    <col min="6401" max="6401" width="3.44140625" style="2" customWidth="1"/>
    <col min="6402" max="6402" width="19" style="2" customWidth="1"/>
    <col min="6403" max="6403" width="14.6640625" style="2" customWidth="1"/>
    <col min="6404" max="6404" width="18.6640625" style="2" customWidth="1"/>
    <col min="6405" max="6405" width="17" style="2" customWidth="1"/>
    <col min="6406" max="6406" width="0.5546875" style="2" customWidth="1"/>
    <col min="6407" max="6407" width="14.44140625" style="2" customWidth="1"/>
    <col min="6408" max="6408" width="10.44140625" style="2" customWidth="1"/>
    <col min="6409" max="6409" width="10.5546875" style="2" customWidth="1"/>
    <col min="6410" max="6410" width="32.5546875" style="2" customWidth="1"/>
    <col min="6411" max="6656" width="9.33203125" style="2"/>
    <col min="6657" max="6657" width="3.44140625" style="2" customWidth="1"/>
    <col min="6658" max="6658" width="19" style="2" customWidth="1"/>
    <col min="6659" max="6659" width="14.6640625" style="2" customWidth="1"/>
    <col min="6660" max="6660" width="18.6640625" style="2" customWidth="1"/>
    <col min="6661" max="6661" width="17" style="2" customWidth="1"/>
    <col min="6662" max="6662" width="0.5546875" style="2" customWidth="1"/>
    <col min="6663" max="6663" width="14.44140625" style="2" customWidth="1"/>
    <col min="6664" max="6664" width="10.44140625" style="2" customWidth="1"/>
    <col min="6665" max="6665" width="10.5546875" style="2" customWidth="1"/>
    <col min="6666" max="6666" width="32.5546875" style="2" customWidth="1"/>
    <col min="6667" max="6912" width="9.33203125" style="2"/>
    <col min="6913" max="6913" width="3.44140625" style="2" customWidth="1"/>
    <col min="6914" max="6914" width="19" style="2" customWidth="1"/>
    <col min="6915" max="6915" width="14.6640625" style="2" customWidth="1"/>
    <col min="6916" max="6916" width="18.6640625" style="2" customWidth="1"/>
    <col min="6917" max="6917" width="17" style="2" customWidth="1"/>
    <col min="6918" max="6918" width="0.5546875" style="2" customWidth="1"/>
    <col min="6919" max="6919" width="14.44140625" style="2" customWidth="1"/>
    <col min="6920" max="6920" width="10.44140625" style="2" customWidth="1"/>
    <col min="6921" max="6921" width="10.5546875" style="2" customWidth="1"/>
    <col min="6922" max="6922" width="32.5546875" style="2" customWidth="1"/>
    <col min="6923" max="7168" width="9.33203125" style="2"/>
    <col min="7169" max="7169" width="3.44140625" style="2" customWidth="1"/>
    <col min="7170" max="7170" width="19" style="2" customWidth="1"/>
    <col min="7171" max="7171" width="14.6640625" style="2" customWidth="1"/>
    <col min="7172" max="7172" width="18.6640625" style="2" customWidth="1"/>
    <col min="7173" max="7173" width="17" style="2" customWidth="1"/>
    <col min="7174" max="7174" width="0.5546875" style="2" customWidth="1"/>
    <col min="7175" max="7175" width="14.44140625" style="2" customWidth="1"/>
    <col min="7176" max="7176" width="10.44140625" style="2" customWidth="1"/>
    <col min="7177" max="7177" width="10.5546875" style="2" customWidth="1"/>
    <col min="7178" max="7178" width="32.5546875" style="2" customWidth="1"/>
    <col min="7179" max="7424" width="9.33203125" style="2"/>
    <col min="7425" max="7425" width="3.44140625" style="2" customWidth="1"/>
    <col min="7426" max="7426" width="19" style="2" customWidth="1"/>
    <col min="7427" max="7427" width="14.6640625" style="2" customWidth="1"/>
    <col min="7428" max="7428" width="18.6640625" style="2" customWidth="1"/>
    <col min="7429" max="7429" width="17" style="2" customWidth="1"/>
    <col min="7430" max="7430" width="0.5546875" style="2" customWidth="1"/>
    <col min="7431" max="7431" width="14.44140625" style="2" customWidth="1"/>
    <col min="7432" max="7432" width="10.44140625" style="2" customWidth="1"/>
    <col min="7433" max="7433" width="10.5546875" style="2" customWidth="1"/>
    <col min="7434" max="7434" width="32.5546875" style="2" customWidth="1"/>
    <col min="7435" max="7680" width="9.33203125" style="2"/>
    <col min="7681" max="7681" width="3.44140625" style="2" customWidth="1"/>
    <col min="7682" max="7682" width="19" style="2" customWidth="1"/>
    <col min="7683" max="7683" width="14.6640625" style="2" customWidth="1"/>
    <col min="7684" max="7684" width="18.6640625" style="2" customWidth="1"/>
    <col min="7685" max="7685" width="17" style="2" customWidth="1"/>
    <col min="7686" max="7686" width="0.5546875" style="2" customWidth="1"/>
    <col min="7687" max="7687" width="14.44140625" style="2" customWidth="1"/>
    <col min="7688" max="7688" width="10.44140625" style="2" customWidth="1"/>
    <col min="7689" max="7689" width="10.5546875" style="2" customWidth="1"/>
    <col min="7690" max="7690" width="32.5546875" style="2" customWidth="1"/>
    <col min="7691" max="7936" width="9.33203125" style="2"/>
    <col min="7937" max="7937" width="3.44140625" style="2" customWidth="1"/>
    <col min="7938" max="7938" width="19" style="2" customWidth="1"/>
    <col min="7939" max="7939" width="14.6640625" style="2" customWidth="1"/>
    <col min="7940" max="7940" width="18.6640625" style="2" customWidth="1"/>
    <col min="7941" max="7941" width="17" style="2" customWidth="1"/>
    <col min="7942" max="7942" width="0.5546875" style="2" customWidth="1"/>
    <col min="7943" max="7943" width="14.44140625" style="2" customWidth="1"/>
    <col min="7944" max="7944" width="10.44140625" style="2" customWidth="1"/>
    <col min="7945" max="7945" width="10.5546875" style="2" customWidth="1"/>
    <col min="7946" max="7946" width="32.5546875" style="2" customWidth="1"/>
    <col min="7947" max="8192" width="9.33203125" style="2"/>
    <col min="8193" max="8193" width="3.44140625" style="2" customWidth="1"/>
    <col min="8194" max="8194" width="19" style="2" customWidth="1"/>
    <col min="8195" max="8195" width="14.6640625" style="2" customWidth="1"/>
    <col min="8196" max="8196" width="18.6640625" style="2" customWidth="1"/>
    <col min="8197" max="8197" width="17" style="2" customWidth="1"/>
    <col min="8198" max="8198" width="0.5546875" style="2" customWidth="1"/>
    <col min="8199" max="8199" width="14.44140625" style="2" customWidth="1"/>
    <col min="8200" max="8200" width="10.44140625" style="2" customWidth="1"/>
    <col min="8201" max="8201" width="10.5546875" style="2" customWidth="1"/>
    <col min="8202" max="8202" width="32.5546875" style="2" customWidth="1"/>
    <col min="8203" max="8448" width="9.33203125" style="2"/>
    <col min="8449" max="8449" width="3.44140625" style="2" customWidth="1"/>
    <col min="8450" max="8450" width="19" style="2" customWidth="1"/>
    <col min="8451" max="8451" width="14.6640625" style="2" customWidth="1"/>
    <col min="8452" max="8452" width="18.6640625" style="2" customWidth="1"/>
    <col min="8453" max="8453" width="17" style="2" customWidth="1"/>
    <col min="8454" max="8454" width="0.5546875" style="2" customWidth="1"/>
    <col min="8455" max="8455" width="14.44140625" style="2" customWidth="1"/>
    <col min="8456" max="8456" width="10.44140625" style="2" customWidth="1"/>
    <col min="8457" max="8457" width="10.5546875" style="2" customWidth="1"/>
    <col min="8458" max="8458" width="32.5546875" style="2" customWidth="1"/>
    <col min="8459" max="8704" width="9.33203125" style="2"/>
    <col min="8705" max="8705" width="3.44140625" style="2" customWidth="1"/>
    <col min="8706" max="8706" width="19" style="2" customWidth="1"/>
    <col min="8707" max="8707" width="14.6640625" style="2" customWidth="1"/>
    <col min="8708" max="8708" width="18.6640625" style="2" customWidth="1"/>
    <col min="8709" max="8709" width="17" style="2" customWidth="1"/>
    <col min="8710" max="8710" width="0.5546875" style="2" customWidth="1"/>
    <col min="8711" max="8711" width="14.44140625" style="2" customWidth="1"/>
    <col min="8712" max="8712" width="10.44140625" style="2" customWidth="1"/>
    <col min="8713" max="8713" width="10.5546875" style="2" customWidth="1"/>
    <col min="8714" max="8714" width="32.5546875" style="2" customWidth="1"/>
    <col min="8715" max="8960" width="9.33203125" style="2"/>
    <col min="8961" max="8961" width="3.44140625" style="2" customWidth="1"/>
    <col min="8962" max="8962" width="19" style="2" customWidth="1"/>
    <col min="8963" max="8963" width="14.6640625" style="2" customWidth="1"/>
    <col min="8964" max="8964" width="18.6640625" style="2" customWidth="1"/>
    <col min="8965" max="8965" width="17" style="2" customWidth="1"/>
    <col min="8966" max="8966" width="0.5546875" style="2" customWidth="1"/>
    <col min="8967" max="8967" width="14.44140625" style="2" customWidth="1"/>
    <col min="8968" max="8968" width="10.44140625" style="2" customWidth="1"/>
    <col min="8969" max="8969" width="10.5546875" style="2" customWidth="1"/>
    <col min="8970" max="8970" width="32.5546875" style="2" customWidth="1"/>
    <col min="8971" max="9216" width="9.33203125" style="2"/>
    <col min="9217" max="9217" width="3.44140625" style="2" customWidth="1"/>
    <col min="9218" max="9218" width="19" style="2" customWidth="1"/>
    <col min="9219" max="9219" width="14.6640625" style="2" customWidth="1"/>
    <col min="9220" max="9220" width="18.6640625" style="2" customWidth="1"/>
    <col min="9221" max="9221" width="17" style="2" customWidth="1"/>
    <col min="9222" max="9222" width="0.5546875" style="2" customWidth="1"/>
    <col min="9223" max="9223" width="14.44140625" style="2" customWidth="1"/>
    <col min="9224" max="9224" width="10.44140625" style="2" customWidth="1"/>
    <col min="9225" max="9225" width="10.5546875" style="2" customWidth="1"/>
    <col min="9226" max="9226" width="32.5546875" style="2" customWidth="1"/>
    <col min="9227" max="9472" width="9.33203125" style="2"/>
    <col min="9473" max="9473" width="3.44140625" style="2" customWidth="1"/>
    <col min="9474" max="9474" width="19" style="2" customWidth="1"/>
    <col min="9475" max="9475" width="14.6640625" style="2" customWidth="1"/>
    <col min="9476" max="9476" width="18.6640625" style="2" customWidth="1"/>
    <col min="9477" max="9477" width="17" style="2" customWidth="1"/>
    <col min="9478" max="9478" width="0.5546875" style="2" customWidth="1"/>
    <col min="9479" max="9479" width="14.44140625" style="2" customWidth="1"/>
    <col min="9480" max="9480" width="10.44140625" style="2" customWidth="1"/>
    <col min="9481" max="9481" width="10.5546875" style="2" customWidth="1"/>
    <col min="9482" max="9482" width="32.5546875" style="2" customWidth="1"/>
    <col min="9483" max="9728" width="9.33203125" style="2"/>
    <col min="9729" max="9729" width="3.44140625" style="2" customWidth="1"/>
    <col min="9730" max="9730" width="19" style="2" customWidth="1"/>
    <col min="9731" max="9731" width="14.6640625" style="2" customWidth="1"/>
    <col min="9732" max="9732" width="18.6640625" style="2" customWidth="1"/>
    <col min="9733" max="9733" width="17" style="2" customWidth="1"/>
    <col min="9734" max="9734" width="0.5546875" style="2" customWidth="1"/>
    <col min="9735" max="9735" width="14.44140625" style="2" customWidth="1"/>
    <col min="9736" max="9736" width="10.44140625" style="2" customWidth="1"/>
    <col min="9737" max="9737" width="10.5546875" style="2" customWidth="1"/>
    <col min="9738" max="9738" width="32.5546875" style="2" customWidth="1"/>
    <col min="9739" max="9984" width="9.33203125" style="2"/>
    <col min="9985" max="9985" width="3.44140625" style="2" customWidth="1"/>
    <col min="9986" max="9986" width="19" style="2" customWidth="1"/>
    <col min="9987" max="9987" width="14.6640625" style="2" customWidth="1"/>
    <col min="9988" max="9988" width="18.6640625" style="2" customWidth="1"/>
    <col min="9989" max="9989" width="17" style="2" customWidth="1"/>
    <col min="9990" max="9990" width="0.5546875" style="2" customWidth="1"/>
    <col min="9991" max="9991" width="14.44140625" style="2" customWidth="1"/>
    <col min="9992" max="9992" width="10.44140625" style="2" customWidth="1"/>
    <col min="9993" max="9993" width="10.5546875" style="2" customWidth="1"/>
    <col min="9994" max="9994" width="32.5546875" style="2" customWidth="1"/>
    <col min="9995" max="10240" width="9.33203125" style="2"/>
    <col min="10241" max="10241" width="3.44140625" style="2" customWidth="1"/>
    <col min="10242" max="10242" width="19" style="2" customWidth="1"/>
    <col min="10243" max="10243" width="14.6640625" style="2" customWidth="1"/>
    <col min="10244" max="10244" width="18.6640625" style="2" customWidth="1"/>
    <col min="10245" max="10245" width="17" style="2" customWidth="1"/>
    <col min="10246" max="10246" width="0.5546875" style="2" customWidth="1"/>
    <col min="10247" max="10247" width="14.44140625" style="2" customWidth="1"/>
    <col min="10248" max="10248" width="10.44140625" style="2" customWidth="1"/>
    <col min="10249" max="10249" width="10.5546875" style="2" customWidth="1"/>
    <col min="10250" max="10250" width="32.5546875" style="2" customWidth="1"/>
    <col min="10251" max="10496" width="9.33203125" style="2"/>
    <col min="10497" max="10497" width="3.44140625" style="2" customWidth="1"/>
    <col min="10498" max="10498" width="19" style="2" customWidth="1"/>
    <col min="10499" max="10499" width="14.6640625" style="2" customWidth="1"/>
    <col min="10500" max="10500" width="18.6640625" style="2" customWidth="1"/>
    <col min="10501" max="10501" width="17" style="2" customWidth="1"/>
    <col min="10502" max="10502" width="0.5546875" style="2" customWidth="1"/>
    <col min="10503" max="10503" width="14.44140625" style="2" customWidth="1"/>
    <col min="10504" max="10504" width="10.44140625" style="2" customWidth="1"/>
    <col min="10505" max="10505" width="10.5546875" style="2" customWidth="1"/>
    <col min="10506" max="10506" width="32.5546875" style="2" customWidth="1"/>
    <col min="10507" max="10752" width="9.33203125" style="2"/>
    <col min="10753" max="10753" width="3.44140625" style="2" customWidth="1"/>
    <col min="10754" max="10754" width="19" style="2" customWidth="1"/>
    <col min="10755" max="10755" width="14.6640625" style="2" customWidth="1"/>
    <col min="10756" max="10756" width="18.6640625" style="2" customWidth="1"/>
    <col min="10757" max="10757" width="17" style="2" customWidth="1"/>
    <col min="10758" max="10758" width="0.5546875" style="2" customWidth="1"/>
    <col min="10759" max="10759" width="14.44140625" style="2" customWidth="1"/>
    <col min="10760" max="10760" width="10.44140625" style="2" customWidth="1"/>
    <col min="10761" max="10761" width="10.5546875" style="2" customWidth="1"/>
    <col min="10762" max="10762" width="32.5546875" style="2" customWidth="1"/>
    <col min="10763" max="11008" width="9.33203125" style="2"/>
    <col min="11009" max="11009" width="3.44140625" style="2" customWidth="1"/>
    <col min="11010" max="11010" width="19" style="2" customWidth="1"/>
    <col min="11011" max="11011" width="14.6640625" style="2" customWidth="1"/>
    <col min="11012" max="11012" width="18.6640625" style="2" customWidth="1"/>
    <col min="11013" max="11013" width="17" style="2" customWidth="1"/>
    <col min="11014" max="11014" width="0.5546875" style="2" customWidth="1"/>
    <col min="11015" max="11015" width="14.44140625" style="2" customWidth="1"/>
    <col min="11016" max="11016" width="10.44140625" style="2" customWidth="1"/>
    <col min="11017" max="11017" width="10.5546875" style="2" customWidth="1"/>
    <col min="11018" max="11018" width="32.5546875" style="2" customWidth="1"/>
    <col min="11019" max="11264" width="9.33203125" style="2"/>
    <col min="11265" max="11265" width="3.44140625" style="2" customWidth="1"/>
    <col min="11266" max="11266" width="19" style="2" customWidth="1"/>
    <col min="11267" max="11267" width="14.6640625" style="2" customWidth="1"/>
    <col min="11268" max="11268" width="18.6640625" style="2" customWidth="1"/>
    <col min="11269" max="11269" width="17" style="2" customWidth="1"/>
    <col min="11270" max="11270" width="0.5546875" style="2" customWidth="1"/>
    <col min="11271" max="11271" width="14.44140625" style="2" customWidth="1"/>
    <col min="11272" max="11272" width="10.44140625" style="2" customWidth="1"/>
    <col min="11273" max="11273" width="10.5546875" style="2" customWidth="1"/>
    <col min="11274" max="11274" width="32.5546875" style="2" customWidth="1"/>
    <col min="11275" max="11520" width="9.33203125" style="2"/>
    <col min="11521" max="11521" width="3.44140625" style="2" customWidth="1"/>
    <col min="11522" max="11522" width="19" style="2" customWidth="1"/>
    <col min="11523" max="11523" width="14.6640625" style="2" customWidth="1"/>
    <col min="11524" max="11524" width="18.6640625" style="2" customWidth="1"/>
    <col min="11525" max="11525" width="17" style="2" customWidth="1"/>
    <col min="11526" max="11526" width="0.5546875" style="2" customWidth="1"/>
    <col min="11527" max="11527" width="14.44140625" style="2" customWidth="1"/>
    <col min="11528" max="11528" width="10.44140625" style="2" customWidth="1"/>
    <col min="11529" max="11529" width="10.5546875" style="2" customWidth="1"/>
    <col min="11530" max="11530" width="32.5546875" style="2" customWidth="1"/>
    <col min="11531" max="11776" width="9.33203125" style="2"/>
    <col min="11777" max="11777" width="3.44140625" style="2" customWidth="1"/>
    <col min="11778" max="11778" width="19" style="2" customWidth="1"/>
    <col min="11779" max="11779" width="14.6640625" style="2" customWidth="1"/>
    <col min="11780" max="11780" width="18.6640625" style="2" customWidth="1"/>
    <col min="11781" max="11781" width="17" style="2" customWidth="1"/>
    <col min="11782" max="11782" width="0.5546875" style="2" customWidth="1"/>
    <col min="11783" max="11783" width="14.44140625" style="2" customWidth="1"/>
    <col min="11784" max="11784" width="10.44140625" style="2" customWidth="1"/>
    <col min="11785" max="11785" width="10.5546875" style="2" customWidth="1"/>
    <col min="11786" max="11786" width="32.5546875" style="2" customWidth="1"/>
    <col min="11787" max="12032" width="9.33203125" style="2"/>
    <col min="12033" max="12033" width="3.44140625" style="2" customWidth="1"/>
    <col min="12034" max="12034" width="19" style="2" customWidth="1"/>
    <col min="12035" max="12035" width="14.6640625" style="2" customWidth="1"/>
    <col min="12036" max="12036" width="18.6640625" style="2" customWidth="1"/>
    <col min="12037" max="12037" width="17" style="2" customWidth="1"/>
    <col min="12038" max="12038" width="0.5546875" style="2" customWidth="1"/>
    <col min="12039" max="12039" width="14.44140625" style="2" customWidth="1"/>
    <col min="12040" max="12040" width="10.44140625" style="2" customWidth="1"/>
    <col min="12041" max="12041" width="10.5546875" style="2" customWidth="1"/>
    <col min="12042" max="12042" width="32.5546875" style="2" customWidth="1"/>
    <col min="12043" max="12288" width="9.33203125" style="2"/>
    <col min="12289" max="12289" width="3.44140625" style="2" customWidth="1"/>
    <col min="12290" max="12290" width="19" style="2" customWidth="1"/>
    <col min="12291" max="12291" width="14.6640625" style="2" customWidth="1"/>
    <col min="12292" max="12292" width="18.6640625" style="2" customWidth="1"/>
    <col min="12293" max="12293" width="17" style="2" customWidth="1"/>
    <col min="12294" max="12294" width="0.5546875" style="2" customWidth="1"/>
    <col min="12295" max="12295" width="14.44140625" style="2" customWidth="1"/>
    <col min="12296" max="12296" width="10.44140625" style="2" customWidth="1"/>
    <col min="12297" max="12297" width="10.5546875" style="2" customWidth="1"/>
    <col min="12298" max="12298" width="32.5546875" style="2" customWidth="1"/>
    <col min="12299" max="12544" width="9.33203125" style="2"/>
    <col min="12545" max="12545" width="3.44140625" style="2" customWidth="1"/>
    <col min="12546" max="12546" width="19" style="2" customWidth="1"/>
    <col min="12547" max="12547" width="14.6640625" style="2" customWidth="1"/>
    <col min="12548" max="12548" width="18.6640625" style="2" customWidth="1"/>
    <col min="12549" max="12549" width="17" style="2" customWidth="1"/>
    <col min="12550" max="12550" width="0.5546875" style="2" customWidth="1"/>
    <col min="12551" max="12551" width="14.44140625" style="2" customWidth="1"/>
    <col min="12552" max="12552" width="10.44140625" style="2" customWidth="1"/>
    <col min="12553" max="12553" width="10.5546875" style="2" customWidth="1"/>
    <col min="12554" max="12554" width="32.5546875" style="2" customWidth="1"/>
    <col min="12555" max="12800" width="9.33203125" style="2"/>
    <col min="12801" max="12801" width="3.44140625" style="2" customWidth="1"/>
    <col min="12802" max="12802" width="19" style="2" customWidth="1"/>
    <col min="12803" max="12803" width="14.6640625" style="2" customWidth="1"/>
    <col min="12804" max="12804" width="18.6640625" style="2" customWidth="1"/>
    <col min="12805" max="12805" width="17" style="2" customWidth="1"/>
    <col min="12806" max="12806" width="0.5546875" style="2" customWidth="1"/>
    <col min="12807" max="12807" width="14.44140625" style="2" customWidth="1"/>
    <col min="12808" max="12808" width="10.44140625" style="2" customWidth="1"/>
    <col min="12809" max="12809" width="10.5546875" style="2" customWidth="1"/>
    <col min="12810" max="12810" width="32.5546875" style="2" customWidth="1"/>
    <col min="12811" max="13056" width="9.33203125" style="2"/>
    <col min="13057" max="13057" width="3.44140625" style="2" customWidth="1"/>
    <col min="13058" max="13058" width="19" style="2" customWidth="1"/>
    <col min="13059" max="13059" width="14.6640625" style="2" customWidth="1"/>
    <col min="13060" max="13060" width="18.6640625" style="2" customWidth="1"/>
    <col min="13061" max="13061" width="17" style="2" customWidth="1"/>
    <col min="13062" max="13062" width="0.5546875" style="2" customWidth="1"/>
    <col min="13063" max="13063" width="14.44140625" style="2" customWidth="1"/>
    <col min="13064" max="13064" width="10.44140625" style="2" customWidth="1"/>
    <col min="13065" max="13065" width="10.5546875" style="2" customWidth="1"/>
    <col min="13066" max="13066" width="32.5546875" style="2" customWidth="1"/>
    <col min="13067" max="13312" width="9.33203125" style="2"/>
    <col min="13313" max="13313" width="3.44140625" style="2" customWidth="1"/>
    <col min="13314" max="13314" width="19" style="2" customWidth="1"/>
    <col min="13315" max="13315" width="14.6640625" style="2" customWidth="1"/>
    <col min="13316" max="13316" width="18.6640625" style="2" customWidth="1"/>
    <col min="13317" max="13317" width="17" style="2" customWidth="1"/>
    <col min="13318" max="13318" width="0.5546875" style="2" customWidth="1"/>
    <col min="13319" max="13319" width="14.44140625" style="2" customWidth="1"/>
    <col min="13320" max="13320" width="10.44140625" style="2" customWidth="1"/>
    <col min="13321" max="13321" width="10.5546875" style="2" customWidth="1"/>
    <col min="13322" max="13322" width="32.5546875" style="2" customWidth="1"/>
    <col min="13323" max="13568" width="9.33203125" style="2"/>
    <col min="13569" max="13569" width="3.44140625" style="2" customWidth="1"/>
    <col min="13570" max="13570" width="19" style="2" customWidth="1"/>
    <col min="13571" max="13571" width="14.6640625" style="2" customWidth="1"/>
    <col min="13572" max="13572" width="18.6640625" style="2" customWidth="1"/>
    <col min="13573" max="13573" width="17" style="2" customWidth="1"/>
    <col min="13574" max="13574" width="0.5546875" style="2" customWidth="1"/>
    <col min="13575" max="13575" width="14.44140625" style="2" customWidth="1"/>
    <col min="13576" max="13576" width="10.44140625" style="2" customWidth="1"/>
    <col min="13577" max="13577" width="10.5546875" style="2" customWidth="1"/>
    <col min="13578" max="13578" width="32.5546875" style="2" customWidth="1"/>
    <col min="13579" max="13824" width="9.33203125" style="2"/>
    <col min="13825" max="13825" width="3.44140625" style="2" customWidth="1"/>
    <col min="13826" max="13826" width="19" style="2" customWidth="1"/>
    <col min="13827" max="13827" width="14.6640625" style="2" customWidth="1"/>
    <col min="13828" max="13828" width="18.6640625" style="2" customWidth="1"/>
    <col min="13829" max="13829" width="17" style="2" customWidth="1"/>
    <col min="13830" max="13830" width="0.5546875" style="2" customWidth="1"/>
    <col min="13831" max="13831" width="14.44140625" style="2" customWidth="1"/>
    <col min="13832" max="13832" width="10.44140625" style="2" customWidth="1"/>
    <col min="13833" max="13833" width="10.5546875" style="2" customWidth="1"/>
    <col min="13834" max="13834" width="32.5546875" style="2" customWidth="1"/>
    <col min="13835" max="14080" width="9.33203125" style="2"/>
    <col min="14081" max="14081" width="3.44140625" style="2" customWidth="1"/>
    <col min="14082" max="14082" width="19" style="2" customWidth="1"/>
    <col min="14083" max="14083" width="14.6640625" style="2" customWidth="1"/>
    <col min="14084" max="14084" width="18.6640625" style="2" customWidth="1"/>
    <col min="14085" max="14085" width="17" style="2" customWidth="1"/>
    <col min="14086" max="14086" width="0.5546875" style="2" customWidth="1"/>
    <col min="14087" max="14087" width="14.44140625" style="2" customWidth="1"/>
    <col min="14088" max="14088" width="10.44140625" style="2" customWidth="1"/>
    <col min="14089" max="14089" width="10.5546875" style="2" customWidth="1"/>
    <col min="14090" max="14090" width="32.5546875" style="2" customWidth="1"/>
    <col min="14091" max="14336" width="9.33203125" style="2"/>
    <col min="14337" max="14337" width="3.44140625" style="2" customWidth="1"/>
    <col min="14338" max="14338" width="19" style="2" customWidth="1"/>
    <col min="14339" max="14339" width="14.6640625" style="2" customWidth="1"/>
    <col min="14340" max="14340" width="18.6640625" style="2" customWidth="1"/>
    <col min="14341" max="14341" width="17" style="2" customWidth="1"/>
    <col min="14342" max="14342" width="0.5546875" style="2" customWidth="1"/>
    <col min="14343" max="14343" width="14.44140625" style="2" customWidth="1"/>
    <col min="14344" max="14344" width="10.44140625" style="2" customWidth="1"/>
    <col min="14345" max="14345" width="10.5546875" style="2" customWidth="1"/>
    <col min="14346" max="14346" width="32.5546875" style="2" customWidth="1"/>
    <col min="14347" max="14592" width="9.33203125" style="2"/>
    <col min="14593" max="14593" width="3.44140625" style="2" customWidth="1"/>
    <col min="14594" max="14594" width="19" style="2" customWidth="1"/>
    <col min="14595" max="14595" width="14.6640625" style="2" customWidth="1"/>
    <col min="14596" max="14596" width="18.6640625" style="2" customWidth="1"/>
    <col min="14597" max="14597" width="17" style="2" customWidth="1"/>
    <col min="14598" max="14598" width="0.5546875" style="2" customWidth="1"/>
    <col min="14599" max="14599" width="14.44140625" style="2" customWidth="1"/>
    <col min="14600" max="14600" width="10.44140625" style="2" customWidth="1"/>
    <col min="14601" max="14601" width="10.5546875" style="2" customWidth="1"/>
    <col min="14602" max="14602" width="32.5546875" style="2" customWidth="1"/>
    <col min="14603" max="14848" width="9.33203125" style="2"/>
    <col min="14849" max="14849" width="3.44140625" style="2" customWidth="1"/>
    <col min="14850" max="14850" width="19" style="2" customWidth="1"/>
    <col min="14851" max="14851" width="14.6640625" style="2" customWidth="1"/>
    <col min="14852" max="14852" width="18.6640625" style="2" customWidth="1"/>
    <col min="14853" max="14853" width="17" style="2" customWidth="1"/>
    <col min="14854" max="14854" width="0.5546875" style="2" customWidth="1"/>
    <col min="14855" max="14855" width="14.44140625" style="2" customWidth="1"/>
    <col min="14856" max="14856" width="10.44140625" style="2" customWidth="1"/>
    <col min="14857" max="14857" width="10.5546875" style="2" customWidth="1"/>
    <col min="14858" max="14858" width="32.5546875" style="2" customWidth="1"/>
    <col min="14859" max="15104" width="9.33203125" style="2"/>
    <col min="15105" max="15105" width="3.44140625" style="2" customWidth="1"/>
    <col min="15106" max="15106" width="19" style="2" customWidth="1"/>
    <col min="15107" max="15107" width="14.6640625" style="2" customWidth="1"/>
    <col min="15108" max="15108" width="18.6640625" style="2" customWidth="1"/>
    <col min="15109" max="15109" width="17" style="2" customWidth="1"/>
    <col min="15110" max="15110" width="0.5546875" style="2" customWidth="1"/>
    <col min="15111" max="15111" width="14.44140625" style="2" customWidth="1"/>
    <col min="15112" max="15112" width="10.44140625" style="2" customWidth="1"/>
    <col min="15113" max="15113" width="10.5546875" style="2" customWidth="1"/>
    <col min="15114" max="15114" width="32.5546875" style="2" customWidth="1"/>
    <col min="15115" max="15360" width="9.33203125" style="2"/>
    <col min="15361" max="15361" width="3.44140625" style="2" customWidth="1"/>
    <col min="15362" max="15362" width="19" style="2" customWidth="1"/>
    <col min="15363" max="15363" width="14.6640625" style="2" customWidth="1"/>
    <col min="15364" max="15364" width="18.6640625" style="2" customWidth="1"/>
    <col min="15365" max="15365" width="17" style="2" customWidth="1"/>
    <col min="15366" max="15366" width="0.5546875" style="2" customWidth="1"/>
    <col min="15367" max="15367" width="14.44140625" style="2" customWidth="1"/>
    <col min="15368" max="15368" width="10.44140625" style="2" customWidth="1"/>
    <col min="15369" max="15369" width="10.5546875" style="2" customWidth="1"/>
    <col min="15370" max="15370" width="32.5546875" style="2" customWidth="1"/>
    <col min="15371" max="15616" width="9.33203125" style="2"/>
    <col min="15617" max="15617" width="3.44140625" style="2" customWidth="1"/>
    <col min="15618" max="15618" width="19" style="2" customWidth="1"/>
    <col min="15619" max="15619" width="14.6640625" style="2" customWidth="1"/>
    <col min="15620" max="15620" width="18.6640625" style="2" customWidth="1"/>
    <col min="15621" max="15621" width="17" style="2" customWidth="1"/>
    <col min="15622" max="15622" width="0.5546875" style="2" customWidth="1"/>
    <col min="15623" max="15623" width="14.44140625" style="2" customWidth="1"/>
    <col min="15624" max="15624" width="10.44140625" style="2" customWidth="1"/>
    <col min="15625" max="15625" width="10.5546875" style="2" customWidth="1"/>
    <col min="15626" max="15626" width="32.5546875" style="2" customWidth="1"/>
    <col min="15627" max="15872" width="9.33203125" style="2"/>
    <col min="15873" max="15873" width="3.44140625" style="2" customWidth="1"/>
    <col min="15874" max="15874" width="19" style="2" customWidth="1"/>
    <col min="15875" max="15875" width="14.6640625" style="2" customWidth="1"/>
    <col min="15876" max="15876" width="18.6640625" style="2" customWidth="1"/>
    <col min="15877" max="15877" width="17" style="2" customWidth="1"/>
    <col min="15878" max="15878" width="0.5546875" style="2" customWidth="1"/>
    <col min="15879" max="15879" width="14.44140625" style="2" customWidth="1"/>
    <col min="15880" max="15880" width="10.44140625" style="2" customWidth="1"/>
    <col min="15881" max="15881" width="10.5546875" style="2" customWidth="1"/>
    <col min="15882" max="15882" width="32.5546875" style="2" customWidth="1"/>
    <col min="15883" max="16128" width="9.33203125" style="2"/>
    <col min="16129" max="16129" width="3.44140625" style="2" customWidth="1"/>
    <col min="16130" max="16130" width="19" style="2" customWidth="1"/>
    <col min="16131" max="16131" width="14.6640625" style="2" customWidth="1"/>
    <col min="16132" max="16132" width="18.6640625" style="2" customWidth="1"/>
    <col min="16133" max="16133" width="17" style="2" customWidth="1"/>
    <col min="16134" max="16134" width="0.5546875" style="2" customWidth="1"/>
    <col min="16135" max="16135" width="14.44140625" style="2" customWidth="1"/>
    <col min="16136" max="16136" width="10.44140625" style="2" customWidth="1"/>
    <col min="16137" max="16137" width="10.5546875" style="2" customWidth="1"/>
    <col min="16138" max="16138" width="32.5546875" style="2" customWidth="1"/>
    <col min="16139" max="16384" width="9.33203125" style="2"/>
  </cols>
  <sheetData>
    <row r="1" spans="1:11" s="1" customFormat="1" ht="65.099999999999994" customHeight="1"/>
    <row r="2" spans="1:11" s="1" customFormat="1" ht="15" customHeight="1">
      <c r="A2" s="2"/>
      <c r="B2" s="3"/>
      <c r="C2" s="3"/>
      <c r="D2" s="3"/>
      <c r="E2" s="3"/>
      <c r="F2" s="3"/>
      <c r="G2" s="3"/>
      <c r="H2" s="3"/>
      <c r="I2" s="3"/>
    </row>
    <row r="3" spans="1:11" s="1" customFormat="1" ht="59.1" customHeight="1">
      <c r="A3" s="2"/>
      <c r="B3" s="4"/>
      <c r="C3" s="5"/>
      <c r="D3" s="236"/>
      <c r="E3" s="236" t="s">
        <v>70</v>
      </c>
      <c r="F3" s="3"/>
      <c r="G3" s="372" t="s">
        <v>71</v>
      </c>
      <c r="H3" s="372"/>
      <c r="I3" s="372"/>
    </row>
    <row r="4" spans="1:11" s="1" customFormat="1" ht="81" customHeight="1">
      <c r="A4" s="2"/>
      <c r="B4" s="350" t="s">
        <v>72</v>
      </c>
      <c r="C4" s="350"/>
      <c r="D4" s="350"/>
      <c r="E4" s="350"/>
      <c r="F4" s="2"/>
    </row>
    <row r="5" spans="1:11" s="1" customFormat="1" ht="44.25" customHeight="1">
      <c r="A5" s="6"/>
      <c r="B5" s="154" t="s">
        <v>3</v>
      </c>
      <c r="C5" s="155">
        <v>1.5</v>
      </c>
      <c r="D5" s="154" t="s">
        <v>4</v>
      </c>
      <c r="E5" s="156">
        <v>44317</v>
      </c>
      <c r="F5" s="157"/>
      <c r="G5" s="2"/>
      <c r="I5" s="158"/>
      <c r="J5" s="7"/>
      <c r="K5" s="7"/>
    </row>
    <row r="7" spans="1:11" ht="101.25" customHeight="1">
      <c r="B7" s="373" t="s">
        <v>73</v>
      </c>
      <c r="C7" s="373"/>
      <c r="D7" s="373"/>
      <c r="E7" s="373"/>
      <c r="F7" s="373"/>
      <c r="G7" s="373"/>
      <c r="H7" s="373"/>
      <c r="I7" s="18"/>
    </row>
    <row r="8" spans="1:11" ht="12" customHeight="1">
      <c r="B8" s="159"/>
      <c r="C8" s="159"/>
      <c r="D8" s="159"/>
      <c r="E8" s="159"/>
      <c r="F8" s="159"/>
      <c r="G8" s="159"/>
      <c r="H8" s="159"/>
      <c r="I8" s="18"/>
    </row>
    <row r="9" spans="1:11" ht="1.5" customHeight="1">
      <c r="B9" s="159"/>
      <c r="C9" s="159"/>
      <c r="D9" s="159"/>
      <c r="E9" s="159"/>
      <c r="F9" s="159"/>
      <c r="G9" s="159"/>
      <c r="H9" s="159"/>
      <c r="I9" s="18"/>
    </row>
    <row r="10" spans="1:11" ht="17.25" customHeight="1">
      <c r="B10" s="129" t="s">
        <v>74</v>
      </c>
      <c r="C10" s="157"/>
      <c r="D10" s="157"/>
      <c r="E10" s="157"/>
      <c r="F10" s="157"/>
    </row>
    <row r="11" spans="1:11" ht="1.5" customHeight="1">
      <c r="B11" s="160"/>
      <c r="C11" s="157"/>
      <c r="D11" s="157"/>
      <c r="E11" s="157"/>
      <c r="F11" s="157"/>
    </row>
    <row r="12" spans="1:11" ht="10.199999999999999" customHeight="1">
      <c r="B12" s="160"/>
      <c r="C12" s="157"/>
      <c r="D12" s="157"/>
      <c r="E12" s="157"/>
      <c r="F12" s="157"/>
    </row>
    <row r="13" spans="1:11" ht="16.2" customHeight="1">
      <c r="B13" s="160"/>
      <c r="C13" s="374" t="s">
        <v>75</v>
      </c>
      <c r="D13" s="375"/>
      <c r="E13" s="157"/>
      <c r="F13" s="157"/>
    </row>
    <row r="14" spans="1:11" ht="13.5" customHeight="1">
      <c r="B14" s="161"/>
      <c r="C14" s="376"/>
      <c r="D14" s="377"/>
      <c r="E14" s="157"/>
      <c r="F14" s="157"/>
    </row>
    <row r="15" spans="1:11" ht="3" customHeight="1">
      <c r="B15" s="161"/>
      <c r="C15" s="162"/>
      <c r="D15" s="237"/>
      <c r="E15" s="157"/>
      <c r="F15" s="157"/>
    </row>
    <row r="16" spans="1:11" ht="15" customHeight="1">
      <c r="B16" s="13"/>
      <c r="C16" s="14"/>
      <c r="D16" s="237"/>
      <c r="E16" s="13"/>
      <c r="F16" s="13"/>
    </row>
    <row r="17" spans="2:9" ht="1.5" customHeight="1">
      <c r="B17" s="159"/>
      <c r="C17" s="159"/>
      <c r="D17" s="159"/>
      <c r="E17" s="159"/>
      <c r="F17" s="159"/>
      <c r="G17" s="159"/>
      <c r="H17" s="159"/>
    </row>
    <row r="18" spans="2:9" ht="17.25" customHeight="1">
      <c r="B18" s="129" t="s">
        <v>76</v>
      </c>
      <c r="C18" s="157"/>
      <c r="D18" s="157"/>
      <c r="E18" s="157"/>
      <c r="F18" s="157"/>
    </row>
    <row r="19" spans="2:9" ht="1.5" customHeight="1">
      <c r="B19" s="160"/>
      <c r="C19" s="157"/>
      <c r="D19" s="157"/>
      <c r="E19" s="157"/>
      <c r="F19" s="157"/>
    </row>
    <row r="20" spans="2:9" ht="10.199999999999999" customHeight="1">
      <c r="B20" s="160"/>
      <c r="C20" s="157"/>
      <c r="D20" s="157"/>
      <c r="E20" s="157"/>
      <c r="F20" s="157"/>
    </row>
    <row r="21" spans="2:9" ht="16.2" customHeight="1">
      <c r="B21" s="160"/>
      <c r="C21" s="378"/>
      <c r="D21" s="380" t="s">
        <v>18</v>
      </c>
      <c r="E21" s="161" t="str">
        <f>IF(MOD(C21,1)&lt;=0,"",IF(MOD(C21,1)=0.5,"","ERROR: Rating must be in 0.5 star increment"))</f>
        <v/>
      </c>
      <c r="F21" s="157"/>
    </row>
    <row r="22" spans="2:9" ht="13.5" customHeight="1">
      <c r="B22" s="161"/>
      <c r="C22" s="379"/>
      <c r="D22" s="380"/>
      <c r="E22" s="157"/>
      <c r="F22" s="157"/>
    </row>
    <row r="23" spans="2:9" ht="3" customHeight="1">
      <c r="B23" s="13"/>
      <c r="C23" s="14"/>
      <c r="D23" s="237"/>
      <c r="E23" s="13"/>
      <c r="F23" s="13"/>
    </row>
    <row r="24" spans="2:9" ht="15" customHeight="1">
      <c r="B24" s="161"/>
      <c r="G24" s="163"/>
      <c r="H24" s="164"/>
    </row>
    <row r="25" spans="2:9" ht="1.5" customHeight="1">
      <c r="B25" s="161"/>
      <c r="G25" s="163"/>
      <c r="H25" s="164"/>
    </row>
    <row r="26" spans="2:9" ht="17.25" customHeight="1">
      <c r="B26" s="129" t="s">
        <v>77</v>
      </c>
      <c r="C26" s="157"/>
      <c r="D26" s="157"/>
      <c r="E26" s="157"/>
      <c r="F26" s="157"/>
    </row>
    <row r="27" spans="2:9" ht="1.5" customHeight="1">
      <c r="B27" s="165"/>
      <c r="C27" s="165"/>
      <c r="D27" s="165"/>
      <c r="E27" s="165"/>
      <c r="F27" s="165"/>
      <c r="G27" s="18"/>
      <c r="H27" s="18"/>
      <c r="I27" s="18"/>
    </row>
    <row r="28" spans="2:9" ht="10.199999999999999" customHeight="1">
      <c r="B28" s="165"/>
      <c r="C28" s="165"/>
      <c r="D28" s="165"/>
      <c r="E28" s="165"/>
      <c r="F28" s="165"/>
      <c r="G28" s="18"/>
      <c r="H28" s="18"/>
      <c r="I28" s="18"/>
    </row>
    <row r="29" spans="2:9" s="20" customFormat="1" ht="20.100000000000001" customHeight="1">
      <c r="B29" s="166" t="s">
        <v>6</v>
      </c>
      <c r="C29" s="167"/>
      <c r="D29" s="167"/>
      <c r="E29" s="168"/>
      <c r="G29" s="382"/>
      <c r="H29" s="383"/>
    </row>
    <row r="30" spans="2:9" s="20" customFormat="1" ht="25.5" customHeight="1">
      <c r="B30" s="169" t="str">
        <f>IF(C13="Infrastructure","","Total Assessable Processing GHz (GHz)")</f>
        <v>Total Assessable Processing GHz (GHz)</v>
      </c>
      <c r="C30" s="170"/>
      <c r="D30" s="170"/>
      <c r="E30" s="171"/>
      <c r="F30" s="172"/>
      <c r="G30" s="384"/>
      <c r="H30" s="385"/>
    </row>
    <row r="31" spans="2:9" s="20" customFormat="1" ht="20.100000000000001" customHeight="1">
      <c r="B31" s="169" t="str">
        <f>IF(C13="Infrastructure","","Total Assessable Storage TB (TB)")</f>
        <v>Total Assessable Storage TB (TB)</v>
      </c>
      <c r="C31" s="173"/>
      <c r="D31" s="173"/>
      <c r="E31" s="174"/>
      <c r="F31" s="175"/>
      <c r="G31" s="384"/>
      <c r="H31" s="385"/>
    </row>
    <row r="32" spans="2:9" s="20" customFormat="1" ht="20.100000000000001" hidden="1" customHeight="1">
      <c r="B32" s="176"/>
      <c r="C32" s="170"/>
      <c r="D32" s="170"/>
      <c r="E32" s="171"/>
      <c r="F32" s="172"/>
      <c r="G32" s="384"/>
      <c r="H32" s="385"/>
    </row>
    <row r="33" spans="2:10" s="20" customFormat="1" ht="20.100000000000001" customHeight="1">
      <c r="B33" s="176"/>
      <c r="C33" s="170"/>
      <c r="D33" s="170"/>
      <c r="E33" s="171"/>
      <c r="F33" s="172"/>
      <c r="G33" s="239"/>
      <c r="H33" s="240"/>
      <c r="J33" s="177"/>
    </row>
    <row r="34" spans="2:10" s="20" customFormat="1" ht="20.100000000000001" customHeight="1">
      <c r="B34" s="176" t="str">
        <f>IF(C13="IT Equipment","","% Metered Heat Rejection (for Infrastructure and Whole Facility ratings)")</f>
        <v/>
      </c>
      <c r="C34" s="170"/>
      <c r="D34" s="170"/>
      <c r="E34" s="171"/>
      <c r="F34" s="172"/>
      <c r="G34" s="386"/>
      <c r="H34" s="387"/>
    </row>
    <row r="35" spans="2:10" s="20" customFormat="1" ht="20.100000000000001" customHeight="1">
      <c r="B35" s="178" t="str">
        <f>IF(C13="Infrastructure","Assessable IT Energy (kWh/year) for Infrastructure rating","")</f>
        <v/>
      </c>
      <c r="C35" s="179"/>
      <c r="D35" s="179"/>
      <c r="E35" s="180"/>
      <c r="F35" s="172"/>
      <c r="G35" s="388"/>
      <c r="H35" s="389"/>
    </row>
    <row r="36" spans="2:10" s="20" customFormat="1" ht="3" customHeight="1">
      <c r="B36" s="181"/>
      <c r="C36" s="170"/>
      <c r="D36" s="170"/>
      <c r="E36" s="170"/>
      <c r="F36" s="172"/>
      <c r="G36" s="182"/>
    </row>
    <row r="37" spans="2:10" s="20" customFormat="1" ht="20.100000000000001" customHeight="1">
      <c r="B37" s="166" t="s">
        <v>78</v>
      </c>
      <c r="C37" s="183"/>
      <c r="D37" s="183"/>
      <c r="E37" s="184" t="s">
        <v>79</v>
      </c>
      <c r="F37" s="27"/>
      <c r="G37" s="390"/>
      <c r="H37" s="391"/>
    </row>
    <row r="38" spans="2:10" s="20" customFormat="1" ht="20.100000000000001" customHeight="1">
      <c r="B38" s="185" t="str">
        <f>IF(SUM(G37:G40)=1,"","ERROR: Percentage breakdown must total 100%")</f>
        <v>ERROR: Percentage breakdown must total 100%</v>
      </c>
      <c r="C38" s="28"/>
      <c r="D38" s="28"/>
      <c r="E38" s="186" t="s">
        <v>80</v>
      </c>
      <c r="F38" s="71"/>
      <c r="G38" s="390"/>
      <c r="H38" s="391"/>
    </row>
    <row r="39" spans="2:10" s="20" customFormat="1" ht="20.100000000000001" customHeight="1">
      <c r="B39" s="187"/>
      <c r="C39" s="28"/>
      <c r="D39" s="28"/>
      <c r="E39" s="186" t="s">
        <v>81</v>
      </c>
      <c r="F39" s="71"/>
      <c r="G39" s="390"/>
      <c r="H39" s="391"/>
    </row>
    <row r="40" spans="2:10" s="20" customFormat="1" ht="20.100000000000001" customHeight="1">
      <c r="B40" s="188"/>
      <c r="C40" s="189"/>
      <c r="D40" s="189"/>
      <c r="E40" s="190" t="s">
        <v>82</v>
      </c>
      <c r="F40" s="71"/>
      <c r="G40" s="392"/>
      <c r="H40" s="393"/>
    </row>
    <row r="41" spans="2:10" ht="15" customHeight="1">
      <c r="B41" s="191"/>
      <c r="C41" s="192"/>
      <c r="D41" s="192"/>
      <c r="E41" s="192"/>
      <c r="F41" s="192"/>
      <c r="G41" s="163"/>
    </row>
    <row r="42" spans="2:10" ht="1.5" customHeight="1">
      <c r="B42" s="191"/>
      <c r="C42" s="192"/>
      <c r="D42" s="192"/>
      <c r="E42" s="192"/>
      <c r="F42" s="192"/>
      <c r="G42" s="163"/>
    </row>
    <row r="43" spans="2:10" ht="17.25" customHeight="1">
      <c r="B43" s="129" t="s">
        <v>16</v>
      </c>
      <c r="C43" s="157"/>
      <c r="D43" s="157"/>
      <c r="E43" s="157"/>
      <c r="F43" s="157"/>
    </row>
    <row r="44" spans="2:10" ht="1.5" customHeight="1">
      <c r="B44" s="165"/>
      <c r="C44" s="165"/>
      <c r="D44" s="165"/>
      <c r="E44" s="165"/>
      <c r="F44" s="165"/>
      <c r="G44" s="18"/>
      <c r="H44" s="18"/>
      <c r="I44" s="18"/>
    </row>
    <row r="45" spans="2:10" ht="10.199999999999999" customHeight="1">
      <c r="E45" s="41"/>
      <c r="F45" s="41"/>
      <c r="I45" s="193"/>
    </row>
    <row r="46" spans="2:10" ht="18" hidden="1" customHeight="1">
      <c r="B46" s="194"/>
      <c r="C46" s="40" t="s">
        <v>83</v>
      </c>
      <c r="D46" s="194"/>
      <c r="E46" s="194"/>
      <c r="F46" s="194"/>
      <c r="G46" s="195"/>
      <c r="I46" s="193"/>
    </row>
    <row r="47" spans="2:10" ht="18" hidden="1" customHeight="1">
      <c r="C47" s="381" t="e">
        <f>G95</f>
        <v>#N/A</v>
      </c>
      <c r="D47" s="381"/>
      <c r="E47" s="381"/>
      <c r="F47" s="196"/>
      <c r="G47" s="197" t="s">
        <v>84</v>
      </c>
      <c r="H47" s="198"/>
      <c r="I47" s="193"/>
    </row>
    <row r="48" spans="2:10" ht="18" hidden="1" customHeight="1">
      <c r="C48" s="157" t="str">
        <f>CONCATENATE("Actual Emissions at ",C21, " Star NABERS Energy")</f>
        <v>Actual Emissions at  Star NABERS Energy</v>
      </c>
      <c r="D48" s="41"/>
      <c r="F48" s="41"/>
      <c r="I48" s="193"/>
    </row>
    <row r="49" spans="2:9" ht="18" hidden="1" customHeight="1">
      <c r="C49" s="381" t="e">
        <f>G99</f>
        <v>#N/A</v>
      </c>
      <c r="D49" s="381"/>
      <c r="E49" s="381"/>
      <c r="F49" s="196"/>
      <c r="G49" s="197" t="s">
        <v>84</v>
      </c>
      <c r="H49" s="198"/>
      <c r="I49" s="48"/>
    </row>
    <row r="50" spans="2:9" ht="14.25" hidden="1" customHeight="1">
      <c r="C50" s="381" t="e">
        <f>IF(C13="IT Equipment",G100,"")</f>
        <v>#N/A</v>
      </c>
      <c r="D50" s="381"/>
      <c r="E50" s="381"/>
      <c r="F50" s="196"/>
      <c r="G50" s="197" t="str">
        <f>IF(C13="IT Equipment","kgCO2-e/day","")</f>
        <v>kgCO2-e/day</v>
      </c>
      <c r="H50" s="198"/>
      <c r="I50" s="48"/>
    </row>
    <row r="51" spans="2:9" ht="14.25" hidden="1" customHeight="1">
      <c r="C51" s="238"/>
      <c r="D51" s="238"/>
      <c r="E51" s="238"/>
      <c r="F51" s="196"/>
      <c r="G51" s="197"/>
      <c r="H51" s="198"/>
      <c r="I51" s="48"/>
    </row>
    <row r="52" spans="2:9" ht="14.25" customHeight="1">
      <c r="C52" s="40" t="s">
        <v>85</v>
      </c>
      <c r="D52" s="194"/>
      <c r="E52" s="194"/>
      <c r="F52" s="194"/>
      <c r="G52" s="195"/>
      <c r="H52" s="198"/>
      <c r="I52" s="48"/>
    </row>
    <row r="53" spans="2:9" ht="14.25" customHeight="1">
      <c r="C53" s="394" t="e">
        <f>(E64*G108+E66*G109+E68*G110+E70*G111)</f>
        <v>#N/A</v>
      </c>
      <c r="D53" s="394"/>
      <c r="E53" s="394"/>
      <c r="F53" s="199"/>
      <c r="G53" s="200" t="s">
        <v>86</v>
      </c>
      <c r="H53" s="198"/>
      <c r="I53" s="48"/>
    </row>
    <row r="54" spans="2:9" ht="14.25" customHeight="1">
      <c r="C54" s="238"/>
      <c r="D54" s="238"/>
      <c r="E54" s="238"/>
      <c r="F54" s="196"/>
      <c r="G54" s="197"/>
      <c r="H54" s="198"/>
      <c r="I54" s="48"/>
    </row>
    <row r="55" spans="2:9" ht="14.25" customHeight="1">
      <c r="C55" s="40" t="s">
        <v>87</v>
      </c>
      <c r="D55" s="194"/>
      <c r="E55" s="194"/>
      <c r="F55" s="194"/>
      <c r="G55" s="195"/>
      <c r="H55" s="198"/>
      <c r="I55" s="48"/>
    </row>
    <row r="56" spans="2:9" ht="14.25" customHeight="1">
      <c r="C56" s="394" t="e">
        <f>E64*H108+E66*H109+E68*H110+E70*H111</f>
        <v>#N/A</v>
      </c>
      <c r="D56" s="394"/>
      <c r="E56" s="394"/>
      <c r="F56" s="199"/>
      <c r="G56" s="200" t="s">
        <v>86</v>
      </c>
      <c r="H56" s="198"/>
      <c r="I56" s="48"/>
    </row>
    <row r="57" spans="2:9" ht="14.25" hidden="1" customHeight="1">
      <c r="C57" s="241"/>
      <c r="D57" s="241"/>
      <c r="E57" s="241"/>
      <c r="F57" s="199"/>
      <c r="G57" s="200"/>
      <c r="H57" s="198"/>
      <c r="I57" s="48"/>
    </row>
    <row r="58" spans="2:9" ht="14.25" hidden="1" customHeight="1">
      <c r="C58" s="241"/>
      <c r="D58" s="241"/>
      <c r="E58" s="241"/>
      <c r="F58" s="199"/>
      <c r="G58" s="200"/>
      <c r="H58" s="198"/>
      <c r="I58" s="48"/>
    </row>
    <row r="59" spans="2:9" ht="14.25" hidden="1" customHeight="1">
      <c r="C59" s="241"/>
      <c r="D59" s="241"/>
      <c r="E59" s="241"/>
      <c r="F59" s="199"/>
      <c r="G59" s="200"/>
      <c r="H59" s="198"/>
      <c r="I59" s="48"/>
    </row>
    <row r="60" spans="2:9" ht="14.25" hidden="1" customHeight="1">
      <c r="C60" s="241"/>
      <c r="D60" s="241"/>
      <c r="E60" s="241"/>
      <c r="F60" s="199"/>
      <c r="G60" s="200"/>
      <c r="H60" s="198"/>
      <c r="I60" s="48"/>
    </row>
    <row r="61" spans="2:9" ht="14.25" customHeight="1">
      <c r="C61" s="241"/>
      <c r="D61" s="241"/>
      <c r="E61" s="241"/>
      <c r="F61" s="199"/>
      <c r="G61" s="200"/>
      <c r="H61" s="198"/>
      <c r="I61" s="48"/>
    </row>
    <row r="62" spans="2:9" ht="18" customHeight="1">
      <c r="C62" s="165" t="s">
        <v>88</v>
      </c>
      <c r="I62" s="48"/>
    </row>
    <row r="63" spans="2:9" s="201" customFormat="1" ht="3" customHeight="1">
      <c r="B63" s="202"/>
      <c r="C63" s="202"/>
      <c r="D63" s="202"/>
      <c r="E63" s="202"/>
      <c r="F63" s="202"/>
      <c r="G63" s="203"/>
      <c r="I63" s="204"/>
    </row>
    <row r="64" spans="2:9" s="201" customFormat="1" ht="12.75" customHeight="1">
      <c r="C64" s="165"/>
      <c r="D64" s="205" t="s">
        <v>89</v>
      </c>
      <c r="E64" s="206" t="e">
        <f>G37*G103/G114</f>
        <v>#N/A</v>
      </c>
      <c r="F64" s="207"/>
      <c r="G64" s="200" t="s">
        <v>90</v>
      </c>
      <c r="H64" s="18"/>
      <c r="I64" s="18"/>
    </row>
    <row r="65" spans="2:9" s="201" customFormat="1" ht="1.5" customHeight="1">
      <c r="C65" s="165"/>
      <c r="D65" s="205"/>
      <c r="E65" s="206" t="e">
        <f>IF(C13="IT Equipment",ROUNDDOWN(G37*G104/G114,0),"")</f>
        <v>#N/A</v>
      </c>
      <c r="F65" s="207"/>
      <c r="G65" s="200" t="str">
        <f>IF(C13="IT Equipment","kWh/day","")</f>
        <v>kWh/day</v>
      </c>
      <c r="H65" s="18"/>
      <c r="I65" s="18"/>
    </row>
    <row r="66" spans="2:9" s="201" customFormat="1" ht="12.75" customHeight="1">
      <c r="B66" s="202"/>
      <c r="C66" s="194"/>
      <c r="D66" s="205" t="s">
        <v>91</v>
      </c>
      <c r="E66" s="206" t="e">
        <f>G38*G103</f>
        <v>#N/A</v>
      </c>
      <c r="F66" s="208"/>
      <c r="G66" s="200" t="s">
        <v>92</v>
      </c>
      <c r="I66" s="204"/>
    </row>
    <row r="67" spans="2:9" s="201" customFormat="1" ht="3" customHeight="1">
      <c r="B67" s="202"/>
      <c r="C67" s="194"/>
      <c r="D67" s="205"/>
      <c r="E67" s="206" t="e">
        <f>IF(C13="IT Equipment",ROUNDDOWN(G38*G104,0),"")</f>
        <v>#N/A</v>
      </c>
      <c r="F67" s="207"/>
      <c r="G67" s="200" t="str">
        <f>IF(C13="IT Equipment","MJ/day","")</f>
        <v>MJ/day</v>
      </c>
      <c r="I67" s="204"/>
    </row>
    <row r="68" spans="2:9" s="201" customFormat="1" ht="12.75" customHeight="1">
      <c r="B68" s="194"/>
      <c r="C68" s="41"/>
      <c r="D68" s="205" t="s">
        <v>93</v>
      </c>
      <c r="E68" s="206" t="e">
        <f>G39*G103/G115</f>
        <v>#N/A</v>
      </c>
      <c r="F68" s="209"/>
      <c r="G68" s="200" t="s">
        <v>94</v>
      </c>
      <c r="I68" s="204"/>
    </row>
    <row r="69" spans="2:9" s="201" customFormat="1" ht="3" customHeight="1">
      <c r="B69" s="194"/>
      <c r="C69" s="41"/>
      <c r="D69" s="205"/>
      <c r="E69" s="206" t="e">
        <f>IF(C13="IT Equipment",ROUNDDOWN(G39*G104/G115,0),"")</f>
        <v>#N/A</v>
      </c>
      <c r="F69" s="207"/>
      <c r="G69" s="200" t="str">
        <f>IF(C13="IT Equipment","kg/day","")</f>
        <v>kg/day</v>
      </c>
      <c r="I69" s="204"/>
    </row>
    <row r="70" spans="2:9" s="201" customFormat="1" ht="12.75" customHeight="1">
      <c r="B70" s="194"/>
      <c r="C70" s="41"/>
      <c r="D70" s="205" t="s">
        <v>95</v>
      </c>
      <c r="E70" s="206" t="e">
        <f>G40*G103/G116</f>
        <v>#N/A</v>
      </c>
      <c r="F70" s="209"/>
      <c r="G70" s="200" t="s">
        <v>96</v>
      </c>
      <c r="I70" s="204"/>
    </row>
    <row r="71" spans="2:9" s="201" customFormat="1" ht="3" customHeight="1">
      <c r="B71" s="194"/>
      <c r="C71" s="41"/>
      <c r="D71" s="210"/>
      <c r="E71" s="206" t="e">
        <f>IF(C13="IT Equipment",ROUNDDOWN(G40*G104/G116,0),"")</f>
        <v>#N/A</v>
      </c>
      <c r="F71" s="207"/>
      <c r="G71" s="200" t="str">
        <f>IF(C13="IT Equipment","L/day","")</f>
        <v>L/day</v>
      </c>
      <c r="I71" s="204"/>
    </row>
    <row r="72" spans="2:9" s="201" customFormat="1" ht="3" customHeight="1">
      <c r="B72" s="194"/>
      <c r="C72" s="41"/>
      <c r="D72" s="211"/>
      <c r="E72" s="211"/>
      <c r="F72" s="211"/>
      <c r="G72" s="211"/>
      <c r="I72" s="204"/>
    </row>
    <row r="73" spans="2:9" ht="1.5" customHeight="1">
      <c r="B73" s="194"/>
      <c r="C73" s="194"/>
      <c r="D73" s="194"/>
      <c r="E73" s="194"/>
      <c r="F73" s="194"/>
      <c r="G73" s="212"/>
      <c r="I73" s="213"/>
    </row>
    <row r="74" spans="2:9" ht="18" customHeight="1">
      <c r="C74" s="165"/>
      <c r="I74" s="48"/>
    </row>
    <row r="75" spans="2:9" hidden="1">
      <c r="B75" s="194" t="s">
        <v>75</v>
      </c>
      <c r="C75" s="214"/>
      <c r="D75" s="214"/>
      <c r="E75" s="214"/>
      <c r="F75" s="214"/>
    </row>
    <row r="76" spans="2:9" hidden="1">
      <c r="B76" s="194" t="s">
        <v>97</v>
      </c>
      <c r="C76" s="214"/>
      <c r="D76" s="214"/>
      <c r="E76" s="214"/>
      <c r="F76" s="214"/>
    </row>
    <row r="77" spans="2:9" hidden="1">
      <c r="B77" s="194" t="s">
        <v>98</v>
      </c>
      <c r="C77" s="214"/>
      <c r="D77" s="214"/>
      <c r="E77" s="214"/>
      <c r="F77" s="214"/>
    </row>
    <row r="78" spans="2:9" hidden="1">
      <c r="B78" s="214"/>
      <c r="C78" s="214"/>
      <c r="D78" s="214"/>
      <c r="E78" s="214"/>
      <c r="F78" s="214"/>
    </row>
    <row r="79" spans="2:9" ht="17.399999999999999" hidden="1">
      <c r="B79" s="129" t="s">
        <v>24</v>
      </c>
      <c r="C79" s="129"/>
      <c r="D79" s="129"/>
      <c r="E79" s="129"/>
      <c r="F79" s="129"/>
    </row>
    <row r="80" spans="2:9" hidden="1">
      <c r="B80" s="2" t="s">
        <v>99</v>
      </c>
      <c r="G80" s="2" t="e">
        <f>VLOOKUP($G$29,Climate_pcode_xref!$A$2:$C$3727,3,0)</f>
        <v>#N/A</v>
      </c>
      <c r="I80" s="2" t="s">
        <v>100</v>
      </c>
    </row>
    <row r="81" spans="2:9" hidden="1">
      <c r="B81" s="2" t="s">
        <v>101</v>
      </c>
      <c r="G81" s="2" t="e">
        <f>VLOOKUP(G80,SGEx!$A$18:$D$26,3,FALSE)</f>
        <v>#N/A</v>
      </c>
      <c r="H81" s="2" t="s">
        <v>100</v>
      </c>
      <c r="I81" s="2" t="e">
        <f>G81</f>
        <v>#N/A</v>
      </c>
    </row>
    <row r="82" spans="2:9" hidden="1">
      <c r="B82" s="2" t="s">
        <v>102</v>
      </c>
      <c r="G82" s="2" t="e">
        <f>VLOOKUP(G80,SGEx!$A$18:$D$26,2,FALSE)</f>
        <v>#N/A</v>
      </c>
      <c r="H82" s="2" t="s">
        <v>103</v>
      </c>
      <c r="I82" s="2" t="e">
        <f>G82/G114</f>
        <v>#N/A</v>
      </c>
    </row>
    <row r="83" spans="2:9" hidden="1">
      <c r="B83" s="2" t="s">
        <v>104</v>
      </c>
      <c r="G83" s="2" t="e">
        <f>VLOOKUP(G80,SGEx!$A$18:$D$26,5,FALSE)</f>
        <v>#N/A</v>
      </c>
      <c r="H83" s="2" t="s">
        <v>105</v>
      </c>
      <c r="I83" s="2" t="e">
        <f>G83/G115</f>
        <v>#N/A</v>
      </c>
    </row>
    <row r="84" spans="2:9" hidden="1">
      <c r="B84" s="2" t="s">
        <v>106</v>
      </c>
      <c r="G84" s="2" t="e">
        <f>VLOOKUP(G80,SGEx!$A$18:$D$26,4,FALSE)</f>
        <v>#N/A</v>
      </c>
      <c r="H84" s="2" t="s">
        <v>107</v>
      </c>
      <c r="I84" s="2" t="e">
        <f>G84/G116</f>
        <v>#N/A</v>
      </c>
    </row>
    <row r="85" spans="2:9" hidden="1">
      <c r="B85" s="2" t="s">
        <v>108</v>
      </c>
      <c r="G85" s="2" t="e">
        <f>VLOOKUP($G$29,Climate_pcode_xref!$A$2:$C$3727,2,0)</f>
        <v>#N/A</v>
      </c>
    </row>
    <row r="86" spans="2:9" hidden="1">
      <c r="B86" s="2" t="s">
        <v>109</v>
      </c>
      <c r="G86" s="2" t="e">
        <f>VLOOKUP($G$85,Climate_zones!$A$2:$E$71,5,0)</f>
        <v>#N/A</v>
      </c>
    </row>
    <row r="87" spans="2:9" hidden="1"/>
    <row r="88" spans="2:9" hidden="1">
      <c r="B88" s="2" t="s">
        <v>110</v>
      </c>
      <c r="G88" s="2" t="e">
        <f>G35*G82</f>
        <v>#N/A</v>
      </c>
    </row>
    <row r="89" spans="2:9" hidden="1">
      <c r="B89" s="2" t="s">
        <v>111</v>
      </c>
      <c r="G89" s="2" t="e">
        <f>(G30*370+G31*440)*G82*0.956</f>
        <v>#N/A</v>
      </c>
    </row>
    <row r="90" spans="2:9" hidden="1">
      <c r="B90" s="2" t="s">
        <v>112</v>
      </c>
      <c r="G90" s="2" t="e">
        <f>1.81*G88*G34/3*0.02*(G86-430)/365</f>
        <v>#N/A</v>
      </c>
    </row>
    <row r="91" spans="2:9" hidden="1">
      <c r="B91" s="2" t="s">
        <v>113</v>
      </c>
      <c r="G91" s="2" t="e">
        <f>0.04*1.81*G88*(1-G34)</f>
        <v>#N/A</v>
      </c>
    </row>
    <row r="92" spans="2:9" hidden="1">
      <c r="B92" s="2" t="s">
        <v>114</v>
      </c>
      <c r="G92" s="2" t="e">
        <f>1.81*G89*G34/3*0.02*(G86-430)/365</f>
        <v>#N/A</v>
      </c>
    </row>
    <row r="93" spans="2:9" hidden="1">
      <c r="B93" s="2" t="s">
        <v>115</v>
      </c>
      <c r="G93" s="2" t="e">
        <f>0.04*1.81*G89*(1-G34)</f>
        <v>#N/A</v>
      </c>
    </row>
    <row r="94" spans="2:9" hidden="1"/>
    <row r="95" spans="2:9" hidden="1">
      <c r="B95" s="2" t="s">
        <v>116</v>
      </c>
      <c r="G95" s="2" t="e">
        <f>IF(C13="IT Equipment",(G30*370+G31*440)*G82*0.956,IF(C13="Infrastructure",(1.81-1)*G88+G90-G91,1.81*G89+G92-G93))</f>
        <v>#N/A</v>
      </c>
      <c r="H95" s="2" t="s">
        <v>117</v>
      </c>
    </row>
    <row r="96" spans="2:9" hidden="1"/>
    <row r="97" spans="2:15" hidden="1">
      <c r="B97" s="193" t="s">
        <v>118</v>
      </c>
      <c r="C97" s="193"/>
      <c r="D97" s="193"/>
      <c r="E97" s="193"/>
      <c r="F97" s="193"/>
      <c r="G97" s="193">
        <f>IF(C13="IT Equipment",(C21-0.499999-2.75)/-3.25,IF(C13="Infrastructure",(C21-0.499999-2.75)/-3.01,(C21-0.499999-2.75)/-3.45))</f>
        <v>0.99999969230769226</v>
      </c>
    </row>
    <row r="98" spans="2:15" hidden="1">
      <c r="B98" s="193"/>
      <c r="C98" s="193"/>
      <c r="D98" s="193"/>
      <c r="E98" s="193"/>
      <c r="F98" s="193"/>
      <c r="G98" s="193"/>
    </row>
    <row r="99" spans="2:15" hidden="1">
      <c r="B99" s="2" t="s">
        <v>119</v>
      </c>
      <c r="G99" s="2" t="e">
        <f>G95*G97+G95</f>
        <v>#N/A</v>
      </c>
      <c r="H99" s="2" t="s">
        <v>117</v>
      </c>
    </row>
    <row r="100" spans="2:15" hidden="1">
      <c r="B100" s="2" t="s">
        <v>120</v>
      </c>
      <c r="G100" s="215" t="e">
        <f>IF(C13="IT Equipment",G99/365,"")</f>
        <v>#N/A</v>
      </c>
      <c r="H100" s="2" t="s">
        <v>121</v>
      </c>
    </row>
    <row r="101" spans="2:15" hidden="1"/>
    <row r="102" spans="2:15" hidden="1">
      <c r="B102" s="2" t="s">
        <v>122</v>
      </c>
      <c r="G102" s="2" t="e">
        <f>(G37*I82+G38*I81+G39*I83+G40*I84)</f>
        <v>#N/A</v>
      </c>
      <c r="H102" s="2" t="s">
        <v>100</v>
      </c>
    </row>
    <row r="103" spans="2:15" hidden="1">
      <c r="B103" s="2" t="s">
        <v>123</v>
      </c>
      <c r="G103" s="213" t="e">
        <f>G99/G102</f>
        <v>#N/A</v>
      </c>
      <c r="H103" s="2" t="s">
        <v>124</v>
      </c>
    </row>
    <row r="104" spans="2:15" hidden="1">
      <c r="B104" s="395" t="s">
        <v>125</v>
      </c>
      <c r="C104" s="395"/>
      <c r="D104" s="395"/>
      <c r="E104" s="395"/>
      <c r="G104" s="213" t="e">
        <f>IF(C13="IT Equipment",G100/G102,"")</f>
        <v>#N/A</v>
      </c>
      <c r="H104" s="2" t="s">
        <v>124</v>
      </c>
    </row>
    <row r="105" spans="2:15" hidden="1">
      <c r="B105" s="395"/>
      <c r="C105" s="395"/>
      <c r="D105" s="395"/>
      <c r="E105" s="395"/>
    </row>
    <row r="106" spans="2:15" hidden="1"/>
    <row r="107" spans="2:15" hidden="1">
      <c r="B107" s="193" t="s">
        <v>126</v>
      </c>
      <c r="C107" s="193"/>
      <c r="D107" s="193"/>
      <c r="E107" s="193"/>
      <c r="F107" s="193"/>
      <c r="G107" s="216" t="s">
        <v>127</v>
      </c>
      <c r="H107" s="216" t="s">
        <v>128</v>
      </c>
      <c r="J107" s="2" t="s">
        <v>129</v>
      </c>
    </row>
    <row r="108" spans="2:15" hidden="1">
      <c r="B108" s="2" t="s">
        <v>130</v>
      </c>
      <c r="G108" s="2" t="e">
        <f>VLOOKUP(K108,'NGA factors 2020'!$C$2:$L$20,9,FALSE)</f>
        <v>#N/A</v>
      </c>
      <c r="H108" s="2" t="e">
        <f>VLOOKUP(K108,'NGA factors 2020'!$C$2:$L$20,8,FALSE)</f>
        <v>#N/A</v>
      </c>
      <c r="I108" s="2" t="s">
        <v>100</v>
      </c>
      <c r="J108" s="396"/>
      <c r="K108" s="2" t="e">
        <f>CONCATENATE($G$80,E38)</f>
        <v>#N/A</v>
      </c>
      <c r="N108" s="2">
        <v>1</v>
      </c>
      <c r="O108" s="2" t="e">
        <f>G108*N108</f>
        <v>#N/A</v>
      </c>
    </row>
    <row r="109" spans="2:15" hidden="1">
      <c r="B109" s="2" t="s">
        <v>102</v>
      </c>
      <c r="G109" s="2" t="e">
        <f>VLOOKUP(K109,'NGA factors 2020'!$C$2:$L$20,9,FALSE)</f>
        <v>#N/A</v>
      </c>
      <c r="H109" s="2" t="e">
        <f>VLOOKUP(K109,'NGA factors 2020'!$C$2:$L$20,8,FALSE)</f>
        <v>#N/A</v>
      </c>
      <c r="I109" s="2" t="s">
        <v>103</v>
      </c>
      <c r="J109" s="396"/>
      <c r="K109" s="2" t="e">
        <f>CONCATENATE($G$80,E37)</f>
        <v>#N/A</v>
      </c>
      <c r="N109" s="2">
        <v>1</v>
      </c>
      <c r="O109" s="2" t="e">
        <f>G109*N109</f>
        <v>#N/A</v>
      </c>
    </row>
    <row r="110" spans="2:15" hidden="1">
      <c r="B110" s="2" t="s">
        <v>104</v>
      </c>
      <c r="G110" s="2">
        <f>'NGA factors 2020'!K18</f>
        <v>2.5174799999999999</v>
      </c>
      <c r="H110" s="2">
        <f>'NGA factors 2020'!J18</f>
        <v>2.43648</v>
      </c>
      <c r="I110" s="2" t="s">
        <v>105</v>
      </c>
      <c r="J110" s="396"/>
      <c r="N110" s="2">
        <v>1</v>
      </c>
      <c r="O110" s="2">
        <f>G110*N110</f>
        <v>2.5174799999999999</v>
      </c>
    </row>
    <row r="111" spans="2:15" hidden="1">
      <c r="B111" s="2" t="s">
        <v>106</v>
      </c>
      <c r="G111" s="2">
        <f>'NGA factors 2020'!K19</f>
        <v>2.8486799999999999</v>
      </c>
      <c r="H111" s="2">
        <f>'NGA factors 2020'!J19</f>
        <v>2.7097199999999999</v>
      </c>
      <c r="I111" s="2" t="s">
        <v>107</v>
      </c>
      <c r="J111" s="396"/>
      <c r="N111" s="2">
        <v>1</v>
      </c>
      <c r="O111" s="2">
        <f>G111*N111</f>
        <v>2.8486799999999999</v>
      </c>
    </row>
    <row r="112" spans="2:15" hidden="1"/>
    <row r="113" spans="2:8" hidden="1">
      <c r="B113" s="193" t="s">
        <v>131</v>
      </c>
      <c r="C113" s="193"/>
      <c r="D113" s="193"/>
      <c r="E113" s="193"/>
      <c r="F113" s="193"/>
    </row>
    <row r="114" spans="2:8" hidden="1">
      <c r="B114" s="2" t="s">
        <v>79</v>
      </c>
      <c r="G114" s="2">
        <v>3.6</v>
      </c>
      <c r="H114" s="2" t="s">
        <v>132</v>
      </c>
    </row>
    <row r="115" spans="2:8" hidden="1">
      <c r="B115" s="2" t="s">
        <v>81</v>
      </c>
      <c r="G115" s="2">
        <v>22.1</v>
      </c>
      <c r="H115" s="2" t="s">
        <v>133</v>
      </c>
    </row>
    <row r="116" spans="2:8" hidden="1">
      <c r="B116" s="2" t="s">
        <v>82</v>
      </c>
      <c r="G116" s="2">
        <v>38.6</v>
      </c>
      <c r="H116" s="2" t="s">
        <v>134</v>
      </c>
    </row>
    <row r="117" spans="2:8" hidden="1"/>
    <row r="118" spans="2:8" hidden="1"/>
  </sheetData>
  <sheetProtection algorithmName="SHA-512" hashValue="O30+qa9L3FcBYF2YrRoiPQUf3kNiVKnD+GBmq976X2E11jBN9EyfgNqOu0AD5Qd3/TwrfSNyXLccfSGS+tP8bg==" saltValue="XTwoKkurGbqPSVwDhJZPxg==" spinCount="100000" sheet="1" objects="1" scenarios="1"/>
  <protectedRanges>
    <protectedRange sqref="G29:H40" name="Range4"/>
    <protectedRange sqref="C13:D14" name="Range3"/>
    <protectedRange sqref="C21" name="Range2"/>
  </protectedRanges>
  <mergeCells count="23">
    <mergeCell ref="C50:E50"/>
    <mergeCell ref="C53:E53"/>
    <mergeCell ref="C56:E56"/>
    <mergeCell ref="B104:E105"/>
    <mergeCell ref="J108:J111"/>
    <mergeCell ref="C49:E49"/>
    <mergeCell ref="G29:H29"/>
    <mergeCell ref="G30:H30"/>
    <mergeCell ref="G31:H31"/>
    <mergeCell ref="G32:H32"/>
    <mergeCell ref="G34:H34"/>
    <mergeCell ref="G35:H35"/>
    <mergeCell ref="G37:H37"/>
    <mergeCell ref="G38:H38"/>
    <mergeCell ref="G39:H39"/>
    <mergeCell ref="G40:H40"/>
    <mergeCell ref="C47:E47"/>
    <mergeCell ref="G3:I3"/>
    <mergeCell ref="B4:E4"/>
    <mergeCell ref="B7:H7"/>
    <mergeCell ref="C13:D14"/>
    <mergeCell ref="C21:C22"/>
    <mergeCell ref="D21:D22"/>
  </mergeCells>
  <phoneticPr fontId="8" type="noConversion"/>
  <conditionalFormatting sqref="B14:B15 B22 B24:B25 H24:H25">
    <cfRule type="expression" dxfId="23" priority="9" stopIfTrue="1">
      <formula>$B$22="stars"</formula>
    </cfRule>
  </conditionalFormatting>
  <conditionalFormatting sqref="C13 C21 G24:G25">
    <cfRule type="cellIs" dxfId="22" priority="8" stopIfTrue="1" operator="between">
      <formula>0</formula>
      <formula>5</formula>
    </cfRule>
  </conditionalFormatting>
  <conditionalFormatting sqref="E21">
    <cfRule type="expression" dxfId="21" priority="4" stopIfTrue="1">
      <formula>$E$14="stars"</formula>
    </cfRule>
  </conditionalFormatting>
  <conditionalFormatting sqref="E64:E70 C49:E51 C53:E54 C56:E61">
    <cfRule type="expression" dxfId="20" priority="2" stopIfTrue="1">
      <formula>($E$21="ERROR: Rating must be in 0.5 star increment")</formula>
    </cfRule>
  </conditionalFormatting>
  <conditionalFormatting sqref="E64:E70">
    <cfRule type="expression" dxfId="19" priority="1" stopIfTrue="1">
      <formula>($B$38="ERROR: Percentage breakdown must total 100%")</formula>
    </cfRule>
  </conditionalFormatting>
  <conditionalFormatting sqref="G37:G40">
    <cfRule type="expression" dxfId="18" priority="3" stopIfTrue="1">
      <formula>NOT(SUM($G$37:$G$40)=1)</formula>
    </cfRule>
  </conditionalFormatting>
  <conditionalFormatting sqref="G30:H31">
    <cfRule type="expression" dxfId="17" priority="10" stopIfTrue="1">
      <formula>$C$13="Infrastructure"</formula>
    </cfRule>
  </conditionalFormatting>
  <conditionalFormatting sqref="G34:H34">
    <cfRule type="expression" dxfId="16" priority="7" stopIfTrue="1">
      <formula>$C$13="IT Equipment"</formula>
    </cfRule>
  </conditionalFormatting>
  <conditionalFormatting sqref="G35:H35">
    <cfRule type="expression" dxfId="15" priority="5" stopIfTrue="1">
      <formula>$C$13="Whole Facility"</formula>
    </cfRule>
    <cfRule type="expression" dxfId="14" priority="6" stopIfTrue="1">
      <formula>$C$13="IT Equipment"</formula>
    </cfRule>
  </conditionalFormatting>
  <dataValidations count="3">
    <dataValidation allowBlank="1" showInputMessage="1" errorTitle="Data input error"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C548F47A-3F0D-4789-A006-35AF18A38AB2}"/>
    <dataValidation type="decimal" allowBlank="1" showInputMessage="1" showErrorMessage="1" sqref="G24:G25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ECCBDBEA-57EC-4B5B-86C2-AF8F50FFA164}">
      <formula1>0</formula1>
      <formula2>6</formula2>
    </dataValidation>
    <dataValidation type="list" allowBlank="1" showInputMessage="1" showErrorMessage="1" sqref="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xr:uid="{10ECF1C3-C67C-46A0-BD41-BA54D56F6828}">
      <formula1>$B$75:$B$77</formula1>
    </dataValidation>
  </dataValidations>
  <pageMargins left="0.51181102362204722" right="0.51181102362204722" top="0.39370078740157483" bottom="0.39370078740157483" header="0.51181102362204722" footer="0.51181102362204722"/>
  <pageSetup paperSize="9" scale="5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0EB4-4C19-42BC-8204-513D5534BBCD}">
  <sheetPr>
    <pageSetUpPr fitToPage="1"/>
  </sheetPr>
  <dimension ref="A1:O117"/>
  <sheetViews>
    <sheetView zoomScale="85" zoomScaleNormal="85" zoomScaleSheetLayoutView="100" workbookViewId="0">
      <selection activeCell="C13" sqref="C13:D14"/>
    </sheetView>
  </sheetViews>
  <sheetFormatPr defaultColWidth="9.33203125" defaultRowHeight="13.2"/>
  <cols>
    <col min="1" max="1" width="3.44140625" style="2" customWidth="1"/>
    <col min="2" max="2" width="19" style="2" customWidth="1"/>
    <col min="3" max="3" width="14.6640625" style="2" customWidth="1"/>
    <col min="4" max="4" width="18.6640625" style="2" customWidth="1"/>
    <col min="5" max="5" width="17" style="2" customWidth="1"/>
    <col min="6" max="6" width="0.5546875" style="2" customWidth="1"/>
    <col min="7" max="7" width="14.44140625" style="2" customWidth="1"/>
    <col min="8" max="8" width="10.44140625" style="2" customWidth="1"/>
    <col min="9" max="9" width="10.5546875" style="2" customWidth="1"/>
    <col min="10" max="10" width="32.5546875" style="2" customWidth="1"/>
    <col min="11" max="256" width="9.33203125" style="2"/>
    <col min="257" max="257" width="3.44140625" style="2" customWidth="1"/>
    <col min="258" max="258" width="19" style="2" customWidth="1"/>
    <col min="259" max="259" width="14.6640625" style="2" customWidth="1"/>
    <col min="260" max="260" width="18.6640625" style="2" customWidth="1"/>
    <col min="261" max="261" width="17" style="2" customWidth="1"/>
    <col min="262" max="262" width="0.5546875" style="2" customWidth="1"/>
    <col min="263" max="263" width="14.44140625" style="2" customWidth="1"/>
    <col min="264" max="264" width="10.44140625" style="2" customWidth="1"/>
    <col min="265" max="265" width="10.5546875" style="2" customWidth="1"/>
    <col min="266" max="266" width="32.5546875" style="2" customWidth="1"/>
    <col min="267" max="512" width="9.33203125" style="2"/>
    <col min="513" max="513" width="3.44140625" style="2" customWidth="1"/>
    <col min="514" max="514" width="19" style="2" customWidth="1"/>
    <col min="515" max="515" width="14.6640625" style="2" customWidth="1"/>
    <col min="516" max="516" width="18.6640625" style="2" customWidth="1"/>
    <col min="517" max="517" width="17" style="2" customWidth="1"/>
    <col min="518" max="518" width="0.5546875" style="2" customWidth="1"/>
    <col min="519" max="519" width="14.44140625" style="2" customWidth="1"/>
    <col min="520" max="520" width="10.44140625" style="2" customWidth="1"/>
    <col min="521" max="521" width="10.5546875" style="2" customWidth="1"/>
    <col min="522" max="522" width="32.5546875" style="2" customWidth="1"/>
    <col min="523" max="768" width="9.33203125" style="2"/>
    <col min="769" max="769" width="3.44140625" style="2" customWidth="1"/>
    <col min="770" max="770" width="19" style="2" customWidth="1"/>
    <col min="771" max="771" width="14.6640625" style="2" customWidth="1"/>
    <col min="772" max="772" width="18.6640625" style="2" customWidth="1"/>
    <col min="773" max="773" width="17" style="2" customWidth="1"/>
    <col min="774" max="774" width="0.5546875" style="2" customWidth="1"/>
    <col min="775" max="775" width="14.44140625" style="2" customWidth="1"/>
    <col min="776" max="776" width="10.44140625" style="2" customWidth="1"/>
    <col min="777" max="777" width="10.5546875" style="2" customWidth="1"/>
    <col min="778" max="778" width="32.5546875" style="2" customWidth="1"/>
    <col min="779" max="1024" width="9.33203125" style="2"/>
    <col min="1025" max="1025" width="3.44140625" style="2" customWidth="1"/>
    <col min="1026" max="1026" width="19" style="2" customWidth="1"/>
    <col min="1027" max="1027" width="14.6640625" style="2" customWidth="1"/>
    <col min="1028" max="1028" width="18.6640625" style="2" customWidth="1"/>
    <col min="1029" max="1029" width="17" style="2" customWidth="1"/>
    <col min="1030" max="1030" width="0.5546875" style="2" customWidth="1"/>
    <col min="1031" max="1031" width="14.44140625" style="2" customWidth="1"/>
    <col min="1032" max="1032" width="10.44140625" style="2" customWidth="1"/>
    <col min="1033" max="1033" width="10.5546875" style="2" customWidth="1"/>
    <col min="1034" max="1034" width="32.5546875" style="2" customWidth="1"/>
    <col min="1035" max="1280" width="9.33203125" style="2"/>
    <col min="1281" max="1281" width="3.44140625" style="2" customWidth="1"/>
    <col min="1282" max="1282" width="19" style="2" customWidth="1"/>
    <col min="1283" max="1283" width="14.6640625" style="2" customWidth="1"/>
    <col min="1284" max="1284" width="18.6640625" style="2" customWidth="1"/>
    <col min="1285" max="1285" width="17" style="2" customWidth="1"/>
    <col min="1286" max="1286" width="0.5546875" style="2" customWidth="1"/>
    <col min="1287" max="1287" width="14.44140625" style="2" customWidth="1"/>
    <col min="1288" max="1288" width="10.44140625" style="2" customWidth="1"/>
    <col min="1289" max="1289" width="10.5546875" style="2" customWidth="1"/>
    <col min="1290" max="1290" width="32.5546875" style="2" customWidth="1"/>
    <col min="1291" max="1536" width="9.33203125" style="2"/>
    <col min="1537" max="1537" width="3.44140625" style="2" customWidth="1"/>
    <col min="1538" max="1538" width="19" style="2" customWidth="1"/>
    <col min="1539" max="1539" width="14.6640625" style="2" customWidth="1"/>
    <col min="1540" max="1540" width="18.6640625" style="2" customWidth="1"/>
    <col min="1541" max="1541" width="17" style="2" customWidth="1"/>
    <col min="1542" max="1542" width="0.5546875" style="2" customWidth="1"/>
    <col min="1543" max="1543" width="14.44140625" style="2" customWidth="1"/>
    <col min="1544" max="1544" width="10.44140625" style="2" customWidth="1"/>
    <col min="1545" max="1545" width="10.5546875" style="2" customWidth="1"/>
    <col min="1546" max="1546" width="32.5546875" style="2" customWidth="1"/>
    <col min="1547" max="1792" width="9.33203125" style="2"/>
    <col min="1793" max="1793" width="3.44140625" style="2" customWidth="1"/>
    <col min="1794" max="1794" width="19" style="2" customWidth="1"/>
    <col min="1795" max="1795" width="14.6640625" style="2" customWidth="1"/>
    <col min="1796" max="1796" width="18.6640625" style="2" customWidth="1"/>
    <col min="1797" max="1797" width="17" style="2" customWidth="1"/>
    <col min="1798" max="1798" width="0.5546875" style="2" customWidth="1"/>
    <col min="1799" max="1799" width="14.44140625" style="2" customWidth="1"/>
    <col min="1800" max="1800" width="10.44140625" style="2" customWidth="1"/>
    <col min="1801" max="1801" width="10.5546875" style="2" customWidth="1"/>
    <col min="1802" max="1802" width="32.5546875" style="2" customWidth="1"/>
    <col min="1803" max="2048" width="9.33203125" style="2"/>
    <col min="2049" max="2049" width="3.44140625" style="2" customWidth="1"/>
    <col min="2050" max="2050" width="19" style="2" customWidth="1"/>
    <col min="2051" max="2051" width="14.6640625" style="2" customWidth="1"/>
    <col min="2052" max="2052" width="18.6640625" style="2" customWidth="1"/>
    <col min="2053" max="2053" width="17" style="2" customWidth="1"/>
    <col min="2054" max="2054" width="0.5546875" style="2" customWidth="1"/>
    <col min="2055" max="2055" width="14.44140625" style="2" customWidth="1"/>
    <col min="2056" max="2056" width="10.44140625" style="2" customWidth="1"/>
    <col min="2057" max="2057" width="10.5546875" style="2" customWidth="1"/>
    <col min="2058" max="2058" width="32.5546875" style="2" customWidth="1"/>
    <col min="2059" max="2304" width="9.33203125" style="2"/>
    <col min="2305" max="2305" width="3.44140625" style="2" customWidth="1"/>
    <col min="2306" max="2306" width="19" style="2" customWidth="1"/>
    <col min="2307" max="2307" width="14.6640625" style="2" customWidth="1"/>
    <col min="2308" max="2308" width="18.6640625" style="2" customWidth="1"/>
    <col min="2309" max="2309" width="17" style="2" customWidth="1"/>
    <col min="2310" max="2310" width="0.5546875" style="2" customWidth="1"/>
    <col min="2311" max="2311" width="14.44140625" style="2" customWidth="1"/>
    <col min="2312" max="2312" width="10.44140625" style="2" customWidth="1"/>
    <col min="2313" max="2313" width="10.5546875" style="2" customWidth="1"/>
    <col min="2314" max="2314" width="32.5546875" style="2" customWidth="1"/>
    <col min="2315" max="2560" width="9.33203125" style="2"/>
    <col min="2561" max="2561" width="3.44140625" style="2" customWidth="1"/>
    <col min="2562" max="2562" width="19" style="2" customWidth="1"/>
    <col min="2563" max="2563" width="14.6640625" style="2" customWidth="1"/>
    <col min="2564" max="2564" width="18.6640625" style="2" customWidth="1"/>
    <col min="2565" max="2565" width="17" style="2" customWidth="1"/>
    <col min="2566" max="2566" width="0.5546875" style="2" customWidth="1"/>
    <col min="2567" max="2567" width="14.44140625" style="2" customWidth="1"/>
    <col min="2568" max="2568" width="10.44140625" style="2" customWidth="1"/>
    <col min="2569" max="2569" width="10.5546875" style="2" customWidth="1"/>
    <col min="2570" max="2570" width="32.5546875" style="2" customWidth="1"/>
    <col min="2571" max="2816" width="9.33203125" style="2"/>
    <col min="2817" max="2817" width="3.44140625" style="2" customWidth="1"/>
    <col min="2818" max="2818" width="19" style="2" customWidth="1"/>
    <col min="2819" max="2819" width="14.6640625" style="2" customWidth="1"/>
    <col min="2820" max="2820" width="18.6640625" style="2" customWidth="1"/>
    <col min="2821" max="2821" width="17" style="2" customWidth="1"/>
    <col min="2822" max="2822" width="0.5546875" style="2" customWidth="1"/>
    <col min="2823" max="2823" width="14.44140625" style="2" customWidth="1"/>
    <col min="2824" max="2824" width="10.44140625" style="2" customWidth="1"/>
    <col min="2825" max="2825" width="10.5546875" style="2" customWidth="1"/>
    <col min="2826" max="2826" width="32.5546875" style="2" customWidth="1"/>
    <col min="2827" max="3072" width="9.33203125" style="2"/>
    <col min="3073" max="3073" width="3.44140625" style="2" customWidth="1"/>
    <col min="3074" max="3074" width="19" style="2" customWidth="1"/>
    <col min="3075" max="3075" width="14.6640625" style="2" customWidth="1"/>
    <col min="3076" max="3076" width="18.6640625" style="2" customWidth="1"/>
    <col min="3077" max="3077" width="17" style="2" customWidth="1"/>
    <col min="3078" max="3078" width="0.5546875" style="2" customWidth="1"/>
    <col min="3079" max="3079" width="14.44140625" style="2" customWidth="1"/>
    <col min="3080" max="3080" width="10.44140625" style="2" customWidth="1"/>
    <col min="3081" max="3081" width="10.5546875" style="2" customWidth="1"/>
    <col min="3082" max="3082" width="32.5546875" style="2" customWidth="1"/>
    <col min="3083" max="3328" width="9.33203125" style="2"/>
    <col min="3329" max="3329" width="3.44140625" style="2" customWidth="1"/>
    <col min="3330" max="3330" width="19" style="2" customWidth="1"/>
    <col min="3331" max="3331" width="14.6640625" style="2" customWidth="1"/>
    <col min="3332" max="3332" width="18.6640625" style="2" customWidth="1"/>
    <col min="3333" max="3333" width="17" style="2" customWidth="1"/>
    <col min="3334" max="3334" width="0.5546875" style="2" customWidth="1"/>
    <col min="3335" max="3335" width="14.44140625" style="2" customWidth="1"/>
    <col min="3336" max="3336" width="10.44140625" style="2" customWidth="1"/>
    <col min="3337" max="3337" width="10.5546875" style="2" customWidth="1"/>
    <col min="3338" max="3338" width="32.5546875" style="2" customWidth="1"/>
    <col min="3339" max="3584" width="9.33203125" style="2"/>
    <col min="3585" max="3585" width="3.44140625" style="2" customWidth="1"/>
    <col min="3586" max="3586" width="19" style="2" customWidth="1"/>
    <col min="3587" max="3587" width="14.6640625" style="2" customWidth="1"/>
    <col min="3588" max="3588" width="18.6640625" style="2" customWidth="1"/>
    <col min="3589" max="3589" width="17" style="2" customWidth="1"/>
    <col min="3590" max="3590" width="0.5546875" style="2" customWidth="1"/>
    <col min="3591" max="3591" width="14.44140625" style="2" customWidth="1"/>
    <col min="3592" max="3592" width="10.44140625" style="2" customWidth="1"/>
    <col min="3593" max="3593" width="10.5546875" style="2" customWidth="1"/>
    <col min="3594" max="3594" width="32.5546875" style="2" customWidth="1"/>
    <col min="3595" max="3840" width="9.33203125" style="2"/>
    <col min="3841" max="3841" width="3.44140625" style="2" customWidth="1"/>
    <col min="3842" max="3842" width="19" style="2" customWidth="1"/>
    <col min="3843" max="3843" width="14.6640625" style="2" customWidth="1"/>
    <col min="3844" max="3844" width="18.6640625" style="2" customWidth="1"/>
    <col min="3845" max="3845" width="17" style="2" customWidth="1"/>
    <col min="3846" max="3846" width="0.5546875" style="2" customWidth="1"/>
    <col min="3847" max="3847" width="14.44140625" style="2" customWidth="1"/>
    <col min="3848" max="3848" width="10.44140625" style="2" customWidth="1"/>
    <col min="3849" max="3849" width="10.5546875" style="2" customWidth="1"/>
    <col min="3850" max="3850" width="32.5546875" style="2" customWidth="1"/>
    <col min="3851" max="4096" width="9.33203125" style="2"/>
    <col min="4097" max="4097" width="3.44140625" style="2" customWidth="1"/>
    <col min="4098" max="4098" width="19" style="2" customWidth="1"/>
    <col min="4099" max="4099" width="14.6640625" style="2" customWidth="1"/>
    <col min="4100" max="4100" width="18.6640625" style="2" customWidth="1"/>
    <col min="4101" max="4101" width="17" style="2" customWidth="1"/>
    <col min="4102" max="4102" width="0.5546875" style="2" customWidth="1"/>
    <col min="4103" max="4103" width="14.44140625" style="2" customWidth="1"/>
    <col min="4104" max="4104" width="10.44140625" style="2" customWidth="1"/>
    <col min="4105" max="4105" width="10.5546875" style="2" customWidth="1"/>
    <col min="4106" max="4106" width="32.5546875" style="2" customWidth="1"/>
    <col min="4107" max="4352" width="9.33203125" style="2"/>
    <col min="4353" max="4353" width="3.44140625" style="2" customWidth="1"/>
    <col min="4354" max="4354" width="19" style="2" customWidth="1"/>
    <col min="4355" max="4355" width="14.6640625" style="2" customWidth="1"/>
    <col min="4356" max="4356" width="18.6640625" style="2" customWidth="1"/>
    <col min="4357" max="4357" width="17" style="2" customWidth="1"/>
    <col min="4358" max="4358" width="0.5546875" style="2" customWidth="1"/>
    <col min="4359" max="4359" width="14.44140625" style="2" customWidth="1"/>
    <col min="4360" max="4360" width="10.44140625" style="2" customWidth="1"/>
    <col min="4361" max="4361" width="10.5546875" style="2" customWidth="1"/>
    <col min="4362" max="4362" width="32.5546875" style="2" customWidth="1"/>
    <col min="4363" max="4608" width="9.33203125" style="2"/>
    <col min="4609" max="4609" width="3.44140625" style="2" customWidth="1"/>
    <col min="4610" max="4610" width="19" style="2" customWidth="1"/>
    <col min="4611" max="4611" width="14.6640625" style="2" customWidth="1"/>
    <col min="4612" max="4612" width="18.6640625" style="2" customWidth="1"/>
    <col min="4613" max="4613" width="17" style="2" customWidth="1"/>
    <col min="4614" max="4614" width="0.5546875" style="2" customWidth="1"/>
    <col min="4615" max="4615" width="14.44140625" style="2" customWidth="1"/>
    <col min="4616" max="4616" width="10.44140625" style="2" customWidth="1"/>
    <col min="4617" max="4617" width="10.5546875" style="2" customWidth="1"/>
    <col min="4618" max="4618" width="32.5546875" style="2" customWidth="1"/>
    <col min="4619" max="4864" width="9.33203125" style="2"/>
    <col min="4865" max="4865" width="3.44140625" style="2" customWidth="1"/>
    <col min="4866" max="4866" width="19" style="2" customWidth="1"/>
    <col min="4867" max="4867" width="14.6640625" style="2" customWidth="1"/>
    <col min="4868" max="4868" width="18.6640625" style="2" customWidth="1"/>
    <col min="4869" max="4869" width="17" style="2" customWidth="1"/>
    <col min="4870" max="4870" width="0.5546875" style="2" customWidth="1"/>
    <col min="4871" max="4871" width="14.44140625" style="2" customWidth="1"/>
    <col min="4872" max="4872" width="10.44140625" style="2" customWidth="1"/>
    <col min="4873" max="4873" width="10.5546875" style="2" customWidth="1"/>
    <col min="4874" max="4874" width="32.5546875" style="2" customWidth="1"/>
    <col min="4875" max="5120" width="9.33203125" style="2"/>
    <col min="5121" max="5121" width="3.44140625" style="2" customWidth="1"/>
    <col min="5122" max="5122" width="19" style="2" customWidth="1"/>
    <col min="5123" max="5123" width="14.6640625" style="2" customWidth="1"/>
    <col min="5124" max="5124" width="18.6640625" style="2" customWidth="1"/>
    <col min="5125" max="5125" width="17" style="2" customWidth="1"/>
    <col min="5126" max="5126" width="0.5546875" style="2" customWidth="1"/>
    <col min="5127" max="5127" width="14.44140625" style="2" customWidth="1"/>
    <col min="5128" max="5128" width="10.44140625" style="2" customWidth="1"/>
    <col min="5129" max="5129" width="10.5546875" style="2" customWidth="1"/>
    <col min="5130" max="5130" width="32.5546875" style="2" customWidth="1"/>
    <col min="5131" max="5376" width="9.33203125" style="2"/>
    <col min="5377" max="5377" width="3.44140625" style="2" customWidth="1"/>
    <col min="5378" max="5378" width="19" style="2" customWidth="1"/>
    <col min="5379" max="5379" width="14.6640625" style="2" customWidth="1"/>
    <col min="5380" max="5380" width="18.6640625" style="2" customWidth="1"/>
    <col min="5381" max="5381" width="17" style="2" customWidth="1"/>
    <col min="5382" max="5382" width="0.5546875" style="2" customWidth="1"/>
    <col min="5383" max="5383" width="14.44140625" style="2" customWidth="1"/>
    <col min="5384" max="5384" width="10.44140625" style="2" customWidth="1"/>
    <col min="5385" max="5385" width="10.5546875" style="2" customWidth="1"/>
    <col min="5386" max="5386" width="32.5546875" style="2" customWidth="1"/>
    <col min="5387" max="5632" width="9.33203125" style="2"/>
    <col min="5633" max="5633" width="3.44140625" style="2" customWidth="1"/>
    <col min="5634" max="5634" width="19" style="2" customWidth="1"/>
    <col min="5635" max="5635" width="14.6640625" style="2" customWidth="1"/>
    <col min="5636" max="5636" width="18.6640625" style="2" customWidth="1"/>
    <col min="5637" max="5637" width="17" style="2" customWidth="1"/>
    <col min="5638" max="5638" width="0.5546875" style="2" customWidth="1"/>
    <col min="5639" max="5639" width="14.44140625" style="2" customWidth="1"/>
    <col min="5640" max="5640" width="10.44140625" style="2" customWidth="1"/>
    <col min="5641" max="5641" width="10.5546875" style="2" customWidth="1"/>
    <col min="5642" max="5642" width="32.5546875" style="2" customWidth="1"/>
    <col min="5643" max="5888" width="9.33203125" style="2"/>
    <col min="5889" max="5889" width="3.44140625" style="2" customWidth="1"/>
    <col min="5890" max="5890" width="19" style="2" customWidth="1"/>
    <col min="5891" max="5891" width="14.6640625" style="2" customWidth="1"/>
    <col min="5892" max="5892" width="18.6640625" style="2" customWidth="1"/>
    <col min="5893" max="5893" width="17" style="2" customWidth="1"/>
    <col min="5894" max="5894" width="0.5546875" style="2" customWidth="1"/>
    <col min="5895" max="5895" width="14.44140625" style="2" customWidth="1"/>
    <col min="5896" max="5896" width="10.44140625" style="2" customWidth="1"/>
    <col min="5897" max="5897" width="10.5546875" style="2" customWidth="1"/>
    <col min="5898" max="5898" width="32.5546875" style="2" customWidth="1"/>
    <col min="5899" max="6144" width="9.33203125" style="2"/>
    <col min="6145" max="6145" width="3.44140625" style="2" customWidth="1"/>
    <col min="6146" max="6146" width="19" style="2" customWidth="1"/>
    <col min="6147" max="6147" width="14.6640625" style="2" customWidth="1"/>
    <col min="6148" max="6148" width="18.6640625" style="2" customWidth="1"/>
    <col min="6149" max="6149" width="17" style="2" customWidth="1"/>
    <col min="6150" max="6150" width="0.5546875" style="2" customWidth="1"/>
    <col min="6151" max="6151" width="14.44140625" style="2" customWidth="1"/>
    <col min="6152" max="6152" width="10.44140625" style="2" customWidth="1"/>
    <col min="6153" max="6153" width="10.5546875" style="2" customWidth="1"/>
    <col min="6154" max="6154" width="32.5546875" style="2" customWidth="1"/>
    <col min="6155" max="6400" width="9.33203125" style="2"/>
    <col min="6401" max="6401" width="3.44140625" style="2" customWidth="1"/>
    <col min="6402" max="6402" width="19" style="2" customWidth="1"/>
    <col min="6403" max="6403" width="14.6640625" style="2" customWidth="1"/>
    <col min="6404" max="6404" width="18.6640625" style="2" customWidth="1"/>
    <col min="6405" max="6405" width="17" style="2" customWidth="1"/>
    <col min="6406" max="6406" width="0.5546875" style="2" customWidth="1"/>
    <col min="6407" max="6407" width="14.44140625" style="2" customWidth="1"/>
    <col min="6408" max="6408" width="10.44140625" style="2" customWidth="1"/>
    <col min="6409" max="6409" width="10.5546875" style="2" customWidth="1"/>
    <col min="6410" max="6410" width="32.5546875" style="2" customWidth="1"/>
    <col min="6411" max="6656" width="9.33203125" style="2"/>
    <col min="6657" max="6657" width="3.44140625" style="2" customWidth="1"/>
    <col min="6658" max="6658" width="19" style="2" customWidth="1"/>
    <col min="6659" max="6659" width="14.6640625" style="2" customWidth="1"/>
    <col min="6660" max="6660" width="18.6640625" style="2" customWidth="1"/>
    <col min="6661" max="6661" width="17" style="2" customWidth="1"/>
    <col min="6662" max="6662" width="0.5546875" style="2" customWidth="1"/>
    <col min="6663" max="6663" width="14.44140625" style="2" customWidth="1"/>
    <col min="6664" max="6664" width="10.44140625" style="2" customWidth="1"/>
    <col min="6665" max="6665" width="10.5546875" style="2" customWidth="1"/>
    <col min="6666" max="6666" width="32.5546875" style="2" customWidth="1"/>
    <col min="6667" max="6912" width="9.33203125" style="2"/>
    <col min="6913" max="6913" width="3.44140625" style="2" customWidth="1"/>
    <col min="6914" max="6914" width="19" style="2" customWidth="1"/>
    <col min="6915" max="6915" width="14.6640625" style="2" customWidth="1"/>
    <col min="6916" max="6916" width="18.6640625" style="2" customWidth="1"/>
    <col min="6917" max="6917" width="17" style="2" customWidth="1"/>
    <col min="6918" max="6918" width="0.5546875" style="2" customWidth="1"/>
    <col min="6919" max="6919" width="14.44140625" style="2" customWidth="1"/>
    <col min="6920" max="6920" width="10.44140625" style="2" customWidth="1"/>
    <col min="6921" max="6921" width="10.5546875" style="2" customWidth="1"/>
    <col min="6922" max="6922" width="32.5546875" style="2" customWidth="1"/>
    <col min="6923" max="7168" width="9.33203125" style="2"/>
    <col min="7169" max="7169" width="3.44140625" style="2" customWidth="1"/>
    <col min="7170" max="7170" width="19" style="2" customWidth="1"/>
    <col min="7171" max="7171" width="14.6640625" style="2" customWidth="1"/>
    <col min="7172" max="7172" width="18.6640625" style="2" customWidth="1"/>
    <col min="7173" max="7173" width="17" style="2" customWidth="1"/>
    <col min="7174" max="7174" width="0.5546875" style="2" customWidth="1"/>
    <col min="7175" max="7175" width="14.44140625" style="2" customWidth="1"/>
    <col min="7176" max="7176" width="10.44140625" style="2" customWidth="1"/>
    <col min="7177" max="7177" width="10.5546875" style="2" customWidth="1"/>
    <col min="7178" max="7178" width="32.5546875" style="2" customWidth="1"/>
    <col min="7179" max="7424" width="9.33203125" style="2"/>
    <col min="7425" max="7425" width="3.44140625" style="2" customWidth="1"/>
    <col min="7426" max="7426" width="19" style="2" customWidth="1"/>
    <col min="7427" max="7427" width="14.6640625" style="2" customWidth="1"/>
    <col min="7428" max="7428" width="18.6640625" style="2" customWidth="1"/>
    <col min="7429" max="7429" width="17" style="2" customWidth="1"/>
    <col min="7430" max="7430" width="0.5546875" style="2" customWidth="1"/>
    <col min="7431" max="7431" width="14.44140625" style="2" customWidth="1"/>
    <col min="7432" max="7432" width="10.44140625" style="2" customWidth="1"/>
    <col min="7433" max="7433" width="10.5546875" style="2" customWidth="1"/>
    <col min="7434" max="7434" width="32.5546875" style="2" customWidth="1"/>
    <col min="7435" max="7680" width="9.33203125" style="2"/>
    <col min="7681" max="7681" width="3.44140625" style="2" customWidth="1"/>
    <col min="7682" max="7682" width="19" style="2" customWidth="1"/>
    <col min="7683" max="7683" width="14.6640625" style="2" customWidth="1"/>
    <col min="7684" max="7684" width="18.6640625" style="2" customWidth="1"/>
    <col min="7685" max="7685" width="17" style="2" customWidth="1"/>
    <col min="7686" max="7686" width="0.5546875" style="2" customWidth="1"/>
    <col min="7687" max="7687" width="14.44140625" style="2" customWidth="1"/>
    <col min="7688" max="7688" width="10.44140625" style="2" customWidth="1"/>
    <col min="7689" max="7689" width="10.5546875" style="2" customWidth="1"/>
    <col min="7690" max="7690" width="32.5546875" style="2" customWidth="1"/>
    <col min="7691" max="7936" width="9.33203125" style="2"/>
    <col min="7937" max="7937" width="3.44140625" style="2" customWidth="1"/>
    <col min="7938" max="7938" width="19" style="2" customWidth="1"/>
    <col min="7939" max="7939" width="14.6640625" style="2" customWidth="1"/>
    <col min="7940" max="7940" width="18.6640625" style="2" customWidth="1"/>
    <col min="7941" max="7941" width="17" style="2" customWidth="1"/>
    <col min="7942" max="7942" width="0.5546875" style="2" customWidth="1"/>
    <col min="7943" max="7943" width="14.44140625" style="2" customWidth="1"/>
    <col min="7944" max="7944" width="10.44140625" style="2" customWidth="1"/>
    <col min="7945" max="7945" width="10.5546875" style="2" customWidth="1"/>
    <col min="7946" max="7946" width="32.5546875" style="2" customWidth="1"/>
    <col min="7947" max="8192" width="9.33203125" style="2"/>
    <col min="8193" max="8193" width="3.44140625" style="2" customWidth="1"/>
    <col min="8194" max="8194" width="19" style="2" customWidth="1"/>
    <col min="8195" max="8195" width="14.6640625" style="2" customWidth="1"/>
    <col min="8196" max="8196" width="18.6640625" style="2" customWidth="1"/>
    <col min="8197" max="8197" width="17" style="2" customWidth="1"/>
    <col min="8198" max="8198" width="0.5546875" style="2" customWidth="1"/>
    <col min="8199" max="8199" width="14.44140625" style="2" customWidth="1"/>
    <col min="8200" max="8200" width="10.44140625" style="2" customWidth="1"/>
    <col min="8201" max="8201" width="10.5546875" style="2" customWidth="1"/>
    <col min="8202" max="8202" width="32.5546875" style="2" customWidth="1"/>
    <col min="8203" max="8448" width="9.33203125" style="2"/>
    <col min="8449" max="8449" width="3.44140625" style="2" customWidth="1"/>
    <col min="8450" max="8450" width="19" style="2" customWidth="1"/>
    <col min="8451" max="8451" width="14.6640625" style="2" customWidth="1"/>
    <col min="8452" max="8452" width="18.6640625" style="2" customWidth="1"/>
    <col min="8453" max="8453" width="17" style="2" customWidth="1"/>
    <col min="8454" max="8454" width="0.5546875" style="2" customWidth="1"/>
    <col min="8455" max="8455" width="14.44140625" style="2" customWidth="1"/>
    <col min="8456" max="8456" width="10.44140625" style="2" customWidth="1"/>
    <col min="8457" max="8457" width="10.5546875" style="2" customWidth="1"/>
    <col min="8458" max="8458" width="32.5546875" style="2" customWidth="1"/>
    <col min="8459" max="8704" width="9.33203125" style="2"/>
    <col min="8705" max="8705" width="3.44140625" style="2" customWidth="1"/>
    <col min="8706" max="8706" width="19" style="2" customWidth="1"/>
    <col min="8707" max="8707" width="14.6640625" style="2" customWidth="1"/>
    <col min="8708" max="8708" width="18.6640625" style="2" customWidth="1"/>
    <col min="8709" max="8709" width="17" style="2" customWidth="1"/>
    <col min="8710" max="8710" width="0.5546875" style="2" customWidth="1"/>
    <col min="8711" max="8711" width="14.44140625" style="2" customWidth="1"/>
    <col min="8712" max="8712" width="10.44140625" style="2" customWidth="1"/>
    <col min="8713" max="8713" width="10.5546875" style="2" customWidth="1"/>
    <col min="8714" max="8714" width="32.5546875" style="2" customWidth="1"/>
    <col min="8715" max="8960" width="9.33203125" style="2"/>
    <col min="8961" max="8961" width="3.44140625" style="2" customWidth="1"/>
    <col min="8962" max="8962" width="19" style="2" customWidth="1"/>
    <col min="8963" max="8963" width="14.6640625" style="2" customWidth="1"/>
    <col min="8964" max="8964" width="18.6640625" style="2" customWidth="1"/>
    <col min="8965" max="8965" width="17" style="2" customWidth="1"/>
    <col min="8966" max="8966" width="0.5546875" style="2" customWidth="1"/>
    <col min="8967" max="8967" width="14.44140625" style="2" customWidth="1"/>
    <col min="8968" max="8968" width="10.44140625" style="2" customWidth="1"/>
    <col min="8969" max="8969" width="10.5546875" style="2" customWidth="1"/>
    <col min="8970" max="8970" width="32.5546875" style="2" customWidth="1"/>
    <col min="8971" max="9216" width="9.33203125" style="2"/>
    <col min="9217" max="9217" width="3.44140625" style="2" customWidth="1"/>
    <col min="9218" max="9218" width="19" style="2" customWidth="1"/>
    <col min="9219" max="9219" width="14.6640625" style="2" customWidth="1"/>
    <col min="9220" max="9220" width="18.6640625" style="2" customWidth="1"/>
    <col min="9221" max="9221" width="17" style="2" customWidth="1"/>
    <col min="9222" max="9222" width="0.5546875" style="2" customWidth="1"/>
    <col min="9223" max="9223" width="14.44140625" style="2" customWidth="1"/>
    <col min="9224" max="9224" width="10.44140625" style="2" customWidth="1"/>
    <col min="9225" max="9225" width="10.5546875" style="2" customWidth="1"/>
    <col min="9226" max="9226" width="32.5546875" style="2" customWidth="1"/>
    <col min="9227" max="9472" width="9.33203125" style="2"/>
    <col min="9473" max="9473" width="3.44140625" style="2" customWidth="1"/>
    <col min="9474" max="9474" width="19" style="2" customWidth="1"/>
    <col min="9475" max="9475" width="14.6640625" style="2" customWidth="1"/>
    <col min="9476" max="9476" width="18.6640625" style="2" customWidth="1"/>
    <col min="9477" max="9477" width="17" style="2" customWidth="1"/>
    <col min="9478" max="9478" width="0.5546875" style="2" customWidth="1"/>
    <col min="9479" max="9479" width="14.44140625" style="2" customWidth="1"/>
    <col min="9480" max="9480" width="10.44140625" style="2" customWidth="1"/>
    <col min="9481" max="9481" width="10.5546875" style="2" customWidth="1"/>
    <col min="9482" max="9482" width="32.5546875" style="2" customWidth="1"/>
    <col min="9483" max="9728" width="9.33203125" style="2"/>
    <col min="9729" max="9729" width="3.44140625" style="2" customWidth="1"/>
    <col min="9730" max="9730" width="19" style="2" customWidth="1"/>
    <col min="9731" max="9731" width="14.6640625" style="2" customWidth="1"/>
    <col min="9732" max="9732" width="18.6640625" style="2" customWidth="1"/>
    <col min="9733" max="9733" width="17" style="2" customWidth="1"/>
    <col min="9734" max="9734" width="0.5546875" style="2" customWidth="1"/>
    <col min="9735" max="9735" width="14.44140625" style="2" customWidth="1"/>
    <col min="9736" max="9736" width="10.44140625" style="2" customWidth="1"/>
    <col min="9737" max="9737" width="10.5546875" style="2" customWidth="1"/>
    <col min="9738" max="9738" width="32.5546875" style="2" customWidth="1"/>
    <col min="9739" max="9984" width="9.33203125" style="2"/>
    <col min="9985" max="9985" width="3.44140625" style="2" customWidth="1"/>
    <col min="9986" max="9986" width="19" style="2" customWidth="1"/>
    <col min="9987" max="9987" width="14.6640625" style="2" customWidth="1"/>
    <col min="9988" max="9988" width="18.6640625" style="2" customWidth="1"/>
    <col min="9989" max="9989" width="17" style="2" customWidth="1"/>
    <col min="9990" max="9990" width="0.5546875" style="2" customWidth="1"/>
    <col min="9991" max="9991" width="14.44140625" style="2" customWidth="1"/>
    <col min="9992" max="9992" width="10.44140625" style="2" customWidth="1"/>
    <col min="9993" max="9993" width="10.5546875" style="2" customWidth="1"/>
    <col min="9994" max="9994" width="32.5546875" style="2" customWidth="1"/>
    <col min="9995" max="10240" width="9.33203125" style="2"/>
    <col min="10241" max="10241" width="3.44140625" style="2" customWidth="1"/>
    <col min="10242" max="10242" width="19" style="2" customWidth="1"/>
    <col min="10243" max="10243" width="14.6640625" style="2" customWidth="1"/>
    <col min="10244" max="10244" width="18.6640625" style="2" customWidth="1"/>
    <col min="10245" max="10245" width="17" style="2" customWidth="1"/>
    <col min="10246" max="10246" width="0.5546875" style="2" customWidth="1"/>
    <col min="10247" max="10247" width="14.44140625" style="2" customWidth="1"/>
    <col min="10248" max="10248" width="10.44140625" style="2" customWidth="1"/>
    <col min="10249" max="10249" width="10.5546875" style="2" customWidth="1"/>
    <col min="10250" max="10250" width="32.5546875" style="2" customWidth="1"/>
    <col min="10251" max="10496" width="9.33203125" style="2"/>
    <col min="10497" max="10497" width="3.44140625" style="2" customWidth="1"/>
    <col min="10498" max="10498" width="19" style="2" customWidth="1"/>
    <col min="10499" max="10499" width="14.6640625" style="2" customWidth="1"/>
    <col min="10500" max="10500" width="18.6640625" style="2" customWidth="1"/>
    <col min="10501" max="10501" width="17" style="2" customWidth="1"/>
    <col min="10502" max="10502" width="0.5546875" style="2" customWidth="1"/>
    <col min="10503" max="10503" width="14.44140625" style="2" customWidth="1"/>
    <col min="10504" max="10504" width="10.44140625" style="2" customWidth="1"/>
    <col min="10505" max="10505" width="10.5546875" style="2" customWidth="1"/>
    <col min="10506" max="10506" width="32.5546875" style="2" customWidth="1"/>
    <col min="10507" max="10752" width="9.33203125" style="2"/>
    <col min="10753" max="10753" width="3.44140625" style="2" customWidth="1"/>
    <col min="10754" max="10754" width="19" style="2" customWidth="1"/>
    <col min="10755" max="10755" width="14.6640625" style="2" customWidth="1"/>
    <col min="10756" max="10756" width="18.6640625" style="2" customWidth="1"/>
    <col min="10757" max="10757" width="17" style="2" customWidth="1"/>
    <col min="10758" max="10758" width="0.5546875" style="2" customWidth="1"/>
    <col min="10759" max="10759" width="14.44140625" style="2" customWidth="1"/>
    <col min="10760" max="10760" width="10.44140625" style="2" customWidth="1"/>
    <col min="10761" max="10761" width="10.5546875" style="2" customWidth="1"/>
    <col min="10762" max="10762" width="32.5546875" style="2" customWidth="1"/>
    <col min="10763" max="11008" width="9.33203125" style="2"/>
    <col min="11009" max="11009" width="3.44140625" style="2" customWidth="1"/>
    <col min="11010" max="11010" width="19" style="2" customWidth="1"/>
    <col min="11011" max="11011" width="14.6640625" style="2" customWidth="1"/>
    <col min="11012" max="11012" width="18.6640625" style="2" customWidth="1"/>
    <col min="11013" max="11013" width="17" style="2" customWidth="1"/>
    <col min="11014" max="11014" width="0.5546875" style="2" customWidth="1"/>
    <col min="11015" max="11015" width="14.44140625" style="2" customWidth="1"/>
    <col min="11016" max="11016" width="10.44140625" style="2" customWidth="1"/>
    <col min="11017" max="11017" width="10.5546875" style="2" customWidth="1"/>
    <col min="11018" max="11018" width="32.5546875" style="2" customWidth="1"/>
    <col min="11019" max="11264" width="9.33203125" style="2"/>
    <col min="11265" max="11265" width="3.44140625" style="2" customWidth="1"/>
    <col min="11266" max="11266" width="19" style="2" customWidth="1"/>
    <col min="11267" max="11267" width="14.6640625" style="2" customWidth="1"/>
    <col min="11268" max="11268" width="18.6640625" style="2" customWidth="1"/>
    <col min="11269" max="11269" width="17" style="2" customWidth="1"/>
    <col min="11270" max="11270" width="0.5546875" style="2" customWidth="1"/>
    <col min="11271" max="11271" width="14.44140625" style="2" customWidth="1"/>
    <col min="11272" max="11272" width="10.44140625" style="2" customWidth="1"/>
    <col min="11273" max="11273" width="10.5546875" style="2" customWidth="1"/>
    <col min="11274" max="11274" width="32.5546875" style="2" customWidth="1"/>
    <col min="11275" max="11520" width="9.33203125" style="2"/>
    <col min="11521" max="11521" width="3.44140625" style="2" customWidth="1"/>
    <col min="11522" max="11522" width="19" style="2" customWidth="1"/>
    <col min="11523" max="11523" width="14.6640625" style="2" customWidth="1"/>
    <col min="11524" max="11524" width="18.6640625" style="2" customWidth="1"/>
    <col min="11525" max="11525" width="17" style="2" customWidth="1"/>
    <col min="11526" max="11526" width="0.5546875" style="2" customWidth="1"/>
    <col min="11527" max="11527" width="14.44140625" style="2" customWidth="1"/>
    <col min="11528" max="11528" width="10.44140625" style="2" customWidth="1"/>
    <col min="11529" max="11529" width="10.5546875" style="2" customWidth="1"/>
    <col min="11530" max="11530" width="32.5546875" style="2" customWidth="1"/>
    <col min="11531" max="11776" width="9.33203125" style="2"/>
    <col min="11777" max="11777" width="3.44140625" style="2" customWidth="1"/>
    <col min="11778" max="11778" width="19" style="2" customWidth="1"/>
    <col min="11779" max="11779" width="14.6640625" style="2" customWidth="1"/>
    <col min="11780" max="11780" width="18.6640625" style="2" customWidth="1"/>
    <col min="11781" max="11781" width="17" style="2" customWidth="1"/>
    <col min="11782" max="11782" width="0.5546875" style="2" customWidth="1"/>
    <col min="11783" max="11783" width="14.44140625" style="2" customWidth="1"/>
    <col min="11784" max="11784" width="10.44140625" style="2" customWidth="1"/>
    <col min="11785" max="11785" width="10.5546875" style="2" customWidth="1"/>
    <col min="11786" max="11786" width="32.5546875" style="2" customWidth="1"/>
    <col min="11787" max="12032" width="9.33203125" style="2"/>
    <col min="12033" max="12033" width="3.44140625" style="2" customWidth="1"/>
    <col min="12034" max="12034" width="19" style="2" customWidth="1"/>
    <col min="12035" max="12035" width="14.6640625" style="2" customWidth="1"/>
    <col min="12036" max="12036" width="18.6640625" style="2" customWidth="1"/>
    <col min="12037" max="12037" width="17" style="2" customWidth="1"/>
    <col min="12038" max="12038" width="0.5546875" style="2" customWidth="1"/>
    <col min="12039" max="12039" width="14.44140625" style="2" customWidth="1"/>
    <col min="12040" max="12040" width="10.44140625" style="2" customWidth="1"/>
    <col min="12041" max="12041" width="10.5546875" style="2" customWidth="1"/>
    <col min="12042" max="12042" width="32.5546875" style="2" customWidth="1"/>
    <col min="12043" max="12288" width="9.33203125" style="2"/>
    <col min="12289" max="12289" width="3.44140625" style="2" customWidth="1"/>
    <col min="12290" max="12290" width="19" style="2" customWidth="1"/>
    <col min="12291" max="12291" width="14.6640625" style="2" customWidth="1"/>
    <col min="12292" max="12292" width="18.6640625" style="2" customWidth="1"/>
    <col min="12293" max="12293" width="17" style="2" customWidth="1"/>
    <col min="12294" max="12294" width="0.5546875" style="2" customWidth="1"/>
    <col min="12295" max="12295" width="14.44140625" style="2" customWidth="1"/>
    <col min="12296" max="12296" width="10.44140625" style="2" customWidth="1"/>
    <col min="12297" max="12297" width="10.5546875" style="2" customWidth="1"/>
    <col min="12298" max="12298" width="32.5546875" style="2" customWidth="1"/>
    <col min="12299" max="12544" width="9.33203125" style="2"/>
    <col min="12545" max="12545" width="3.44140625" style="2" customWidth="1"/>
    <col min="12546" max="12546" width="19" style="2" customWidth="1"/>
    <col min="12547" max="12547" width="14.6640625" style="2" customWidth="1"/>
    <col min="12548" max="12548" width="18.6640625" style="2" customWidth="1"/>
    <col min="12549" max="12549" width="17" style="2" customWidth="1"/>
    <col min="12550" max="12550" width="0.5546875" style="2" customWidth="1"/>
    <col min="12551" max="12551" width="14.44140625" style="2" customWidth="1"/>
    <col min="12552" max="12552" width="10.44140625" style="2" customWidth="1"/>
    <col min="12553" max="12553" width="10.5546875" style="2" customWidth="1"/>
    <col min="12554" max="12554" width="32.5546875" style="2" customWidth="1"/>
    <col min="12555" max="12800" width="9.33203125" style="2"/>
    <col min="12801" max="12801" width="3.44140625" style="2" customWidth="1"/>
    <col min="12802" max="12802" width="19" style="2" customWidth="1"/>
    <col min="12803" max="12803" width="14.6640625" style="2" customWidth="1"/>
    <col min="12804" max="12804" width="18.6640625" style="2" customWidth="1"/>
    <col min="12805" max="12805" width="17" style="2" customWidth="1"/>
    <col min="12806" max="12806" width="0.5546875" style="2" customWidth="1"/>
    <col min="12807" max="12807" width="14.44140625" style="2" customWidth="1"/>
    <col min="12808" max="12808" width="10.44140625" style="2" customWidth="1"/>
    <col min="12809" max="12809" width="10.5546875" style="2" customWidth="1"/>
    <col min="12810" max="12810" width="32.5546875" style="2" customWidth="1"/>
    <col min="12811" max="13056" width="9.33203125" style="2"/>
    <col min="13057" max="13057" width="3.44140625" style="2" customWidth="1"/>
    <col min="13058" max="13058" width="19" style="2" customWidth="1"/>
    <col min="13059" max="13059" width="14.6640625" style="2" customWidth="1"/>
    <col min="13060" max="13060" width="18.6640625" style="2" customWidth="1"/>
    <col min="13061" max="13061" width="17" style="2" customWidth="1"/>
    <col min="13062" max="13062" width="0.5546875" style="2" customWidth="1"/>
    <col min="13063" max="13063" width="14.44140625" style="2" customWidth="1"/>
    <col min="13064" max="13064" width="10.44140625" style="2" customWidth="1"/>
    <col min="13065" max="13065" width="10.5546875" style="2" customWidth="1"/>
    <col min="13066" max="13066" width="32.5546875" style="2" customWidth="1"/>
    <col min="13067" max="13312" width="9.33203125" style="2"/>
    <col min="13313" max="13313" width="3.44140625" style="2" customWidth="1"/>
    <col min="13314" max="13314" width="19" style="2" customWidth="1"/>
    <col min="13315" max="13315" width="14.6640625" style="2" customWidth="1"/>
    <col min="13316" max="13316" width="18.6640625" style="2" customWidth="1"/>
    <col min="13317" max="13317" width="17" style="2" customWidth="1"/>
    <col min="13318" max="13318" width="0.5546875" style="2" customWidth="1"/>
    <col min="13319" max="13319" width="14.44140625" style="2" customWidth="1"/>
    <col min="13320" max="13320" width="10.44140625" style="2" customWidth="1"/>
    <col min="13321" max="13321" width="10.5546875" style="2" customWidth="1"/>
    <col min="13322" max="13322" width="32.5546875" style="2" customWidth="1"/>
    <col min="13323" max="13568" width="9.33203125" style="2"/>
    <col min="13569" max="13569" width="3.44140625" style="2" customWidth="1"/>
    <col min="13570" max="13570" width="19" style="2" customWidth="1"/>
    <col min="13571" max="13571" width="14.6640625" style="2" customWidth="1"/>
    <col min="13572" max="13572" width="18.6640625" style="2" customWidth="1"/>
    <col min="13573" max="13573" width="17" style="2" customWidth="1"/>
    <col min="13574" max="13574" width="0.5546875" style="2" customWidth="1"/>
    <col min="13575" max="13575" width="14.44140625" style="2" customWidth="1"/>
    <col min="13576" max="13576" width="10.44140625" style="2" customWidth="1"/>
    <col min="13577" max="13577" width="10.5546875" style="2" customWidth="1"/>
    <col min="13578" max="13578" width="32.5546875" style="2" customWidth="1"/>
    <col min="13579" max="13824" width="9.33203125" style="2"/>
    <col min="13825" max="13825" width="3.44140625" style="2" customWidth="1"/>
    <col min="13826" max="13826" width="19" style="2" customWidth="1"/>
    <col min="13827" max="13827" width="14.6640625" style="2" customWidth="1"/>
    <col min="13828" max="13828" width="18.6640625" style="2" customWidth="1"/>
    <col min="13829" max="13829" width="17" style="2" customWidth="1"/>
    <col min="13830" max="13830" width="0.5546875" style="2" customWidth="1"/>
    <col min="13831" max="13831" width="14.44140625" style="2" customWidth="1"/>
    <col min="13832" max="13832" width="10.44140625" style="2" customWidth="1"/>
    <col min="13833" max="13833" width="10.5546875" style="2" customWidth="1"/>
    <col min="13834" max="13834" width="32.5546875" style="2" customWidth="1"/>
    <col min="13835" max="14080" width="9.33203125" style="2"/>
    <col min="14081" max="14081" width="3.44140625" style="2" customWidth="1"/>
    <col min="14082" max="14082" width="19" style="2" customWidth="1"/>
    <col min="14083" max="14083" width="14.6640625" style="2" customWidth="1"/>
    <col min="14084" max="14084" width="18.6640625" style="2" customWidth="1"/>
    <col min="14085" max="14085" width="17" style="2" customWidth="1"/>
    <col min="14086" max="14086" width="0.5546875" style="2" customWidth="1"/>
    <col min="14087" max="14087" width="14.44140625" style="2" customWidth="1"/>
    <col min="14088" max="14088" width="10.44140625" style="2" customWidth="1"/>
    <col min="14089" max="14089" width="10.5546875" style="2" customWidth="1"/>
    <col min="14090" max="14090" width="32.5546875" style="2" customWidth="1"/>
    <col min="14091" max="14336" width="9.33203125" style="2"/>
    <col min="14337" max="14337" width="3.44140625" style="2" customWidth="1"/>
    <col min="14338" max="14338" width="19" style="2" customWidth="1"/>
    <col min="14339" max="14339" width="14.6640625" style="2" customWidth="1"/>
    <col min="14340" max="14340" width="18.6640625" style="2" customWidth="1"/>
    <col min="14341" max="14341" width="17" style="2" customWidth="1"/>
    <col min="14342" max="14342" width="0.5546875" style="2" customWidth="1"/>
    <col min="14343" max="14343" width="14.44140625" style="2" customWidth="1"/>
    <col min="14344" max="14344" width="10.44140625" style="2" customWidth="1"/>
    <col min="14345" max="14345" width="10.5546875" style="2" customWidth="1"/>
    <col min="14346" max="14346" width="32.5546875" style="2" customWidth="1"/>
    <col min="14347" max="14592" width="9.33203125" style="2"/>
    <col min="14593" max="14593" width="3.44140625" style="2" customWidth="1"/>
    <col min="14594" max="14594" width="19" style="2" customWidth="1"/>
    <col min="14595" max="14595" width="14.6640625" style="2" customWidth="1"/>
    <col min="14596" max="14596" width="18.6640625" style="2" customWidth="1"/>
    <col min="14597" max="14597" width="17" style="2" customWidth="1"/>
    <col min="14598" max="14598" width="0.5546875" style="2" customWidth="1"/>
    <col min="14599" max="14599" width="14.44140625" style="2" customWidth="1"/>
    <col min="14600" max="14600" width="10.44140625" style="2" customWidth="1"/>
    <col min="14601" max="14601" width="10.5546875" style="2" customWidth="1"/>
    <col min="14602" max="14602" width="32.5546875" style="2" customWidth="1"/>
    <col min="14603" max="14848" width="9.33203125" style="2"/>
    <col min="14849" max="14849" width="3.44140625" style="2" customWidth="1"/>
    <col min="14850" max="14850" width="19" style="2" customWidth="1"/>
    <col min="14851" max="14851" width="14.6640625" style="2" customWidth="1"/>
    <col min="14852" max="14852" width="18.6640625" style="2" customWidth="1"/>
    <col min="14853" max="14853" width="17" style="2" customWidth="1"/>
    <col min="14854" max="14854" width="0.5546875" style="2" customWidth="1"/>
    <col min="14855" max="14855" width="14.44140625" style="2" customWidth="1"/>
    <col min="14856" max="14856" width="10.44140625" style="2" customWidth="1"/>
    <col min="14857" max="14857" width="10.5546875" style="2" customWidth="1"/>
    <col min="14858" max="14858" width="32.5546875" style="2" customWidth="1"/>
    <col min="14859" max="15104" width="9.33203125" style="2"/>
    <col min="15105" max="15105" width="3.44140625" style="2" customWidth="1"/>
    <col min="15106" max="15106" width="19" style="2" customWidth="1"/>
    <col min="15107" max="15107" width="14.6640625" style="2" customWidth="1"/>
    <col min="15108" max="15108" width="18.6640625" style="2" customWidth="1"/>
    <col min="15109" max="15109" width="17" style="2" customWidth="1"/>
    <col min="15110" max="15110" width="0.5546875" style="2" customWidth="1"/>
    <col min="15111" max="15111" width="14.44140625" style="2" customWidth="1"/>
    <col min="15112" max="15112" width="10.44140625" style="2" customWidth="1"/>
    <col min="15113" max="15113" width="10.5546875" style="2" customWidth="1"/>
    <col min="15114" max="15114" width="32.5546875" style="2" customWidth="1"/>
    <col min="15115" max="15360" width="9.33203125" style="2"/>
    <col min="15361" max="15361" width="3.44140625" style="2" customWidth="1"/>
    <col min="15362" max="15362" width="19" style="2" customWidth="1"/>
    <col min="15363" max="15363" width="14.6640625" style="2" customWidth="1"/>
    <col min="15364" max="15364" width="18.6640625" style="2" customWidth="1"/>
    <col min="15365" max="15365" width="17" style="2" customWidth="1"/>
    <col min="15366" max="15366" width="0.5546875" style="2" customWidth="1"/>
    <col min="15367" max="15367" width="14.44140625" style="2" customWidth="1"/>
    <col min="15368" max="15368" width="10.44140625" style="2" customWidth="1"/>
    <col min="15369" max="15369" width="10.5546875" style="2" customWidth="1"/>
    <col min="15370" max="15370" width="32.5546875" style="2" customWidth="1"/>
    <col min="15371" max="15616" width="9.33203125" style="2"/>
    <col min="15617" max="15617" width="3.44140625" style="2" customWidth="1"/>
    <col min="15618" max="15618" width="19" style="2" customWidth="1"/>
    <col min="15619" max="15619" width="14.6640625" style="2" customWidth="1"/>
    <col min="15620" max="15620" width="18.6640625" style="2" customWidth="1"/>
    <col min="15621" max="15621" width="17" style="2" customWidth="1"/>
    <col min="15622" max="15622" width="0.5546875" style="2" customWidth="1"/>
    <col min="15623" max="15623" width="14.44140625" style="2" customWidth="1"/>
    <col min="15624" max="15624" width="10.44140625" style="2" customWidth="1"/>
    <col min="15625" max="15625" width="10.5546875" style="2" customWidth="1"/>
    <col min="15626" max="15626" width="32.5546875" style="2" customWidth="1"/>
    <col min="15627" max="15872" width="9.33203125" style="2"/>
    <col min="15873" max="15873" width="3.44140625" style="2" customWidth="1"/>
    <col min="15874" max="15874" width="19" style="2" customWidth="1"/>
    <col min="15875" max="15875" width="14.6640625" style="2" customWidth="1"/>
    <col min="15876" max="15876" width="18.6640625" style="2" customWidth="1"/>
    <col min="15877" max="15877" width="17" style="2" customWidth="1"/>
    <col min="15878" max="15878" width="0.5546875" style="2" customWidth="1"/>
    <col min="15879" max="15879" width="14.44140625" style="2" customWidth="1"/>
    <col min="15880" max="15880" width="10.44140625" style="2" customWidth="1"/>
    <col min="15881" max="15881" width="10.5546875" style="2" customWidth="1"/>
    <col min="15882" max="15882" width="32.5546875" style="2" customWidth="1"/>
    <col min="15883" max="16128" width="9.33203125" style="2"/>
    <col min="16129" max="16129" width="3.44140625" style="2" customWidth="1"/>
    <col min="16130" max="16130" width="19" style="2" customWidth="1"/>
    <col min="16131" max="16131" width="14.6640625" style="2" customWidth="1"/>
    <col min="16132" max="16132" width="18.6640625" style="2" customWidth="1"/>
    <col min="16133" max="16133" width="17" style="2" customWidth="1"/>
    <col min="16134" max="16134" width="0.5546875" style="2" customWidth="1"/>
    <col min="16135" max="16135" width="14.44140625" style="2" customWidth="1"/>
    <col min="16136" max="16136" width="10.44140625" style="2" customWidth="1"/>
    <col min="16137" max="16137" width="10.5546875" style="2" customWidth="1"/>
    <col min="16138" max="16138" width="32.5546875" style="2" customWidth="1"/>
    <col min="16139" max="16384" width="9.33203125" style="2"/>
  </cols>
  <sheetData>
    <row r="1" spans="1:11" s="1" customFormat="1" ht="65.099999999999994" customHeight="1"/>
    <row r="2" spans="1:11" s="1" customFormat="1" ht="15" customHeight="1">
      <c r="A2" s="2"/>
      <c r="B2" s="3"/>
      <c r="C2" s="3"/>
      <c r="D2" s="3"/>
      <c r="E2" s="3"/>
      <c r="F2" s="3"/>
      <c r="G2" s="3"/>
      <c r="H2" s="3"/>
      <c r="I2" s="3"/>
    </row>
    <row r="3" spans="1:11" s="1" customFormat="1" ht="59.1" customHeight="1">
      <c r="A3" s="2"/>
      <c r="B3" s="4"/>
      <c r="C3" s="5"/>
      <c r="D3" s="236"/>
      <c r="E3" s="236" t="s">
        <v>70</v>
      </c>
      <c r="F3" s="3"/>
      <c r="G3" s="372" t="s">
        <v>71</v>
      </c>
      <c r="H3" s="372"/>
      <c r="I3" s="372"/>
    </row>
    <row r="4" spans="1:11" s="1" customFormat="1" ht="81" customHeight="1">
      <c r="A4" s="2"/>
      <c r="B4" s="350" t="s">
        <v>72</v>
      </c>
      <c r="C4" s="350"/>
      <c r="D4" s="350"/>
      <c r="E4" s="350"/>
      <c r="F4" s="2"/>
    </row>
    <row r="5" spans="1:11" s="1" customFormat="1" ht="44.25" customHeight="1">
      <c r="A5" s="6"/>
      <c r="B5" s="154" t="s">
        <v>3</v>
      </c>
      <c r="C5" s="155">
        <v>1.5</v>
      </c>
      <c r="D5" s="154" t="s">
        <v>4</v>
      </c>
      <c r="E5" s="156">
        <v>44317</v>
      </c>
      <c r="F5" s="157"/>
      <c r="G5" s="2"/>
      <c r="I5" s="158"/>
      <c r="J5" s="7"/>
      <c r="K5" s="7"/>
    </row>
    <row r="7" spans="1:11" ht="101.25" customHeight="1">
      <c r="B7" s="373" t="s">
        <v>73</v>
      </c>
      <c r="C7" s="373"/>
      <c r="D7" s="373"/>
      <c r="E7" s="373"/>
      <c r="F7" s="373"/>
      <c r="G7" s="373"/>
      <c r="H7" s="373"/>
      <c r="I7" s="18"/>
    </row>
    <row r="8" spans="1:11" ht="12" customHeight="1">
      <c r="B8" s="159"/>
      <c r="C8" s="159"/>
      <c r="D8" s="159"/>
      <c r="E8" s="159"/>
      <c r="F8" s="159"/>
      <c r="G8" s="159"/>
      <c r="H8" s="159"/>
      <c r="I8" s="18"/>
    </row>
    <row r="9" spans="1:11" ht="1.5" customHeight="1">
      <c r="B9" s="159"/>
      <c r="C9" s="159"/>
      <c r="D9" s="159"/>
      <c r="E9" s="159"/>
      <c r="F9" s="159"/>
      <c r="G9" s="159"/>
      <c r="H9" s="159"/>
      <c r="I9" s="18"/>
    </row>
    <row r="10" spans="1:11" ht="17.25" customHeight="1">
      <c r="B10" s="129" t="s">
        <v>74</v>
      </c>
      <c r="C10" s="157"/>
      <c r="D10" s="157"/>
      <c r="E10" s="157"/>
      <c r="F10" s="157"/>
    </row>
    <row r="11" spans="1:11" ht="1.5" customHeight="1">
      <c r="B11" s="160"/>
      <c r="C11" s="157"/>
      <c r="D11" s="157"/>
      <c r="E11" s="157"/>
      <c r="F11" s="157"/>
    </row>
    <row r="12" spans="1:11" ht="10.199999999999999" customHeight="1">
      <c r="B12" s="160"/>
      <c r="C12" s="157"/>
      <c r="D12" s="157"/>
      <c r="E12" s="157"/>
      <c r="F12" s="157"/>
    </row>
    <row r="13" spans="1:11" ht="16.2" customHeight="1">
      <c r="B13" s="160"/>
      <c r="C13" s="374" t="s">
        <v>75</v>
      </c>
      <c r="D13" s="375"/>
      <c r="E13" s="157"/>
      <c r="F13" s="157"/>
    </row>
    <row r="14" spans="1:11" ht="13.5" customHeight="1">
      <c r="B14" s="161"/>
      <c r="C14" s="376"/>
      <c r="D14" s="377"/>
      <c r="E14" s="157"/>
      <c r="F14" s="157"/>
    </row>
    <row r="15" spans="1:11" ht="3" customHeight="1">
      <c r="B15" s="161"/>
      <c r="C15" s="162"/>
      <c r="D15" s="237"/>
      <c r="E15" s="157"/>
      <c r="F15" s="157"/>
    </row>
    <row r="16" spans="1:11" ht="15" customHeight="1">
      <c r="B16" s="13"/>
      <c r="C16" s="14"/>
      <c r="D16" s="237"/>
      <c r="E16" s="13"/>
      <c r="F16" s="13"/>
    </row>
    <row r="17" spans="2:9" ht="1.5" customHeight="1">
      <c r="B17" s="159"/>
      <c r="C17" s="159"/>
      <c r="D17" s="159"/>
      <c r="E17" s="159"/>
      <c r="F17" s="159"/>
      <c r="G17" s="159"/>
      <c r="H17" s="159"/>
    </row>
    <row r="18" spans="2:9" ht="17.25" customHeight="1">
      <c r="B18" s="129" t="s">
        <v>76</v>
      </c>
      <c r="C18" s="157"/>
      <c r="D18" s="157"/>
      <c r="E18" s="157"/>
      <c r="F18" s="157"/>
    </row>
    <row r="19" spans="2:9" ht="1.5" customHeight="1">
      <c r="B19" s="160"/>
      <c r="C19" s="157"/>
      <c r="D19" s="157"/>
      <c r="E19" s="157"/>
      <c r="F19" s="157"/>
    </row>
    <row r="20" spans="2:9" ht="10.199999999999999" customHeight="1">
      <c r="B20" s="160"/>
      <c r="C20" s="157"/>
      <c r="D20" s="157"/>
      <c r="E20" s="157"/>
      <c r="F20" s="157"/>
    </row>
    <row r="21" spans="2:9" ht="16.2" customHeight="1">
      <c r="B21" s="160"/>
      <c r="C21" s="378"/>
      <c r="D21" s="380" t="s">
        <v>18</v>
      </c>
      <c r="E21" s="161" t="str">
        <f>(IF((MOD(ROUND(C21*1000,2),10)&lt;&gt;0),"ERROR: Rating must be in 0.01 star increment",""))</f>
        <v/>
      </c>
      <c r="F21" s="157"/>
    </row>
    <row r="22" spans="2:9" ht="13.5" customHeight="1">
      <c r="B22" s="161"/>
      <c r="C22" s="379"/>
      <c r="D22" s="380"/>
      <c r="E22" s="157"/>
      <c r="F22" s="157"/>
    </row>
    <row r="23" spans="2:9" ht="3" customHeight="1">
      <c r="B23" s="13"/>
      <c r="C23" s="14"/>
      <c r="D23" s="237"/>
      <c r="E23" s="13"/>
      <c r="F23" s="13"/>
    </row>
    <row r="24" spans="2:9" ht="15" customHeight="1">
      <c r="B24" s="161"/>
      <c r="G24" s="163"/>
      <c r="H24" s="164"/>
    </row>
    <row r="25" spans="2:9" ht="1.5" customHeight="1">
      <c r="B25" s="161"/>
      <c r="G25" s="163"/>
      <c r="H25" s="164"/>
    </row>
    <row r="26" spans="2:9" ht="17.25" customHeight="1">
      <c r="B26" s="129" t="s">
        <v>77</v>
      </c>
      <c r="C26" s="157"/>
      <c r="D26" s="157"/>
      <c r="E26" s="157"/>
      <c r="F26" s="157"/>
    </row>
    <row r="27" spans="2:9" ht="1.5" customHeight="1">
      <c r="B27" s="165"/>
      <c r="C27" s="165"/>
      <c r="D27" s="165"/>
      <c r="E27" s="165"/>
      <c r="F27" s="165"/>
      <c r="G27" s="18"/>
      <c r="H27" s="18"/>
      <c r="I27" s="18"/>
    </row>
    <row r="28" spans="2:9" ht="10.199999999999999" customHeight="1">
      <c r="B28" s="165"/>
      <c r="C28" s="165"/>
      <c r="D28" s="165"/>
      <c r="E28" s="165"/>
      <c r="F28" s="165"/>
      <c r="G28" s="18"/>
      <c r="H28" s="18"/>
      <c r="I28" s="18"/>
    </row>
    <row r="29" spans="2:9" s="20" customFormat="1" ht="20.100000000000001" customHeight="1">
      <c r="B29" s="166" t="s">
        <v>6</v>
      </c>
      <c r="C29" s="167"/>
      <c r="D29" s="167"/>
      <c r="E29" s="168"/>
      <c r="G29" s="382"/>
      <c r="H29" s="383"/>
    </row>
    <row r="30" spans="2:9" s="20" customFormat="1" ht="25.5" customHeight="1">
      <c r="B30" s="169" t="str">
        <f>IF(C13="Infrastructure","","Total Assessable Processing GHz (GHz)")</f>
        <v>Total Assessable Processing GHz (GHz)</v>
      </c>
      <c r="C30" s="170"/>
      <c r="D30" s="170"/>
      <c r="E30" s="171"/>
      <c r="F30" s="172"/>
      <c r="G30" s="384"/>
      <c r="H30" s="385"/>
    </row>
    <row r="31" spans="2:9" s="20" customFormat="1" ht="20.100000000000001" customHeight="1">
      <c r="B31" s="169" t="str">
        <f>IF(C13="Infrastructure","","Total Assessable Storage TB (TB)")</f>
        <v>Total Assessable Storage TB (TB)</v>
      </c>
      <c r="C31" s="173"/>
      <c r="D31" s="173"/>
      <c r="E31" s="174"/>
      <c r="F31" s="175"/>
      <c r="G31" s="384"/>
      <c r="H31" s="385"/>
    </row>
    <row r="32" spans="2:9" s="20" customFormat="1" ht="20.100000000000001" hidden="1" customHeight="1">
      <c r="B32" s="176"/>
      <c r="C32" s="170"/>
      <c r="D32" s="170"/>
      <c r="E32" s="171"/>
      <c r="F32" s="172"/>
      <c r="G32" s="384"/>
      <c r="H32" s="385"/>
    </row>
    <row r="33" spans="2:10" s="20" customFormat="1" ht="20.100000000000001" customHeight="1">
      <c r="B33" s="176"/>
      <c r="C33" s="170"/>
      <c r="D33" s="170"/>
      <c r="E33" s="171"/>
      <c r="F33" s="172"/>
      <c r="G33" s="239"/>
      <c r="H33" s="240"/>
      <c r="J33" s="177"/>
    </row>
    <row r="34" spans="2:10" s="20" customFormat="1" ht="20.100000000000001" customHeight="1">
      <c r="B34" s="176" t="str">
        <f>IF(C13="IT Equipment","","% Metered Heat Rejection (for Infrastructure and Whole Facility ratings)")</f>
        <v/>
      </c>
      <c r="C34" s="170"/>
      <c r="D34" s="170"/>
      <c r="E34" s="171"/>
      <c r="F34" s="172"/>
      <c r="G34" s="386"/>
      <c r="H34" s="387"/>
    </row>
    <row r="35" spans="2:10" s="20" customFormat="1" ht="20.100000000000001" customHeight="1">
      <c r="B35" s="178" t="str">
        <f>IF(C13="Infrastructure","Assessable IT Energy (kWh/year) for Infrastructure rating","")</f>
        <v/>
      </c>
      <c r="C35" s="179"/>
      <c r="D35" s="179"/>
      <c r="E35" s="180"/>
      <c r="F35" s="172"/>
      <c r="G35" s="388"/>
      <c r="H35" s="389"/>
    </row>
    <row r="36" spans="2:10" s="20" customFormat="1" ht="3" customHeight="1">
      <c r="B36" s="181"/>
      <c r="C36" s="170"/>
      <c r="D36" s="170"/>
      <c r="E36" s="170"/>
      <c r="F36" s="172"/>
      <c r="G36" s="182"/>
    </row>
    <row r="37" spans="2:10" s="20" customFormat="1" ht="20.100000000000001" customHeight="1">
      <c r="B37" s="166" t="s">
        <v>78</v>
      </c>
      <c r="C37" s="183"/>
      <c r="D37" s="183"/>
      <c r="E37" s="184" t="s">
        <v>79</v>
      </c>
      <c r="F37" s="27"/>
      <c r="G37" s="390"/>
      <c r="H37" s="391"/>
    </row>
    <row r="38" spans="2:10" s="20" customFormat="1" ht="20.100000000000001" customHeight="1">
      <c r="B38" s="185" t="str">
        <f>IF(SUM(G37:G40)=1,"","ERROR: Percentage breakdown must total 100%")</f>
        <v>ERROR: Percentage breakdown must total 100%</v>
      </c>
      <c r="C38" s="28"/>
      <c r="D38" s="28"/>
      <c r="E38" s="186" t="s">
        <v>80</v>
      </c>
      <c r="F38" s="71"/>
      <c r="G38" s="390"/>
      <c r="H38" s="391"/>
    </row>
    <row r="39" spans="2:10" s="20" customFormat="1" ht="20.100000000000001" customHeight="1">
      <c r="B39" s="187"/>
      <c r="C39" s="28"/>
      <c r="D39" s="28"/>
      <c r="E39" s="186" t="s">
        <v>81</v>
      </c>
      <c r="F39" s="71"/>
      <c r="G39" s="390"/>
      <c r="H39" s="391"/>
    </row>
    <row r="40" spans="2:10" s="20" customFormat="1" ht="20.100000000000001" customHeight="1">
      <c r="B40" s="188"/>
      <c r="C40" s="189"/>
      <c r="D40" s="189"/>
      <c r="E40" s="190" t="s">
        <v>82</v>
      </c>
      <c r="F40" s="71"/>
      <c r="G40" s="392"/>
      <c r="H40" s="393"/>
    </row>
    <row r="41" spans="2:10" ht="15" customHeight="1">
      <c r="B41" s="191"/>
      <c r="C41" s="192"/>
      <c r="D41" s="192"/>
      <c r="E41" s="192"/>
      <c r="F41" s="192"/>
      <c r="G41" s="163"/>
    </row>
    <row r="42" spans="2:10" ht="1.5" customHeight="1">
      <c r="B42" s="191"/>
      <c r="C42" s="192"/>
      <c r="D42" s="192"/>
      <c r="E42" s="192"/>
      <c r="F42" s="192"/>
      <c r="G42" s="163"/>
    </row>
    <row r="43" spans="2:10" ht="17.25" customHeight="1">
      <c r="B43" s="129" t="s">
        <v>16</v>
      </c>
      <c r="C43" s="157"/>
      <c r="D43" s="157"/>
      <c r="E43" s="157"/>
      <c r="F43" s="157"/>
    </row>
    <row r="44" spans="2:10" ht="1.5" customHeight="1">
      <c r="B44" s="165"/>
      <c r="C44" s="165"/>
      <c r="D44" s="165"/>
      <c r="E44" s="165"/>
      <c r="F44" s="165"/>
      <c r="G44" s="18"/>
      <c r="H44" s="18"/>
      <c r="I44" s="18"/>
    </row>
    <row r="45" spans="2:10" ht="10.199999999999999" customHeight="1">
      <c r="E45" s="41"/>
      <c r="F45" s="41"/>
      <c r="I45" s="193"/>
    </row>
    <row r="46" spans="2:10" ht="18" customHeight="1">
      <c r="B46" s="194"/>
      <c r="C46" s="40" t="s">
        <v>83</v>
      </c>
      <c r="D46" s="194"/>
      <c r="E46" s="194"/>
      <c r="F46" s="194"/>
      <c r="G46" s="195"/>
      <c r="I46" s="193"/>
    </row>
    <row r="47" spans="2:10" ht="18" customHeight="1">
      <c r="C47" s="381" t="e">
        <f>G95</f>
        <v>#N/A</v>
      </c>
      <c r="D47" s="381"/>
      <c r="E47" s="381"/>
      <c r="F47" s="196"/>
      <c r="G47" s="197" t="s">
        <v>84</v>
      </c>
      <c r="H47" s="198"/>
      <c r="I47" s="193"/>
    </row>
    <row r="48" spans="2:10" ht="18" customHeight="1">
      <c r="C48" s="157" t="str">
        <f>CONCATENATE("Actual Emissions at ",C21, " Star NABERS Energy")</f>
        <v>Actual Emissions at  Star NABERS Energy</v>
      </c>
      <c r="D48" s="41"/>
      <c r="F48" s="41"/>
      <c r="I48" s="193"/>
    </row>
    <row r="49" spans="2:9" ht="18" customHeight="1">
      <c r="C49" s="206" t="e">
        <f>G99</f>
        <v>#N/A</v>
      </c>
      <c r="D49" s="206"/>
      <c r="E49" s="206"/>
      <c r="F49" s="196"/>
      <c r="G49" s="197" t="s">
        <v>84</v>
      </c>
      <c r="H49" s="198"/>
      <c r="I49" s="48"/>
    </row>
    <row r="50" spans="2:9" ht="14.25" customHeight="1">
      <c r="C50" s="206" t="e">
        <f>IF(C13="IT Equipment",G100,"")</f>
        <v>#N/A</v>
      </c>
      <c r="D50" s="206"/>
      <c r="E50" s="206"/>
      <c r="F50" s="196"/>
      <c r="G50" s="197" t="str">
        <f>IF(C13="IT Equipment","kgCO2-e/day","")</f>
        <v>kgCO2-e/day</v>
      </c>
      <c r="H50" s="198"/>
      <c r="I50" s="48"/>
    </row>
    <row r="51" spans="2:9" ht="14.25" customHeight="1">
      <c r="C51" s="238"/>
      <c r="D51" s="238"/>
      <c r="E51" s="238"/>
      <c r="F51" s="196"/>
      <c r="G51" s="197"/>
      <c r="H51" s="198"/>
      <c r="I51" s="48"/>
    </row>
    <row r="52" spans="2:9" ht="14.25" customHeight="1">
      <c r="C52" s="40" t="s">
        <v>85</v>
      </c>
      <c r="D52" s="194"/>
      <c r="E52" s="194"/>
      <c r="F52" s="194"/>
      <c r="G52" s="195"/>
      <c r="H52" s="198"/>
      <c r="I52" s="48"/>
    </row>
    <row r="53" spans="2:9" ht="14.25" customHeight="1">
      <c r="C53" s="206" t="e">
        <f>(E64*G108+E66*G109+E68*G110+E70*G111)</f>
        <v>#N/A</v>
      </c>
      <c r="D53" s="206"/>
      <c r="E53" s="206"/>
      <c r="F53" s="199"/>
      <c r="G53" s="200" t="s">
        <v>86</v>
      </c>
      <c r="H53" s="198"/>
      <c r="I53" s="48"/>
    </row>
    <row r="54" spans="2:9" ht="14.25" customHeight="1">
      <c r="C54" s="238"/>
      <c r="D54" s="238"/>
      <c r="E54" s="238"/>
      <c r="F54" s="196"/>
      <c r="G54" s="197"/>
      <c r="H54" s="198"/>
      <c r="I54" s="48"/>
    </row>
    <row r="55" spans="2:9" ht="14.25" customHeight="1">
      <c r="C55" s="40" t="s">
        <v>87</v>
      </c>
      <c r="D55" s="194"/>
      <c r="E55" s="194"/>
      <c r="F55" s="194"/>
      <c r="G55" s="195"/>
      <c r="H55" s="198"/>
      <c r="I55" s="48"/>
    </row>
    <row r="56" spans="2:9" ht="14.25" customHeight="1">
      <c r="C56" s="206" t="e">
        <f>E64*H108+E66*H109+E68*H110+E70*H111</f>
        <v>#N/A</v>
      </c>
      <c r="D56" s="206"/>
      <c r="E56" s="206"/>
      <c r="F56" s="199"/>
      <c r="G56" s="200" t="s">
        <v>86</v>
      </c>
      <c r="H56" s="198"/>
      <c r="I56" s="48"/>
    </row>
    <row r="57" spans="2:9" ht="14.25" hidden="1" customHeight="1">
      <c r="C57" s="241"/>
      <c r="D57" s="241"/>
      <c r="E57" s="241"/>
      <c r="F57" s="199"/>
      <c r="G57" s="200"/>
      <c r="H57" s="198"/>
      <c r="I57" s="48"/>
    </row>
    <row r="58" spans="2:9" ht="14.25" hidden="1" customHeight="1">
      <c r="C58" s="241"/>
      <c r="D58" s="241"/>
      <c r="E58" s="241"/>
      <c r="F58" s="199"/>
      <c r="G58" s="200"/>
      <c r="H58" s="198"/>
      <c r="I58" s="48"/>
    </row>
    <row r="59" spans="2:9" ht="14.25" hidden="1" customHeight="1">
      <c r="C59" s="241"/>
      <c r="D59" s="241"/>
      <c r="E59" s="241"/>
      <c r="F59" s="199"/>
      <c r="G59" s="200"/>
      <c r="H59" s="198"/>
      <c r="I59" s="48"/>
    </row>
    <row r="60" spans="2:9" ht="14.25" hidden="1" customHeight="1">
      <c r="C60" s="241"/>
      <c r="D60" s="241"/>
      <c r="E60" s="241"/>
      <c r="F60" s="199"/>
      <c r="G60" s="200"/>
      <c r="H60" s="198"/>
      <c r="I60" s="48"/>
    </row>
    <row r="61" spans="2:9" ht="14.25" customHeight="1">
      <c r="C61" s="241"/>
      <c r="D61" s="241"/>
      <c r="E61" s="241"/>
      <c r="F61" s="199"/>
      <c r="G61" s="200"/>
      <c r="H61" s="198"/>
      <c r="I61" s="48"/>
    </row>
    <row r="62" spans="2:9" ht="18" customHeight="1">
      <c r="C62" s="165" t="s">
        <v>88</v>
      </c>
      <c r="I62" s="48"/>
    </row>
    <row r="63" spans="2:9" s="201" customFormat="1" ht="3" customHeight="1">
      <c r="B63" s="202"/>
      <c r="C63" s="202"/>
      <c r="D63" s="202"/>
      <c r="E63" s="202"/>
      <c r="F63" s="202"/>
      <c r="G63" s="203"/>
      <c r="I63" s="204"/>
    </row>
    <row r="64" spans="2:9" s="201" customFormat="1" ht="12.75" customHeight="1">
      <c r="C64" s="165"/>
      <c r="D64" s="205" t="s">
        <v>89</v>
      </c>
      <c r="E64" s="206" t="e">
        <f>G37*G103/G114</f>
        <v>#N/A</v>
      </c>
      <c r="F64" s="207"/>
      <c r="G64" s="200" t="s">
        <v>90</v>
      </c>
      <c r="H64" s="18"/>
      <c r="I64" s="18"/>
    </row>
    <row r="65" spans="2:9" s="201" customFormat="1" ht="1.5" customHeight="1">
      <c r="C65" s="165"/>
      <c r="D65" s="205"/>
      <c r="E65" s="206" t="e">
        <f>IF(C13="IT Equipment",ROUNDDOWN(G37*G104/G114,0),"")</f>
        <v>#N/A</v>
      </c>
      <c r="F65" s="207"/>
      <c r="G65" s="200" t="str">
        <f>IF(C13="IT Equipment","kWh/day","")</f>
        <v>kWh/day</v>
      </c>
      <c r="H65" s="18"/>
      <c r="I65" s="18"/>
    </row>
    <row r="66" spans="2:9" s="201" customFormat="1" ht="12.75" customHeight="1">
      <c r="B66" s="202"/>
      <c r="C66" s="194"/>
      <c r="D66" s="205" t="s">
        <v>91</v>
      </c>
      <c r="E66" s="206" t="e">
        <f>G38*G103</f>
        <v>#N/A</v>
      </c>
      <c r="F66" s="208"/>
      <c r="G66" s="200" t="s">
        <v>92</v>
      </c>
      <c r="I66" s="204"/>
    </row>
    <row r="67" spans="2:9" s="201" customFormat="1" ht="3" customHeight="1">
      <c r="B67" s="202"/>
      <c r="C67" s="194"/>
      <c r="D67" s="205"/>
      <c r="E67" s="206" t="e">
        <f>IF(C13="IT Equipment",ROUNDDOWN(G38*G104,0),"")</f>
        <v>#N/A</v>
      </c>
      <c r="F67" s="207"/>
      <c r="G67" s="200" t="str">
        <f>IF(C13="IT Equipment","MJ/day","")</f>
        <v>MJ/day</v>
      </c>
      <c r="I67" s="204"/>
    </row>
    <row r="68" spans="2:9" s="201" customFormat="1" ht="12.75" customHeight="1">
      <c r="B68" s="194"/>
      <c r="C68" s="41"/>
      <c r="D68" s="205" t="s">
        <v>93</v>
      </c>
      <c r="E68" s="206" t="e">
        <f>G39*G103/G115</f>
        <v>#N/A</v>
      </c>
      <c r="F68" s="209"/>
      <c r="G68" s="200" t="s">
        <v>94</v>
      </c>
      <c r="I68" s="204"/>
    </row>
    <row r="69" spans="2:9" s="201" customFormat="1" ht="3" customHeight="1">
      <c r="B69" s="194"/>
      <c r="C69" s="41"/>
      <c r="D69" s="205"/>
      <c r="E69" s="206" t="e">
        <f>IF(C13="IT Equipment",ROUNDDOWN(G39*G104/G115,0),"")</f>
        <v>#N/A</v>
      </c>
      <c r="F69" s="207"/>
      <c r="G69" s="200" t="str">
        <f>IF(C13="IT Equipment","kg/day","")</f>
        <v>kg/day</v>
      </c>
      <c r="I69" s="204"/>
    </row>
    <row r="70" spans="2:9" s="201" customFormat="1" ht="12.6" customHeight="1">
      <c r="B70" s="194"/>
      <c r="C70" s="41"/>
      <c r="D70" s="205" t="s">
        <v>95</v>
      </c>
      <c r="E70" s="206" t="e">
        <f>G40*G103/G116</f>
        <v>#N/A</v>
      </c>
      <c r="F70" s="209"/>
      <c r="G70" s="200" t="s">
        <v>96</v>
      </c>
      <c r="I70" s="204"/>
    </row>
    <row r="71" spans="2:9" s="201" customFormat="1" ht="3" customHeight="1">
      <c r="B71" s="194"/>
      <c r="C71" s="41"/>
      <c r="D71" s="210"/>
      <c r="E71" s="206" t="e">
        <f>IF(C13="IT Equipment",ROUNDDOWN(G40*G104/G116,0),"")</f>
        <v>#N/A</v>
      </c>
      <c r="F71" s="207"/>
      <c r="G71" s="200" t="str">
        <f>IF(C13="IT Equipment","L/day","")</f>
        <v>L/day</v>
      </c>
      <c r="I71" s="204"/>
    </row>
    <row r="72" spans="2:9" s="201" customFormat="1" ht="3" customHeight="1">
      <c r="B72" s="194"/>
      <c r="C72" s="41"/>
      <c r="D72" s="211"/>
      <c r="E72" s="211"/>
      <c r="F72" s="211"/>
      <c r="G72" s="211"/>
      <c r="I72" s="204"/>
    </row>
    <row r="73" spans="2:9" ht="1.5" customHeight="1">
      <c r="B73" s="194"/>
      <c r="C73" s="194"/>
      <c r="D73" s="194"/>
      <c r="E73" s="194"/>
      <c r="F73" s="194"/>
      <c r="G73" s="212"/>
      <c r="I73" s="213"/>
    </row>
    <row r="74" spans="2:9" ht="35.700000000000003" customHeight="1">
      <c r="C74" s="165"/>
      <c r="I74" s="48"/>
    </row>
    <row r="75" spans="2:9" hidden="1">
      <c r="B75" s="194" t="s">
        <v>75</v>
      </c>
      <c r="C75" s="214"/>
      <c r="D75" s="214"/>
      <c r="E75" s="214"/>
      <c r="F75" s="214"/>
    </row>
    <row r="76" spans="2:9" hidden="1">
      <c r="B76" s="194" t="s">
        <v>97</v>
      </c>
      <c r="C76" s="214"/>
      <c r="D76" s="214"/>
      <c r="E76" s="214"/>
      <c r="F76" s="214"/>
    </row>
    <row r="77" spans="2:9" hidden="1">
      <c r="B77" s="194" t="s">
        <v>98</v>
      </c>
      <c r="C77" s="214"/>
      <c r="D77" s="214"/>
      <c r="E77" s="214"/>
      <c r="F77" s="214"/>
    </row>
    <row r="78" spans="2:9" hidden="1">
      <c r="B78" s="214"/>
      <c r="C78" s="214"/>
      <c r="D78" s="214"/>
      <c r="E78" s="214"/>
      <c r="F78" s="214"/>
    </row>
    <row r="79" spans="2:9" ht="17.399999999999999" hidden="1">
      <c r="B79" s="129" t="s">
        <v>24</v>
      </c>
      <c r="C79" s="129"/>
      <c r="D79" s="129"/>
      <c r="E79" s="129"/>
      <c r="F79" s="129"/>
    </row>
    <row r="80" spans="2:9" hidden="1">
      <c r="B80" s="2" t="s">
        <v>99</v>
      </c>
      <c r="G80" s="2" t="e">
        <f>VLOOKUP($G$29,Climate_pcode_xref!$A$2:$C$3727,3,0)</f>
        <v>#N/A</v>
      </c>
      <c r="I80" s="2" t="s">
        <v>100</v>
      </c>
    </row>
    <row r="81" spans="2:9" hidden="1">
      <c r="B81" s="2" t="s">
        <v>101</v>
      </c>
      <c r="G81" s="2" t="e">
        <f>VLOOKUP(G80,SGEx!$A$18:$D$26,3,FALSE)</f>
        <v>#N/A</v>
      </c>
      <c r="H81" s="2" t="s">
        <v>100</v>
      </c>
      <c r="I81" s="2" t="e">
        <f>G81</f>
        <v>#N/A</v>
      </c>
    </row>
    <row r="82" spans="2:9" hidden="1">
      <c r="B82" s="2" t="s">
        <v>102</v>
      </c>
      <c r="G82" s="2" t="e">
        <f>VLOOKUP(G80,SGEx!$A$18:$D$26,2,FALSE)</f>
        <v>#N/A</v>
      </c>
      <c r="H82" s="2" t="s">
        <v>103</v>
      </c>
      <c r="I82" s="2" t="e">
        <f>G82/G114</f>
        <v>#N/A</v>
      </c>
    </row>
    <row r="83" spans="2:9" hidden="1">
      <c r="B83" s="2" t="s">
        <v>104</v>
      </c>
      <c r="G83" s="2" t="e">
        <f>VLOOKUP(G80,SGEx!$A$18:$D$26,5,FALSE)</f>
        <v>#N/A</v>
      </c>
      <c r="H83" s="2" t="s">
        <v>105</v>
      </c>
      <c r="I83" s="2" t="e">
        <f>G83/G115</f>
        <v>#N/A</v>
      </c>
    </row>
    <row r="84" spans="2:9" hidden="1">
      <c r="B84" s="2" t="s">
        <v>106</v>
      </c>
      <c r="G84" s="2" t="e">
        <f>VLOOKUP(G80,SGEx!$A$18:$D$26,4,FALSE)</f>
        <v>#N/A</v>
      </c>
      <c r="H84" s="2" t="s">
        <v>107</v>
      </c>
      <c r="I84" s="2" t="e">
        <f>G84/G116</f>
        <v>#N/A</v>
      </c>
    </row>
    <row r="85" spans="2:9" hidden="1">
      <c r="B85" s="2" t="s">
        <v>108</v>
      </c>
      <c r="G85" s="2" t="e">
        <f>VLOOKUP($G$29,Climate_pcode_xref!$A$2:$C$3727,2,0)</f>
        <v>#N/A</v>
      </c>
    </row>
    <row r="86" spans="2:9" hidden="1">
      <c r="B86" s="2" t="s">
        <v>109</v>
      </c>
      <c r="G86" s="2" t="e">
        <f>VLOOKUP($G$85,Climate_zones!$A$2:$E$71,5,0)</f>
        <v>#N/A</v>
      </c>
    </row>
    <row r="87" spans="2:9" hidden="1"/>
    <row r="88" spans="2:9" hidden="1">
      <c r="B88" s="2" t="s">
        <v>110</v>
      </c>
      <c r="G88" s="2" t="e">
        <f>G35*G82</f>
        <v>#N/A</v>
      </c>
    </row>
    <row r="89" spans="2:9" hidden="1">
      <c r="B89" s="2" t="s">
        <v>111</v>
      </c>
      <c r="G89" s="2" t="e">
        <f>(G30*370+G31*440)*G82*0.956</f>
        <v>#N/A</v>
      </c>
    </row>
    <row r="90" spans="2:9" hidden="1">
      <c r="B90" s="2" t="s">
        <v>112</v>
      </c>
      <c r="G90" s="2" t="e">
        <f>1.81*G88*G34/3*0.02*(G86-430)/365</f>
        <v>#N/A</v>
      </c>
    </row>
    <row r="91" spans="2:9" hidden="1">
      <c r="B91" s="2" t="s">
        <v>113</v>
      </c>
      <c r="G91" s="2" t="e">
        <f>0.04*1.81*G88*(1-G34)</f>
        <v>#N/A</v>
      </c>
    </row>
    <row r="92" spans="2:9" hidden="1">
      <c r="B92" s="2" t="s">
        <v>114</v>
      </c>
      <c r="G92" s="2" t="e">
        <f>1.81*G89*G34/3*0.02*(G86-430)/365</f>
        <v>#N/A</v>
      </c>
    </row>
    <row r="93" spans="2:9" hidden="1">
      <c r="B93" s="2" t="s">
        <v>115</v>
      </c>
      <c r="G93" s="2" t="e">
        <f>0.04*1.81*G89*(1-G34)</f>
        <v>#N/A</v>
      </c>
    </row>
    <row r="94" spans="2:9" hidden="1"/>
    <row r="95" spans="2:9" hidden="1">
      <c r="B95" s="2" t="s">
        <v>116</v>
      </c>
      <c r="G95" s="2" t="e">
        <f>IF(C13="IT Equipment",(G30*370+G31*440)*G82*0.956,IF(C13="Infrastructure",(1.81-1)*G88+G90-G91,1.81*G89+G92-G93))</f>
        <v>#N/A</v>
      </c>
      <c r="H95" s="2" t="s">
        <v>117</v>
      </c>
    </row>
    <row r="96" spans="2:9" hidden="1"/>
    <row r="97" spans="2:15" hidden="1">
      <c r="B97" s="193" t="s">
        <v>118</v>
      </c>
      <c r="C97" s="193"/>
      <c r="D97" s="193"/>
      <c r="E97" s="193"/>
      <c r="F97" s="193"/>
      <c r="G97" s="193">
        <f>IF(C13="IT Equipment",(C21-0.499999-2.75)/-3.25,IF(C13="Infrastructure",(C21-0.499999-2.75)/-3.01,(C21-0.499999-2.75)/-3.45))</f>
        <v>0.99999969230769226</v>
      </c>
    </row>
    <row r="98" spans="2:15" hidden="1">
      <c r="B98" s="193"/>
      <c r="C98" s="193"/>
      <c r="D98" s="193"/>
      <c r="E98" s="193"/>
      <c r="F98" s="193"/>
      <c r="G98" s="193"/>
    </row>
    <row r="99" spans="2:15" hidden="1">
      <c r="B99" s="2" t="s">
        <v>119</v>
      </c>
      <c r="G99" s="2" t="e">
        <f>G95*G97+G95</f>
        <v>#N/A</v>
      </c>
      <c r="H99" s="2" t="s">
        <v>117</v>
      </c>
    </row>
    <row r="100" spans="2:15" hidden="1">
      <c r="B100" s="2" t="s">
        <v>120</v>
      </c>
      <c r="G100" s="215" t="e">
        <f>IF(C13="IT Equipment",G99/365,"")</f>
        <v>#N/A</v>
      </c>
      <c r="H100" s="2" t="s">
        <v>121</v>
      </c>
    </row>
    <row r="101" spans="2:15" hidden="1"/>
    <row r="102" spans="2:15" hidden="1">
      <c r="B102" s="2" t="s">
        <v>122</v>
      </c>
      <c r="G102" s="2" t="e">
        <f>(G37*I82+G38*I81+G39*I83+G40*I84)</f>
        <v>#N/A</v>
      </c>
      <c r="H102" s="2" t="s">
        <v>100</v>
      </c>
    </row>
    <row r="103" spans="2:15" hidden="1">
      <c r="B103" s="2" t="s">
        <v>123</v>
      </c>
      <c r="G103" s="213" t="e">
        <f>G99/G102</f>
        <v>#N/A</v>
      </c>
      <c r="H103" s="2" t="s">
        <v>124</v>
      </c>
    </row>
    <row r="104" spans="2:15" hidden="1">
      <c r="B104" s="395" t="s">
        <v>125</v>
      </c>
      <c r="C104" s="395"/>
      <c r="D104" s="395"/>
      <c r="E104" s="395"/>
      <c r="G104" s="213" t="e">
        <f>IF(C13="IT Equipment",G100/G102,"")</f>
        <v>#N/A</v>
      </c>
      <c r="H104" s="2" t="s">
        <v>124</v>
      </c>
    </row>
    <row r="105" spans="2:15" hidden="1">
      <c r="B105" s="395"/>
      <c r="C105" s="395"/>
      <c r="D105" s="395"/>
      <c r="E105" s="395"/>
    </row>
    <row r="106" spans="2:15" hidden="1"/>
    <row r="107" spans="2:15" hidden="1">
      <c r="B107" s="193" t="s">
        <v>126</v>
      </c>
      <c r="C107" s="193"/>
      <c r="D107" s="193"/>
      <c r="E107" s="193"/>
      <c r="F107" s="193"/>
      <c r="G107" s="216" t="s">
        <v>127</v>
      </c>
      <c r="H107" s="216" t="s">
        <v>128</v>
      </c>
      <c r="J107" s="2" t="s">
        <v>129</v>
      </c>
    </row>
    <row r="108" spans="2:15" hidden="1">
      <c r="B108" s="2" t="s">
        <v>130</v>
      </c>
      <c r="G108" s="2" t="e">
        <f>VLOOKUP(K108,'NGA factors 2020'!$C$2:$L$20,9,FALSE)</f>
        <v>#N/A</v>
      </c>
      <c r="H108" s="2" t="e">
        <f>VLOOKUP(K108,'NGA factors 2020'!$C$2:$L$20,8,FALSE)</f>
        <v>#N/A</v>
      </c>
      <c r="I108" s="2" t="s">
        <v>100</v>
      </c>
      <c r="J108" s="396"/>
      <c r="K108" s="2" t="e">
        <f>CONCATENATE($G$80,E38)</f>
        <v>#N/A</v>
      </c>
      <c r="N108" s="2">
        <v>1</v>
      </c>
      <c r="O108" s="2" t="e">
        <f>G108*N108</f>
        <v>#N/A</v>
      </c>
    </row>
    <row r="109" spans="2:15" hidden="1">
      <c r="B109" s="2" t="s">
        <v>102</v>
      </c>
      <c r="G109" s="2" t="e">
        <f>VLOOKUP(K109,'NGA factors 2020'!$C$2:$L$20,9,FALSE)</f>
        <v>#N/A</v>
      </c>
      <c r="H109" s="2" t="e">
        <f>VLOOKUP(K109,'NGA factors 2020'!$C$2:$L$20,8,FALSE)</f>
        <v>#N/A</v>
      </c>
      <c r="I109" s="2" t="s">
        <v>103</v>
      </c>
      <c r="J109" s="396"/>
      <c r="K109" s="2" t="e">
        <f>CONCATENATE($G$80,E37)</f>
        <v>#N/A</v>
      </c>
      <c r="N109" s="2">
        <v>1</v>
      </c>
      <c r="O109" s="2" t="e">
        <f>G109*N109</f>
        <v>#N/A</v>
      </c>
    </row>
    <row r="110" spans="2:15" hidden="1">
      <c r="B110" s="2" t="s">
        <v>104</v>
      </c>
      <c r="G110" s="2">
        <f>'NGA factors 2020'!K18</f>
        <v>2.5174799999999999</v>
      </c>
      <c r="H110" s="2">
        <f>'NGA factors 2020'!J18</f>
        <v>2.43648</v>
      </c>
      <c r="I110" s="2" t="s">
        <v>105</v>
      </c>
      <c r="J110" s="396"/>
      <c r="N110" s="2">
        <v>1</v>
      </c>
      <c r="O110" s="2">
        <f>G110*N110</f>
        <v>2.5174799999999999</v>
      </c>
    </row>
    <row r="111" spans="2:15" hidden="1">
      <c r="B111" s="2" t="s">
        <v>106</v>
      </c>
      <c r="G111" s="2">
        <f>'NGA factors 2020'!K19</f>
        <v>2.8486799999999999</v>
      </c>
      <c r="H111" s="2">
        <f>'NGA factors 2020'!J19</f>
        <v>2.7097199999999999</v>
      </c>
      <c r="I111" s="2" t="s">
        <v>107</v>
      </c>
      <c r="J111" s="396"/>
      <c r="N111" s="2">
        <v>1</v>
      </c>
      <c r="O111" s="2">
        <f>G111*N111</f>
        <v>2.8486799999999999</v>
      </c>
    </row>
    <row r="112" spans="2:15" hidden="1"/>
    <row r="113" spans="2:8" hidden="1">
      <c r="B113" s="193" t="s">
        <v>131</v>
      </c>
      <c r="C113" s="193"/>
      <c r="D113" s="193"/>
      <c r="E113" s="193"/>
      <c r="F113" s="193"/>
    </row>
    <row r="114" spans="2:8" hidden="1">
      <c r="B114" s="2" t="s">
        <v>79</v>
      </c>
      <c r="G114" s="2">
        <v>3.6</v>
      </c>
      <c r="H114" s="2" t="s">
        <v>132</v>
      </c>
    </row>
    <row r="115" spans="2:8" hidden="1">
      <c r="B115" s="2" t="s">
        <v>81</v>
      </c>
      <c r="G115" s="2">
        <v>22.1</v>
      </c>
      <c r="H115" s="2" t="s">
        <v>133</v>
      </c>
    </row>
    <row r="116" spans="2:8" hidden="1">
      <c r="B116" s="2" t="s">
        <v>82</v>
      </c>
      <c r="G116" s="2">
        <v>38.6</v>
      </c>
      <c r="H116" s="2" t="s">
        <v>134</v>
      </c>
    </row>
    <row r="117" spans="2:8" hidden="1"/>
  </sheetData>
  <sheetProtection algorithmName="SHA-512" hashValue="/0A7Vv1+DLTgUSpLqW5aFDoW/kD5D9gmx3ke0PYvYe+oBPZqo3hMR5qb1B9JB2HCyC11VB+TRQqIYC3cR3NABw==" saltValue="HhN8CgYj5xazY/YrX3mCtA==" spinCount="100000" sheet="1" objects="1" scenarios="1"/>
  <protectedRanges>
    <protectedRange sqref="G29:H40" name="Range4"/>
    <protectedRange sqref="C13:D14" name="Range3"/>
    <protectedRange sqref="C21" name="Range2"/>
  </protectedRanges>
  <mergeCells count="19">
    <mergeCell ref="J108:J111"/>
    <mergeCell ref="G37:H37"/>
    <mergeCell ref="G38:H38"/>
    <mergeCell ref="G39:H39"/>
    <mergeCell ref="G40:H40"/>
    <mergeCell ref="C47:E47"/>
    <mergeCell ref="B104:E105"/>
    <mergeCell ref="G29:H29"/>
    <mergeCell ref="G30:H30"/>
    <mergeCell ref="G31:H31"/>
    <mergeCell ref="G32:H32"/>
    <mergeCell ref="G34:H34"/>
    <mergeCell ref="G35:H35"/>
    <mergeCell ref="G3:I3"/>
    <mergeCell ref="B4:E4"/>
    <mergeCell ref="B7:H7"/>
    <mergeCell ref="C13:D14"/>
    <mergeCell ref="C21:C22"/>
    <mergeCell ref="D21:D22"/>
  </mergeCells>
  <phoneticPr fontId="8" type="noConversion"/>
  <conditionalFormatting sqref="B14:B15 B22 B24:B25 H24:H25">
    <cfRule type="expression" dxfId="13" priority="13" stopIfTrue="1">
      <formula>$B$22="stars"</formula>
    </cfRule>
  </conditionalFormatting>
  <conditionalFormatting sqref="C13 C21 G24:G25">
    <cfRule type="cellIs" dxfId="12" priority="12" stopIfTrue="1" operator="between">
      <formula>0</formula>
      <formula>5</formula>
    </cfRule>
  </conditionalFormatting>
  <conditionalFormatting sqref="C47:E47">
    <cfRule type="expression" dxfId="11" priority="4" stopIfTrue="1">
      <formula>($E$21="ERROR: Rating must be in 0.01 star increment")</formula>
    </cfRule>
  </conditionalFormatting>
  <conditionalFormatting sqref="C49:E50">
    <cfRule type="expression" dxfId="10" priority="1" stopIfTrue="1">
      <formula>($B$38="ERROR: Percentage breakdown must total 100%")</formula>
    </cfRule>
  </conditionalFormatting>
  <conditionalFormatting sqref="C53:E53">
    <cfRule type="expression" dxfId="9" priority="2" stopIfTrue="1">
      <formula>($B$38="ERROR: Percentage breakdown must total 100%")</formula>
    </cfRule>
  </conditionalFormatting>
  <conditionalFormatting sqref="C56:E56">
    <cfRule type="expression" dxfId="8" priority="3" stopIfTrue="1">
      <formula>($B$38="ERROR: Percentage breakdown must total 100%")</formula>
    </cfRule>
  </conditionalFormatting>
  <conditionalFormatting sqref="E21">
    <cfRule type="expression" dxfId="7" priority="8" stopIfTrue="1">
      <formula>$E$14="stars"</formula>
    </cfRule>
  </conditionalFormatting>
  <conditionalFormatting sqref="E64:E70 C56:E61 C53:E54 C49:E51">
    <cfRule type="expression" dxfId="6" priority="6" stopIfTrue="1">
      <formula>($E$21="ERROR: Rating must be in 0.01 star increment")</formula>
    </cfRule>
  </conditionalFormatting>
  <conditionalFormatting sqref="E64:E70">
    <cfRule type="expression" dxfId="5" priority="5" stopIfTrue="1">
      <formula>($B$38="ERROR: Percentage breakdown must total 100%")</formula>
    </cfRule>
  </conditionalFormatting>
  <conditionalFormatting sqref="G37:G40">
    <cfRule type="expression" dxfId="4" priority="7" stopIfTrue="1">
      <formula>NOT(SUM($G$37:$G$40)=1)</formula>
    </cfRule>
  </conditionalFormatting>
  <conditionalFormatting sqref="G30:H31">
    <cfRule type="expression" dxfId="3" priority="14" stopIfTrue="1">
      <formula>$C$13="Infrastructure"</formula>
    </cfRule>
  </conditionalFormatting>
  <conditionalFormatting sqref="G34:H34">
    <cfRule type="expression" dxfId="2" priority="11" stopIfTrue="1">
      <formula>$C$13="IT Equipment"</formula>
    </cfRule>
  </conditionalFormatting>
  <conditionalFormatting sqref="G35:H35">
    <cfRule type="expression" dxfId="1" priority="9" stopIfTrue="1">
      <formula>$C$13="Whole Facility"</formula>
    </cfRule>
    <cfRule type="expression" dxfId="0" priority="10" stopIfTrue="1">
      <formula>$C$13="IT Equipment"</formula>
    </cfRule>
  </conditionalFormatting>
  <dataValidations count="3">
    <dataValidation type="list" allowBlank="1" showInputMessage="1" showErrorMessage="1" sqref="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xr:uid="{76AC75B4-C6E0-4F31-8C4F-C11A7E35D93C}">
      <formula1>$B$75:$B$77</formula1>
    </dataValidation>
    <dataValidation type="decimal" allowBlank="1" showInputMessage="1" showErrorMessage="1" sqref="G24:G25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21:C23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65557:C65559 IY65557:IY65559 SU65557:SU65559 ACQ65557:ACQ65559 AMM65557:AMM65559 AWI65557:AWI65559 BGE65557:BGE65559 BQA65557:BQA65559 BZW65557:BZW65559 CJS65557:CJS65559 CTO65557:CTO65559 DDK65557:DDK65559 DNG65557:DNG65559 DXC65557:DXC65559 EGY65557:EGY65559 EQU65557:EQU65559 FAQ65557:FAQ65559 FKM65557:FKM65559 FUI65557:FUI65559 GEE65557:GEE65559 GOA65557:GOA65559 GXW65557:GXW65559 HHS65557:HHS65559 HRO65557:HRO65559 IBK65557:IBK65559 ILG65557:ILG65559 IVC65557:IVC65559 JEY65557:JEY65559 JOU65557:JOU65559 JYQ65557:JYQ65559 KIM65557:KIM65559 KSI65557:KSI65559 LCE65557:LCE65559 LMA65557:LMA65559 LVW65557:LVW65559 MFS65557:MFS65559 MPO65557:MPO65559 MZK65557:MZK65559 NJG65557:NJG65559 NTC65557:NTC65559 OCY65557:OCY65559 OMU65557:OMU65559 OWQ65557:OWQ65559 PGM65557:PGM65559 PQI65557:PQI65559 QAE65557:QAE65559 QKA65557:QKA65559 QTW65557:QTW65559 RDS65557:RDS65559 RNO65557:RNO65559 RXK65557:RXK65559 SHG65557:SHG65559 SRC65557:SRC65559 TAY65557:TAY65559 TKU65557:TKU65559 TUQ65557:TUQ65559 UEM65557:UEM65559 UOI65557:UOI65559 UYE65557:UYE65559 VIA65557:VIA65559 VRW65557:VRW65559 WBS65557:WBS65559 WLO65557:WLO65559 WVK65557:WVK65559 C131093:C131095 IY131093:IY131095 SU131093:SU131095 ACQ131093:ACQ131095 AMM131093:AMM131095 AWI131093:AWI131095 BGE131093:BGE131095 BQA131093:BQA131095 BZW131093:BZW131095 CJS131093:CJS131095 CTO131093:CTO131095 DDK131093:DDK131095 DNG131093:DNG131095 DXC131093:DXC131095 EGY131093:EGY131095 EQU131093:EQU131095 FAQ131093:FAQ131095 FKM131093:FKM131095 FUI131093:FUI131095 GEE131093:GEE131095 GOA131093:GOA131095 GXW131093:GXW131095 HHS131093:HHS131095 HRO131093:HRO131095 IBK131093:IBK131095 ILG131093:ILG131095 IVC131093:IVC131095 JEY131093:JEY131095 JOU131093:JOU131095 JYQ131093:JYQ131095 KIM131093:KIM131095 KSI131093:KSI131095 LCE131093:LCE131095 LMA131093:LMA131095 LVW131093:LVW131095 MFS131093:MFS131095 MPO131093:MPO131095 MZK131093:MZK131095 NJG131093:NJG131095 NTC131093:NTC131095 OCY131093:OCY131095 OMU131093:OMU131095 OWQ131093:OWQ131095 PGM131093:PGM131095 PQI131093:PQI131095 QAE131093:QAE131095 QKA131093:QKA131095 QTW131093:QTW131095 RDS131093:RDS131095 RNO131093:RNO131095 RXK131093:RXK131095 SHG131093:SHG131095 SRC131093:SRC131095 TAY131093:TAY131095 TKU131093:TKU131095 TUQ131093:TUQ131095 UEM131093:UEM131095 UOI131093:UOI131095 UYE131093:UYE131095 VIA131093:VIA131095 VRW131093:VRW131095 WBS131093:WBS131095 WLO131093:WLO131095 WVK131093:WVK131095 C196629:C196631 IY196629:IY196631 SU196629:SU196631 ACQ196629:ACQ196631 AMM196629:AMM196631 AWI196629:AWI196631 BGE196629:BGE196631 BQA196629:BQA196631 BZW196629:BZW196631 CJS196629:CJS196631 CTO196629:CTO196631 DDK196629:DDK196631 DNG196629:DNG196631 DXC196629:DXC196631 EGY196629:EGY196631 EQU196629:EQU196631 FAQ196629:FAQ196631 FKM196629:FKM196631 FUI196629:FUI196631 GEE196629:GEE196631 GOA196629:GOA196631 GXW196629:GXW196631 HHS196629:HHS196631 HRO196629:HRO196631 IBK196629:IBK196631 ILG196629:ILG196631 IVC196629:IVC196631 JEY196629:JEY196631 JOU196629:JOU196631 JYQ196629:JYQ196631 KIM196629:KIM196631 KSI196629:KSI196631 LCE196629:LCE196631 LMA196629:LMA196631 LVW196629:LVW196631 MFS196629:MFS196631 MPO196629:MPO196631 MZK196629:MZK196631 NJG196629:NJG196631 NTC196629:NTC196631 OCY196629:OCY196631 OMU196629:OMU196631 OWQ196629:OWQ196631 PGM196629:PGM196631 PQI196629:PQI196631 QAE196629:QAE196631 QKA196629:QKA196631 QTW196629:QTW196631 RDS196629:RDS196631 RNO196629:RNO196631 RXK196629:RXK196631 SHG196629:SHG196631 SRC196629:SRC196631 TAY196629:TAY196631 TKU196629:TKU196631 TUQ196629:TUQ196631 UEM196629:UEM196631 UOI196629:UOI196631 UYE196629:UYE196631 VIA196629:VIA196631 VRW196629:VRW196631 WBS196629:WBS196631 WLO196629:WLO196631 WVK196629:WVK196631 C262165:C262167 IY262165:IY262167 SU262165:SU262167 ACQ262165:ACQ262167 AMM262165:AMM262167 AWI262165:AWI262167 BGE262165:BGE262167 BQA262165:BQA262167 BZW262165:BZW262167 CJS262165:CJS262167 CTO262165:CTO262167 DDK262165:DDK262167 DNG262165:DNG262167 DXC262165:DXC262167 EGY262165:EGY262167 EQU262165:EQU262167 FAQ262165:FAQ262167 FKM262165:FKM262167 FUI262165:FUI262167 GEE262165:GEE262167 GOA262165:GOA262167 GXW262165:GXW262167 HHS262165:HHS262167 HRO262165:HRO262167 IBK262165:IBK262167 ILG262165:ILG262167 IVC262165:IVC262167 JEY262165:JEY262167 JOU262165:JOU262167 JYQ262165:JYQ262167 KIM262165:KIM262167 KSI262165:KSI262167 LCE262165:LCE262167 LMA262165:LMA262167 LVW262165:LVW262167 MFS262165:MFS262167 MPO262165:MPO262167 MZK262165:MZK262167 NJG262165:NJG262167 NTC262165:NTC262167 OCY262165:OCY262167 OMU262165:OMU262167 OWQ262165:OWQ262167 PGM262165:PGM262167 PQI262165:PQI262167 QAE262165:QAE262167 QKA262165:QKA262167 QTW262165:QTW262167 RDS262165:RDS262167 RNO262165:RNO262167 RXK262165:RXK262167 SHG262165:SHG262167 SRC262165:SRC262167 TAY262165:TAY262167 TKU262165:TKU262167 TUQ262165:TUQ262167 UEM262165:UEM262167 UOI262165:UOI262167 UYE262165:UYE262167 VIA262165:VIA262167 VRW262165:VRW262167 WBS262165:WBS262167 WLO262165:WLO262167 WVK262165:WVK262167 C327701:C327703 IY327701:IY327703 SU327701:SU327703 ACQ327701:ACQ327703 AMM327701:AMM327703 AWI327701:AWI327703 BGE327701:BGE327703 BQA327701:BQA327703 BZW327701:BZW327703 CJS327701:CJS327703 CTO327701:CTO327703 DDK327701:DDK327703 DNG327701:DNG327703 DXC327701:DXC327703 EGY327701:EGY327703 EQU327701:EQU327703 FAQ327701:FAQ327703 FKM327701:FKM327703 FUI327701:FUI327703 GEE327701:GEE327703 GOA327701:GOA327703 GXW327701:GXW327703 HHS327701:HHS327703 HRO327701:HRO327703 IBK327701:IBK327703 ILG327701:ILG327703 IVC327701:IVC327703 JEY327701:JEY327703 JOU327701:JOU327703 JYQ327701:JYQ327703 KIM327701:KIM327703 KSI327701:KSI327703 LCE327701:LCE327703 LMA327701:LMA327703 LVW327701:LVW327703 MFS327701:MFS327703 MPO327701:MPO327703 MZK327701:MZK327703 NJG327701:NJG327703 NTC327701:NTC327703 OCY327701:OCY327703 OMU327701:OMU327703 OWQ327701:OWQ327703 PGM327701:PGM327703 PQI327701:PQI327703 QAE327701:QAE327703 QKA327701:QKA327703 QTW327701:QTW327703 RDS327701:RDS327703 RNO327701:RNO327703 RXK327701:RXK327703 SHG327701:SHG327703 SRC327701:SRC327703 TAY327701:TAY327703 TKU327701:TKU327703 TUQ327701:TUQ327703 UEM327701:UEM327703 UOI327701:UOI327703 UYE327701:UYE327703 VIA327701:VIA327703 VRW327701:VRW327703 WBS327701:WBS327703 WLO327701:WLO327703 WVK327701:WVK327703 C393237:C393239 IY393237:IY393239 SU393237:SU393239 ACQ393237:ACQ393239 AMM393237:AMM393239 AWI393237:AWI393239 BGE393237:BGE393239 BQA393237:BQA393239 BZW393237:BZW393239 CJS393237:CJS393239 CTO393237:CTO393239 DDK393237:DDK393239 DNG393237:DNG393239 DXC393237:DXC393239 EGY393237:EGY393239 EQU393237:EQU393239 FAQ393237:FAQ393239 FKM393237:FKM393239 FUI393237:FUI393239 GEE393237:GEE393239 GOA393237:GOA393239 GXW393237:GXW393239 HHS393237:HHS393239 HRO393237:HRO393239 IBK393237:IBK393239 ILG393237:ILG393239 IVC393237:IVC393239 JEY393237:JEY393239 JOU393237:JOU393239 JYQ393237:JYQ393239 KIM393237:KIM393239 KSI393237:KSI393239 LCE393237:LCE393239 LMA393237:LMA393239 LVW393237:LVW393239 MFS393237:MFS393239 MPO393237:MPO393239 MZK393237:MZK393239 NJG393237:NJG393239 NTC393237:NTC393239 OCY393237:OCY393239 OMU393237:OMU393239 OWQ393237:OWQ393239 PGM393237:PGM393239 PQI393237:PQI393239 QAE393237:QAE393239 QKA393237:QKA393239 QTW393237:QTW393239 RDS393237:RDS393239 RNO393237:RNO393239 RXK393237:RXK393239 SHG393237:SHG393239 SRC393237:SRC393239 TAY393237:TAY393239 TKU393237:TKU393239 TUQ393237:TUQ393239 UEM393237:UEM393239 UOI393237:UOI393239 UYE393237:UYE393239 VIA393237:VIA393239 VRW393237:VRW393239 WBS393237:WBS393239 WLO393237:WLO393239 WVK393237:WVK393239 C458773:C458775 IY458773:IY458775 SU458773:SU458775 ACQ458773:ACQ458775 AMM458773:AMM458775 AWI458773:AWI458775 BGE458773:BGE458775 BQA458773:BQA458775 BZW458773:BZW458775 CJS458773:CJS458775 CTO458773:CTO458775 DDK458773:DDK458775 DNG458773:DNG458775 DXC458773:DXC458775 EGY458773:EGY458775 EQU458773:EQU458775 FAQ458773:FAQ458775 FKM458773:FKM458775 FUI458773:FUI458775 GEE458773:GEE458775 GOA458773:GOA458775 GXW458773:GXW458775 HHS458773:HHS458775 HRO458773:HRO458775 IBK458773:IBK458775 ILG458773:ILG458775 IVC458773:IVC458775 JEY458773:JEY458775 JOU458773:JOU458775 JYQ458773:JYQ458775 KIM458773:KIM458775 KSI458773:KSI458775 LCE458773:LCE458775 LMA458773:LMA458775 LVW458773:LVW458775 MFS458773:MFS458775 MPO458773:MPO458775 MZK458773:MZK458775 NJG458773:NJG458775 NTC458773:NTC458775 OCY458773:OCY458775 OMU458773:OMU458775 OWQ458773:OWQ458775 PGM458773:PGM458775 PQI458773:PQI458775 QAE458773:QAE458775 QKA458773:QKA458775 QTW458773:QTW458775 RDS458773:RDS458775 RNO458773:RNO458775 RXK458773:RXK458775 SHG458773:SHG458775 SRC458773:SRC458775 TAY458773:TAY458775 TKU458773:TKU458775 TUQ458773:TUQ458775 UEM458773:UEM458775 UOI458773:UOI458775 UYE458773:UYE458775 VIA458773:VIA458775 VRW458773:VRW458775 WBS458773:WBS458775 WLO458773:WLO458775 WVK458773:WVK458775 C524309:C524311 IY524309:IY524311 SU524309:SU524311 ACQ524309:ACQ524311 AMM524309:AMM524311 AWI524309:AWI524311 BGE524309:BGE524311 BQA524309:BQA524311 BZW524309:BZW524311 CJS524309:CJS524311 CTO524309:CTO524311 DDK524309:DDK524311 DNG524309:DNG524311 DXC524309:DXC524311 EGY524309:EGY524311 EQU524309:EQU524311 FAQ524309:FAQ524311 FKM524309:FKM524311 FUI524309:FUI524311 GEE524309:GEE524311 GOA524309:GOA524311 GXW524309:GXW524311 HHS524309:HHS524311 HRO524309:HRO524311 IBK524309:IBK524311 ILG524309:ILG524311 IVC524309:IVC524311 JEY524309:JEY524311 JOU524309:JOU524311 JYQ524309:JYQ524311 KIM524309:KIM524311 KSI524309:KSI524311 LCE524309:LCE524311 LMA524309:LMA524311 LVW524309:LVW524311 MFS524309:MFS524311 MPO524309:MPO524311 MZK524309:MZK524311 NJG524309:NJG524311 NTC524309:NTC524311 OCY524309:OCY524311 OMU524309:OMU524311 OWQ524309:OWQ524311 PGM524309:PGM524311 PQI524309:PQI524311 QAE524309:QAE524311 QKA524309:QKA524311 QTW524309:QTW524311 RDS524309:RDS524311 RNO524309:RNO524311 RXK524309:RXK524311 SHG524309:SHG524311 SRC524309:SRC524311 TAY524309:TAY524311 TKU524309:TKU524311 TUQ524309:TUQ524311 UEM524309:UEM524311 UOI524309:UOI524311 UYE524309:UYE524311 VIA524309:VIA524311 VRW524309:VRW524311 WBS524309:WBS524311 WLO524309:WLO524311 WVK524309:WVK524311 C589845:C589847 IY589845:IY589847 SU589845:SU589847 ACQ589845:ACQ589847 AMM589845:AMM589847 AWI589845:AWI589847 BGE589845:BGE589847 BQA589845:BQA589847 BZW589845:BZW589847 CJS589845:CJS589847 CTO589845:CTO589847 DDK589845:DDK589847 DNG589845:DNG589847 DXC589845:DXC589847 EGY589845:EGY589847 EQU589845:EQU589847 FAQ589845:FAQ589847 FKM589845:FKM589847 FUI589845:FUI589847 GEE589845:GEE589847 GOA589845:GOA589847 GXW589845:GXW589847 HHS589845:HHS589847 HRO589845:HRO589847 IBK589845:IBK589847 ILG589845:ILG589847 IVC589845:IVC589847 JEY589845:JEY589847 JOU589845:JOU589847 JYQ589845:JYQ589847 KIM589845:KIM589847 KSI589845:KSI589847 LCE589845:LCE589847 LMA589845:LMA589847 LVW589845:LVW589847 MFS589845:MFS589847 MPO589845:MPO589847 MZK589845:MZK589847 NJG589845:NJG589847 NTC589845:NTC589847 OCY589845:OCY589847 OMU589845:OMU589847 OWQ589845:OWQ589847 PGM589845:PGM589847 PQI589845:PQI589847 QAE589845:QAE589847 QKA589845:QKA589847 QTW589845:QTW589847 RDS589845:RDS589847 RNO589845:RNO589847 RXK589845:RXK589847 SHG589845:SHG589847 SRC589845:SRC589847 TAY589845:TAY589847 TKU589845:TKU589847 TUQ589845:TUQ589847 UEM589845:UEM589847 UOI589845:UOI589847 UYE589845:UYE589847 VIA589845:VIA589847 VRW589845:VRW589847 WBS589845:WBS589847 WLO589845:WLO589847 WVK589845:WVK589847 C655381:C655383 IY655381:IY655383 SU655381:SU655383 ACQ655381:ACQ655383 AMM655381:AMM655383 AWI655381:AWI655383 BGE655381:BGE655383 BQA655381:BQA655383 BZW655381:BZW655383 CJS655381:CJS655383 CTO655381:CTO655383 DDK655381:DDK655383 DNG655381:DNG655383 DXC655381:DXC655383 EGY655381:EGY655383 EQU655381:EQU655383 FAQ655381:FAQ655383 FKM655381:FKM655383 FUI655381:FUI655383 GEE655381:GEE655383 GOA655381:GOA655383 GXW655381:GXW655383 HHS655381:HHS655383 HRO655381:HRO655383 IBK655381:IBK655383 ILG655381:ILG655383 IVC655381:IVC655383 JEY655381:JEY655383 JOU655381:JOU655383 JYQ655381:JYQ655383 KIM655381:KIM655383 KSI655381:KSI655383 LCE655381:LCE655383 LMA655381:LMA655383 LVW655381:LVW655383 MFS655381:MFS655383 MPO655381:MPO655383 MZK655381:MZK655383 NJG655381:NJG655383 NTC655381:NTC655383 OCY655381:OCY655383 OMU655381:OMU655383 OWQ655381:OWQ655383 PGM655381:PGM655383 PQI655381:PQI655383 QAE655381:QAE655383 QKA655381:QKA655383 QTW655381:QTW655383 RDS655381:RDS655383 RNO655381:RNO655383 RXK655381:RXK655383 SHG655381:SHG655383 SRC655381:SRC655383 TAY655381:TAY655383 TKU655381:TKU655383 TUQ655381:TUQ655383 UEM655381:UEM655383 UOI655381:UOI655383 UYE655381:UYE655383 VIA655381:VIA655383 VRW655381:VRW655383 WBS655381:WBS655383 WLO655381:WLO655383 WVK655381:WVK655383 C720917:C720919 IY720917:IY720919 SU720917:SU720919 ACQ720917:ACQ720919 AMM720917:AMM720919 AWI720917:AWI720919 BGE720917:BGE720919 BQA720917:BQA720919 BZW720917:BZW720919 CJS720917:CJS720919 CTO720917:CTO720919 DDK720917:DDK720919 DNG720917:DNG720919 DXC720917:DXC720919 EGY720917:EGY720919 EQU720917:EQU720919 FAQ720917:FAQ720919 FKM720917:FKM720919 FUI720917:FUI720919 GEE720917:GEE720919 GOA720917:GOA720919 GXW720917:GXW720919 HHS720917:HHS720919 HRO720917:HRO720919 IBK720917:IBK720919 ILG720917:ILG720919 IVC720917:IVC720919 JEY720917:JEY720919 JOU720917:JOU720919 JYQ720917:JYQ720919 KIM720917:KIM720919 KSI720917:KSI720919 LCE720917:LCE720919 LMA720917:LMA720919 LVW720917:LVW720919 MFS720917:MFS720919 MPO720917:MPO720919 MZK720917:MZK720919 NJG720917:NJG720919 NTC720917:NTC720919 OCY720917:OCY720919 OMU720917:OMU720919 OWQ720917:OWQ720919 PGM720917:PGM720919 PQI720917:PQI720919 QAE720917:QAE720919 QKA720917:QKA720919 QTW720917:QTW720919 RDS720917:RDS720919 RNO720917:RNO720919 RXK720917:RXK720919 SHG720917:SHG720919 SRC720917:SRC720919 TAY720917:TAY720919 TKU720917:TKU720919 TUQ720917:TUQ720919 UEM720917:UEM720919 UOI720917:UOI720919 UYE720917:UYE720919 VIA720917:VIA720919 VRW720917:VRW720919 WBS720917:WBS720919 WLO720917:WLO720919 WVK720917:WVK720919 C786453:C786455 IY786453:IY786455 SU786453:SU786455 ACQ786453:ACQ786455 AMM786453:AMM786455 AWI786453:AWI786455 BGE786453:BGE786455 BQA786453:BQA786455 BZW786453:BZW786455 CJS786453:CJS786455 CTO786453:CTO786455 DDK786453:DDK786455 DNG786453:DNG786455 DXC786453:DXC786455 EGY786453:EGY786455 EQU786453:EQU786455 FAQ786453:FAQ786455 FKM786453:FKM786455 FUI786453:FUI786455 GEE786453:GEE786455 GOA786453:GOA786455 GXW786453:GXW786455 HHS786453:HHS786455 HRO786453:HRO786455 IBK786453:IBK786455 ILG786453:ILG786455 IVC786453:IVC786455 JEY786453:JEY786455 JOU786453:JOU786455 JYQ786453:JYQ786455 KIM786453:KIM786455 KSI786453:KSI786455 LCE786453:LCE786455 LMA786453:LMA786455 LVW786453:LVW786455 MFS786453:MFS786455 MPO786453:MPO786455 MZK786453:MZK786455 NJG786453:NJG786455 NTC786453:NTC786455 OCY786453:OCY786455 OMU786453:OMU786455 OWQ786453:OWQ786455 PGM786453:PGM786455 PQI786453:PQI786455 QAE786453:QAE786455 QKA786453:QKA786455 QTW786453:QTW786455 RDS786453:RDS786455 RNO786453:RNO786455 RXK786453:RXK786455 SHG786453:SHG786455 SRC786453:SRC786455 TAY786453:TAY786455 TKU786453:TKU786455 TUQ786453:TUQ786455 UEM786453:UEM786455 UOI786453:UOI786455 UYE786453:UYE786455 VIA786453:VIA786455 VRW786453:VRW786455 WBS786453:WBS786455 WLO786453:WLO786455 WVK786453:WVK786455 C851989:C851991 IY851989:IY851991 SU851989:SU851991 ACQ851989:ACQ851991 AMM851989:AMM851991 AWI851989:AWI851991 BGE851989:BGE851991 BQA851989:BQA851991 BZW851989:BZW851991 CJS851989:CJS851991 CTO851989:CTO851991 DDK851989:DDK851991 DNG851989:DNG851991 DXC851989:DXC851991 EGY851989:EGY851991 EQU851989:EQU851991 FAQ851989:FAQ851991 FKM851989:FKM851991 FUI851989:FUI851991 GEE851989:GEE851991 GOA851989:GOA851991 GXW851989:GXW851991 HHS851989:HHS851991 HRO851989:HRO851991 IBK851989:IBK851991 ILG851989:ILG851991 IVC851989:IVC851991 JEY851989:JEY851991 JOU851989:JOU851991 JYQ851989:JYQ851991 KIM851989:KIM851991 KSI851989:KSI851991 LCE851989:LCE851991 LMA851989:LMA851991 LVW851989:LVW851991 MFS851989:MFS851991 MPO851989:MPO851991 MZK851989:MZK851991 NJG851989:NJG851991 NTC851989:NTC851991 OCY851989:OCY851991 OMU851989:OMU851991 OWQ851989:OWQ851991 PGM851989:PGM851991 PQI851989:PQI851991 QAE851989:QAE851991 QKA851989:QKA851991 QTW851989:QTW851991 RDS851989:RDS851991 RNO851989:RNO851991 RXK851989:RXK851991 SHG851989:SHG851991 SRC851989:SRC851991 TAY851989:TAY851991 TKU851989:TKU851991 TUQ851989:TUQ851991 UEM851989:UEM851991 UOI851989:UOI851991 UYE851989:UYE851991 VIA851989:VIA851991 VRW851989:VRW851991 WBS851989:WBS851991 WLO851989:WLO851991 WVK851989:WVK851991 C917525:C917527 IY917525:IY917527 SU917525:SU917527 ACQ917525:ACQ917527 AMM917525:AMM917527 AWI917525:AWI917527 BGE917525:BGE917527 BQA917525:BQA917527 BZW917525:BZW917527 CJS917525:CJS917527 CTO917525:CTO917527 DDK917525:DDK917527 DNG917525:DNG917527 DXC917525:DXC917527 EGY917525:EGY917527 EQU917525:EQU917527 FAQ917525:FAQ917527 FKM917525:FKM917527 FUI917525:FUI917527 GEE917525:GEE917527 GOA917525:GOA917527 GXW917525:GXW917527 HHS917525:HHS917527 HRO917525:HRO917527 IBK917525:IBK917527 ILG917525:ILG917527 IVC917525:IVC917527 JEY917525:JEY917527 JOU917525:JOU917527 JYQ917525:JYQ917527 KIM917525:KIM917527 KSI917525:KSI917527 LCE917525:LCE917527 LMA917525:LMA917527 LVW917525:LVW917527 MFS917525:MFS917527 MPO917525:MPO917527 MZK917525:MZK917527 NJG917525:NJG917527 NTC917525:NTC917527 OCY917525:OCY917527 OMU917525:OMU917527 OWQ917525:OWQ917527 PGM917525:PGM917527 PQI917525:PQI917527 QAE917525:QAE917527 QKA917525:QKA917527 QTW917525:QTW917527 RDS917525:RDS917527 RNO917525:RNO917527 RXK917525:RXK917527 SHG917525:SHG917527 SRC917525:SRC917527 TAY917525:TAY917527 TKU917525:TKU917527 TUQ917525:TUQ917527 UEM917525:UEM917527 UOI917525:UOI917527 UYE917525:UYE917527 VIA917525:VIA917527 VRW917525:VRW917527 WBS917525:WBS917527 WLO917525:WLO917527 WVK917525:WVK917527 C983061:C983063 IY983061:IY983063 SU983061:SU983063 ACQ983061:ACQ983063 AMM983061:AMM983063 AWI983061:AWI983063 BGE983061:BGE983063 BQA983061:BQA983063 BZW983061:BZW983063 CJS983061:CJS983063 CTO983061:CTO983063 DDK983061:DDK983063 DNG983061:DNG983063 DXC983061:DXC983063 EGY983061:EGY983063 EQU983061:EQU983063 FAQ983061:FAQ983063 FKM983061:FKM983063 FUI983061:FUI983063 GEE983061:GEE983063 GOA983061:GOA983063 GXW983061:GXW983063 HHS983061:HHS983063 HRO983061:HRO983063 IBK983061:IBK983063 ILG983061:ILG983063 IVC983061:IVC983063 JEY983061:JEY983063 JOU983061:JOU983063 JYQ983061:JYQ983063 KIM983061:KIM983063 KSI983061:KSI983063 LCE983061:LCE983063 LMA983061:LMA983063 LVW983061:LVW983063 MFS983061:MFS983063 MPO983061:MPO983063 MZK983061:MZK983063 NJG983061:NJG983063 NTC983061:NTC983063 OCY983061:OCY983063 OMU983061:OMU983063 OWQ983061:OWQ983063 PGM983061:PGM983063 PQI983061:PQI983063 QAE983061:QAE983063 QKA983061:QKA983063 QTW983061:QTW983063 RDS983061:RDS983063 RNO983061:RNO983063 RXK983061:RXK983063 SHG983061:SHG983063 SRC983061:SRC983063 TAY983061:TAY983063 TKU983061:TKU983063 TUQ983061:TUQ983063 UEM983061:UEM983063 UOI983061:UOI983063 UYE983061:UYE983063 VIA983061:VIA983063 VRW983061:VRW983063 WBS983061:WBS983063 WLO983061:WLO983063 WVK983061:WVK983063" xr:uid="{AED2E133-96B5-4E14-8E94-832453439ED1}">
      <formula1>0</formula1>
      <formula2>6</formula2>
    </dataValidation>
    <dataValidation allowBlank="1" showInputMessage="1" errorTitle="Data input error"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A23B7E97-79A8-4C82-9574-3AA17D581F6A}"/>
  </dataValidations>
  <pageMargins left="0.51181102362204722" right="0.51181102362204722" top="0.39370078740157483" bottom="0.39370078740157483" header="0.51181102362204722" footer="0.51181102362204722"/>
  <pageSetup paperSize="9" scale="96"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85A0-E32C-4CAE-879B-93818C70EAD9}">
  <dimension ref="A1:E71"/>
  <sheetViews>
    <sheetView workbookViewId="0"/>
  </sheetViews>
  <sheetFormatPr defaultColWidth="9.109375" defaultRowHeight="14.4"/>
  <cols>
    <col min="1" max="1" width="12.33203125" style="149" customWidth="1"/>
    <col min="2" max="2" width="29.33203125" style="149" customWidth="1"/>
    <col min="3" max="16384" width="9.109375" style="149"/>
  </cols>
  <sheetData>
    <row r="1" spans="1:5">
      <c r="A1" s="148" t="s">
        <v>135</v>
      </c>
      <c r="B1" s="148" t="s">
        <v>136</v>
      </c>
      <c r="C1" s="148" t="s">
        <v>137</v>
      </c>
      <c r="D1" s="148" t="s">
        <v>138</v>
      </c>
      <c r="E1" s="148" t="s">
        <v>139</v>
      </c>
    </row>
    <row r="2" spans="1:5">
      <c r="A2" s="148">
        <v>1</v>
      </c>
      <c r="B2" s="148" t="s">
        <v>140</v>
      </c>
      <c r="C2" s="148">
        <v>1</v>
      </c>
      <c r="D2" s="148">
        <v>6</v>
      </c>
      <c r="E2" s="148">
        <v>2016</v>
      </c>
    </row>
    <row r="3" spans="1:5">
      <c r="A3" s="148">
        <v>2</v>
      </c>
      <c r="B3" s="148" t="s">
        <v>141</v>
      </c>
      <c r="C3" s="148">
        <v>1</v>
      </c>
      <c r="D3" s="148">
        <v>27</v>
      </c>
      <c r="E3" s="148">
        <v>1782</v>
      </c>
    </row>
    <row r="4" spans="1:5">
      <c r="A4" s="148">
        <v>3</v>
      </c>
      <c r="B4" s="148" t="s">
        <v>142</v>
      </c>
      <c r="C4" s="148">
        <v>1</v>
      </c>
      <c r="D4" s="148">
        <v>159</v>
      </c>
      <c r="E4" s="148">
        <v>1001</v>
      </c>
    </row>
    <row r="5" spans="1:5">
      <c r="A5" s="148">
        <v>4</v>
      </c>
      <c r="B5" s="148" t="s">
        <v>143</v>
      </c>
      <c r="C5" s="148">
        <v>1</v>
      </c>
      <c r="D5" s="148">
        <v>312</v>
      </c>
      <c r="E5" s="148">
        <v>770</v>
      </c>
    </row>
    <row r="6" spans="1:5">
      <c r="A6" s="148">
        <v>5</v>
      </c>
      <c r="B6" s="148" t="s">
        <v>144</v>
      </c>
      <c r="C6" s="148">
        <v>1</v>
      </c>
      <c r="D6" s="148">
        <v>446</v>
      </c>
      <c r="E6" s="148">
        <v>553</v>
      </c>
    </row>
    <row r="7" spans="1:5">
      <c r="A7" s="148">
        <v>6</v>
      </c>
      <c r="B7" s="148" t="s">
        <v>145</v>
      </c>
      <c r="C7" s="148">
        <v>1</v>
      </c>
      <c r="D7" s="148">
        <v>939</v>
      </c>
      <c r="E7" s="148">
        <v>327</v>
      </c>
    </row>
    <row r="8" spans="1:5">
      <c r="A8" s="148">
        <v>7</v>
      </c>
      <c r="B8" s="148" t="s">
        <v>146</v>
      </c>
      <c r="C8" s="148">
        <v>1</v>
      </c>
      <c r="D8" s="148">
        <v>680</v>
      </c>
      <c r="E8" s="148">
        <v>340</v>
      </c>
    </row>
    <row r="9" spans="1:5">
      <c r="A9" s="148">
        <v>8</v>
      </c>
      <c r="B9" s="148" t="s">
        <v>147</v>
      </c>
      <c r="C9" s="148">
        <v>1</v>
      </c>
      <c r="D9" s="148">
        <v>1249</v>
      </c>
      <c r="E9" s="148">
        <v>185</v>
      </c>
    </row>
    <row r="10" spans="1:5">
      <c r="A10" s="148">
        <v>9</v>
      </c>
      <c r="B10" s="148" t="s">
        <v>148</v>
      </c>
      <c r="C10" s="148">
        <v>1</v>
      </c>
      <c r="D10" s="148">
        <v>1048</v>
      </c>
      <c r="E10" s="148">
        <v>274</v>
      </c>
    </row>
    <row r="11" spans="1:5">
      <c r="A11" s="148">
        <v>10</v>
      </c>
      <c r="B11" s="148" t="s">
        <v>149</v>
      </c>
      <c r="C11" s="148">
        <v>1</v>
      </c>
      <c r="D11" s="148">
        <v>1112</v>
      </c>
      <c r="E11" s="148">
        <v>132</v>
      </c>
    </row>
    <row r="12" spans="1:5">
      <c r="A12" s="148">
        <v>11</v>
      </c>
      <c r="B12" s="148" t="s">
        <v>150</v>
      </c>
      <c r="C12" s="148">
        <v>1</v>
      </c>
      <c r="D12" s="148">
        <v>899</v>
      </c>
      <c r="E12" s="148">
        <v>243</v>
      </c>
    </row>
    <row r="13" spans="1:5">
      <c r="A13" s="148">
        <v>12</v>
      </c>
      <c r="B13" s="148" t="s">
        <v>151</v>
      </c>
      <c r="C13" s="148">
        <v>1</v>
      </c>
      <c r="D13" s="148">
        <v>768</v>
      </c>
      <c r="E13" s="148">
        <v>360</v>
      </c>
    </row>
    <row r="14" spans="1:5">
      <c r="A14" s="148">
        <v>13</v>
      </c>
      <c r="B14" s="148" t="s">
        <v>152</v>
      </c>
      <c r="C14" s="148">
        <v>2</v>
      </c>
      <c r="D14" s="148">
        <v>1160</v>
      </c>
      <c r="E14" s="148">
        <v>201</v>
      </c>
    </row>
    <row r="15" spans="1:5">
      <c r="A15" s="148">
        <v>14</v>
      </c>
      <c r="B15" s="148" t="s">
        <v>153</v>
      </c>
      <c r="C15" s="148">
        <v>2</v>
      </c>
      <c r="D15" s="148">
        <v>1610</v>
      </c>
      <c r="E15" s="148">
        <v>120</v>
      </c>
    </row>
    <row r="16" spans="1:5">
      <c r="A16" s="148">
        <v>15</v>
      </c>
      <c r="B16" s="148" t="s">
        <v>154</v>
      </c>
      <c r="C16" s="148">
        <v>2</v>
      </c>
      <c r="D16" s="148">
        <v>2049</v>
      </c>
      <c r="E16" s="148">
        <v>104</v>
      </c>
    </row>
    <row r="17" spans="1:5">
      <c r="A17" s="148">
        <v>16</v>
      </c>
      <c r="B17" s="148" t="s">
        <v>155</v>
      </c>
      <c r="C17" s="148">
        <v>2</v>
      </c>
      <c r="D17" s="148">
        <v>1595</v>
      </c>
      <c r="E17" s="148">
        <v>248</v>
      </c>
    </row>
    <row r="18" spans="1:5">
      <c r="A18" s="148">
        <v>17</v>
      </c>
      <c r="B18" s="148" t="s">
        <v>156</v>
      </c>
      <c r="C18" s="148">
        <v>2</v>
      </c>
      <c r="D18" s="148">
        <v>1846</v>
      </c>
      <c r="E18" s="148">
        <v>145</v>
      </c>
    </row>
    <row r="19" spans="1:5">
      <c r="A19" s="148">
        <v>18</v>
      </c>
      <c r="B19" s="148" t="s">
        <v>157</v>
      </c>
      <c r="C19" s="148">
        <v>2</v>
      </c>
      <c r="D19" s="148">
        <v>1590</v>
      </c>
      <c r="E19" s="148">
        <v>100</v>
      </c>
    </row>
    <row r="20" spans="1:5">
      <c r="A20" s="148">
        <v>19</v>
      </c>
      <c r="B20" s="148" t="s">
        <v>158</v>
      </c>
      <c r="C20" s="148">
        <v>2</v>
      </c>
      <c r="D20" s="148">
        <v>2031</v>
      </c>
      <c r="E20" s="148">
        <v>194</v>
      </c>
    </row>
    <row r="21" spans="1:5">
      <c r="A21" s="148">
        <v>20</v>
      </c>
      <c r="B21" s="148" t="s">
        <v>159</v>
      </c>
      <c r="C21" s="148">
        <v>2</v>
      </c>
      <c r="D21" s="148">
        <v>2021</v>
      </c>
      <c r="E21" s="148">
        <v>136</v>
      </c>
    </row>
    <row r="22" spans="1:5">
      <c r="A22" s="148">
        <v>21</v>
      </c>
      <c r="B22" s="148" t="s">
        <v>160</v>
      </c>
      <c r="C22" s="148">
        <v>2</v>
      </c>
      <c r="D22" s="148">
        <v>1569</v>
      </c>
      <c r="E22" s="148">
        <v>180</v>
      </c>
    </row>
    <row r="23" spans="1:5">
      <c r="A23" s="148">
        <v>22</v>
      </c>
      <c r="B23" s="148" t="s">
        <v>161</v>
      </c>
      <c r="C23" s="148">
        <v>3</v>
      </c>
      <c r="D23" s="148">
        <v>1997</v>
      </c>
      <c r="E23" s="148">
        <v>52</v>
      </c>
    </row>
    <row r="24" spans="1:5">
      <c r="A24" s="148">
        <v>23</v>
      </c>
      <c r="B24" s="148" t="s">
        <v>162</v>
      </c>
      <c r="C24" s="148">
        <v>3</v>
      </c>
      <c r="D24" s="148">
        <v>2516</v>
      </c>
      <c r="E24" s="148">
        <v>48</v>
      </c>
    </row>
    <row r="25" spans="1:5">
      <c r="A25" s="148">
        <v>24</v>
      </c>
      <c r="B25" s="148" t="s">
        <v>163</v>
      </c>
      <c r="C25" s="148">
        <v>3</v>
      </c>
      <c r="D25" s="148">
        <v>3056</v>
      </c>
      <c r="E25" s="148">
        <v>34</v>
      </c>
    </row>
    <row r="26" spans="1:5">
      <c r="A26" s="148">
        <v>25</v>
      </c>
      <c r="B26" s="148" t="s">
        <v>164</v>
      </c>
      <c r="C26" s="148">
        <v>3</v>
      </c>
      <c r="D26" s="148">
        <v>2421</v>
      </c>
      <c r="E26" s="148">
        <v>25</v>
      </c>
    </row>
    <row r="27" spans="1:5">
      <c r="A27" s="148">
        <v>26</v>
      </c>
      <c r="B27" s="148" t="s">
        <v>165</v>
      </c>
      <c r="C27" s="148">
        <v>3</v>
      </c>
      <c r="D27" s="148">
        <v>2049</v>
      </c>
      <c r="E27" s="148">
        <v>29</v>
      </c>
    </row>
    <row r="28" spans="1:5">
      <c r="A28" s="148">
        <v>27</v>
      </c>
      <c r="B28" s="148" t="s">
        <v>166</v>
      </c>
      <c r="C28" s="148">
        <v>3</v>
      </c>
      <c r="D28" s="148">
        <v>1903</v>
      </c>
      <c r="E28" s="148">
        <v>137</v>
      </c>
    </row>
    <row r="29" spans="1:5">
      <c r="A29" s="148">
        <v>28</v>
      </c>
      <c r="B29" s="148" t="s">
        <v>167</v>
      </c>
      <c r="C29" s="148">
        <v>3</v>
      </c>
      <c r="D29" s="148">
        <v>1869</v>
      </c>
      <c r="E29" s="148">
        <v>80</v>
      </c>
    </row>
    <row r="30" spans="1:5">
      <c r="A30" s="148">
        <v>29</v>
      </c>
      <c r="B30" s="148" t="s">
        <v>168</v>
      </c>
      <c r="C30" s="148">
        <v>4</v>
      </c>
      <c r="D30" s="148">
        <v>963</v>
      </c>
      <c r="E30" s="148">
        <v>229</v>
      </c>
    </row>
    <row r="31" spans="1:5">
      <c r="A31" s="148">
        <v>30</v>
      </c>
      <c r="B31" s="148" t="s">
        <v>169</v>
      </c>
      <c r="C31" s="148">
        <v>4</v>
      </c>
      <c r="D31" s="148">
        <v>615</v>
      </c>
      <c r="E31" s="148">
        <v>286</v>
      </c>
    </row>
    <row r="32" spans="1:5">
      <c r="A32" s="148">
        <v>31</v>
      </c>
      <c r="B32" s="148" t="s">
        <v>170</v>
      </c>
      <c r="C32" s="148">
        <v>4</v>
      </c>
      <c r="D32" s="148">
        <v>746</v>
      </c>
      <c r="E32" s="148">
        <v>340</v>
      </c>
    </row>
    <row r="33" spans="1:5">
      <c r="A33" s="148">
        <v>32</v>
      </c>
      <c r="B33" s="148" t="s">
        <v>171</v>
      </c>
      <c r="C33" s="148">
        <v>4</v>
      </c>
      <c r="D33" s="148">
        <v>954</v>
      </c>
      <c r="E33" s="148">
        <v>354</v>
      </c>
    </row>
    <row r="34" spans="1:5">
      <c r="A34" s="148">
        <v>33</v>
      </c>
      <c r="B34" s="148" t="s">
        <v>157</v>
      </c>
      <c r="C34" s="148">
        <v>4</v>
      </c>
      <c r="D34" s="148">
        <v>1554</v>
      </c>
      <c r="E34" s="148">
        <v>132</v>
      </c>
    </row>
    <row r="35" spans="1:5">
      <c r="A35" s="148">
        <v>34</v>
      </c>
      <c r="B35" s="148" t="s">
        <v>172</v>
      </c>
      <c r="C35" s="148">
        <v>4</v>
      </c>
      <c r="D35" s="148">
        <v>1258</v>
      </c>
      <c r="E35" s="148">
        <v>173</v>
      </c>
    </row>
    <row r="36" spans="1:5">
      <c r="A36" s="148">
        <v>35</v>
      </c>
      <c r="B36" s="148" t="s">
        <v>173</v>
      </c>
      <c r="C36" s="148">
        <v>4</v>
      </c>
      <c r="D36" s="148">
        <v>1813</v>
      </c>
      <c r="E36" s="148">
        <v>61</v>
      </c>
    </row>
    <row r="37" spans="1:5">
      <c r="A37" s="148">
        <v>36</v>
      </c>
      <c r="B37" s="148" t="s">
        <v>174</v>
      </c>
      <c r="C37" s="148">
        <v>5</v>
      </c>
      <c r="D37" s="148">
        <v>0</v>
      </c>
      <c r="E37" s="148">
        <v>2835</v>
      </c>
    </row>
    <row r="38" spans="1:5">
      <c r="A38" s="148">
        <v>37</v>
      </c>
      <c r="B38" s="148" t="s">
        <v>175</v>
      </c>
      <c r="C38" s="148">
        <v>5</v>
      </c>
      <c r="D38" s="148">
        <v>4</v>
      </c>
      <c r="E38" s="148">
        <v>2288</v>
      </c>
    </row>
    <row r="39" spans="1:5">
      <c r="A39" s="148">
        <v>38</v>
      </c>
      <c r="B39" s="148" t="s">
        <v>176</v>
      </c>
      <c r="C39" s="148">
        <v>5</v>
      </c>
      <c r="D39" s="148">
        <v>52</v>
      </c>
      <c r="E39" s="148">
        <v>1470</v>
      </c>
    </row>
    <row r="40" spans="1:5">
      <c r="A40" s="148">
        <v>39</v>
      </c>
      <c r="B40" s="148" t="s">
        <v>177</v>
      </c>
      <c r="C40" s="148">
        <v>5</v>
      </c>
      <c r="D40" s="148">
        <v>4</v>
      </c>
      <c r="E40" s="148">
        <v>2211</v>
      </c>
    </row>
    <row r="41" spans="1:5">
      <c r="A41" s="148">
        <v>41</v>
      </c>
      <c r="B41" s="148" t="s">
        <v>178</v>
      </c>
      <c r="C41" s="148">
        <v>5</v>
      </c>
      <c r="D41" s="148">
        <v>17</v>
      </c>
      <c r="E41" s="148">
        <v>2429</v>
      </c>
    </row>
    <row r="42" spans="1:5">
      <c r="A42" s="148">
        <v>42</v>
      </c>
      <c r="B42" s="148" t="s">
        <v>179</v>
      </c>
      <c r="C42" s="148">
        <v>5</v>
      </c>
      <c r="D42" s="148">
        <v>98</v>
      </c>
      <c r="E42" s="148">
        <v>1950</v>
      </c>
    </row>
    <row r="43" spans="1:5">
      <c r="A43" s="148">
        <v>43</v>
      </c>
      <c r="B43" s="148" t="s">
        <v>180</v>
      </c>
      <c r="C43" s="148">
        <v>5</v>
      </c>
      <c r="D43" s="148">
        <v>140</v>
      </c>
      <c r="E43" s="148">
        <v>1424</v>
      </c>
    </row>
    <row r="44" spans="1:5">
      <c r="A44" s="148">
        <v>44</v>
      </c>
      <c r="B44" s="148" t="s">
        <v>181</v>
      </c>
      <c r="C44" s="148">
        <v>5</v>
      </c>
      <c r="D44" s="148">
        <v>207</v>
      </c>
      <c r="E44" s="148">
        <v>1143</v>
      </c>
    </row>
    <row r="45" spans="1:5">
      <c r="A45" s="148">
        <v>45</v>
      </c>
      <c r="B45" s="148" t="s">
        <v>144</v>
      </c>
      <c r="C45" s="148">
        <v>5</v>
      </c>
      <c r="D45" s="148">
        <v>255</v>
      </c>
      <c r="E45" s="148">
        <v>1024</v>
      </c>
    </row>
    <row r="46" spans="1:5">
      <c r="A46" s="148">
        <v>46</v>
      </c>
      <c r="B46" s="148" t="s">
        <v>182</v>
      </c>
      <c r="C46" s="148">
        <v>5</v>
      </c>
      <c r="D46" s="148">
        <v>137</v>
      </c>
      <c r="E46" s="148">
        <v>955</v>
      </c>
    </row>
    <row r="47" spans="1:5">
      <c r="A47" s="148">
        <v>47</v>
      </c>
      <c r="B47" s="148" t="s">
        <v>183</v>
      </c>
      <c r="C47" s="148">
        <v>5</v>
      </c>
      <c r="D47" s="148">
        <v>380</v>
      </c>
      <c r="E47" s="148">
        <v>820</v>
      </c>
    </row>
    <row r="48" spans="1:5">
      <c r="A48" s="148">
        <v>48</v>
      </c>
      <c r="B48" s="148" t="s">
        <v>184</v>
      </c>
      <c r="C48" s="148">
        <v>5</v>
      </c>
      <c r="D48" s="148">
        <v>603</v>
      </c>
      <c r="E48" s="148">
        <v>844</v>
      </c>
    </row>
    <row r="49" spans="1:5">
      <c r="A49" s="148">
        <v>49</v>
      </c>
      <c r="B49" s="148" t="s">
        <v>185</v>
      </c>
      <c r="C49" s="148">
        <v>5</v>
      </c>
      <c r="D49" s="148">
        <v>660</v>
      </c>
      <c r="E49" s="148">
        <v>876</v>
      </c>
    </row>
    <row r="50" spans="1:5">
      <c r="A50" s="148">
        <v>50</v>
      </c>
      <c r="B50" s="148" t="s">
        <v>186</v>
      </c>
      <c r="C50" s="148">
        <v>5</v>
      </c>
      <c r="D50" s="148">
        <v>229</v>
      </c>
      <c r="E50" s="148">
        <v>1375</v>
      </c>
    </row>
    <row r="51" spans="1:5">
      <c r="A51" s="148">
        <v>51</v>
      </c>
      <c r="B51" s="148" t="s">
        <v>187</v>
      </c>
      <c r="C51" s="148">
        <v>5</v>
      </c>
      <c r="D51" s="148">
        <v>325</v>
      </c>
      <c r="E51" s="148">
        <v>1043</v>
      </c>
    </row>
    <row r="52" spans="1:5">
      <c r="A52" s="148">
        <v>52</v>
      </c>
      <c r="B52" s="148" t="s">
        <v>188</v>
      </c>
      <c r="C52" s="148">
        <v>6</v>
      </c>
      <c r="D52" s="148">
        <v>813</v>
      </c>
      <c r="E52" s="148">
        <v>523</v>
      </c>
    </row>
    <row r="53" spans="1:5">
      <c r="A53" s="148">
        <v>53</v>
      </c>
      <c r="B53" s="148" t="s">
        <v>189</v>
      </c>
      <c r="C53" s="148">
        <v>6</v>
      </c>
      <c r="D53" s="148">
        <v>1112</v>
      </c>
      <c r="E53" s="148">
        <v>230</v>
      </c>
    </row>
    <row r="54" spans="1:5">
      <c r="A54" s="148">
        <v>54</v>
      </c>
      <c r="B54" s="148" t="s">
        <v>190</v>
      </c>
      <c r="C54" s="148">
        <v>6</v>
      </c>
      <c r="D54" s="148">
        <v>1330</v>
      </c>
      <c r="E54" s="148">
        <v>358</v>
      </c>
    </row>
    <row r="55" spans="1:5">
      <c r="A55" s="148">
        <v>55</v>
      </c>
      <c r="B55" s="148" t="s">
        <v>191</v>
      </c>
      <c r="C55" s="148">
        <v>6</v>
      </c>
      <c r="D55" s="148">
        <v>944</v>
      </c>
      <c r="E55" s="148">
        <v>470</v>
      </c>
    </row>
    <row r="56" spans="1:5">
      <c r="A56" s="148">
        <v>56</v>
      </c>
      <c r="B56" s="148" t="s">
        <v>192</v>
      </c>
      <c r="C56" s="148">
        <v>6</v>
      </c>
      <c r="D56" s="148">
        <v>1164</v>
      </c>
      <c r="E56" s="148">
        <v>283</v>
      </c>
    </row>
    <row r="57" spans="1:5">
      <c r="A57" s="148">
        <v>57</v>
      </c>
      <c r="B57" s="148" t="s">
        <v>193</v>
      </c>
      <c r="C57" s="148">
        <v>6</v>
      </c>
      <c r="D57" s="148">
        <v>1608</v>
      </c>
      <c r="E57" s="148">
        <v>219</v>
      </c>
    </row>
    <row r="58" spans="1:5">
      <c r="A58" s="148">
        <v>58</v>
      </c>
      <c r="B58" s="148" t="s">
        <v>194</v>
      </c>
      <c r="C58" s="148">
        <v>6</v>
      </c>
      <c r="D58" s="148">
        <v>401</v>
      </c>
      <c r="E58" s="148">
        <v>1122</v>
      </c>
    </row>
    <row r="59" spans="1:5">
      <c r="A59" s="148">
        <v>59</v>
      </c>
      <c r="B59" s="148" t="s">
        <v>195</v>
      </c>
      <c r="C59" s="148">
        <v>6</v>
      </c>
      <c r="D59" s="148">
        <v>1769</v>
      </c>
      <c r="E59" s="148">
        <v>206</v>
      </c>
    </row>
    <row r="60" spans="1:5">
      <c r="A60" s="148">
        <v>60</v>
      </c>
      <c r="B60" s="148" t="s">
        <v>196</v>
      </c>
      <c r="C60" s="148">
        <v>6</v>
      </c>
      <c r="D60" s="148">
        <v>596</v>
      </c>
      <c r="E60" s="148">
        <v>853</v>
      </c>
    </row>
    <row r="61" spans="1:5">
      <c r="A61" s="148">
        <v>61</v>
      </c>
      <c r="B61" s="148" t="s">
        <v>197</v>
      </c>
      <c r="C61" s="148">
        <v>6</v>
      </c>
      <c r="D61" s="148">
        <v>616</v>
      </c>
      <c r="E61" s="148">
        <v>653</v>
      </c>
    </row>
    <row r="62" spans="1:5">
      <c r="A62" s="148">
        <v>62</v>
      </c>
      <c r="B62" s="148" t="s">
        <v>198</v>
      </c>
      <c r="C62" s="148">
        <v>6</v>
      </c>
      <c r="D62" s="148">
        <v>2023</v>
      </c>
      <c r="E62" s="148">
        <v>89</v>
      </c>
    </row>
    <row r="63" spans="1:5">
      <c r="A63" s="148">
        <v>63</v>
      </c>
      <c r="B63" s="148" t="s">
        <v>199</v>
      </c>
      <c r="C63" s="148">
        <v>6</v>
      </c>
      <c r="D63" s="148">
        <v>642</v>
      </c>
      <c r="E63" s="148">
        <v>541</v>
      </c>
    </row>
    <row r="64" spans="1:5">
      <c r="A64" s="148">
        <v>64</v>
      </c>
      <c r="B64" s="148" t="s">
        <v>200</v>
      </c>
      <c r="C64" s="148">
        <v>6</v>
      </c>
      <c r="D64" s="148">
        <v>2186</v>
      </c>
      <c r="E64" s="148">
        <v>80</v>
      </c>
    </row>
    <row r="65" spans="1:5">
      <c r="A65" s="148">
        <v>65</v>
      </c>
      <c r="B65" s="148" t="s">
        <v>201</v>
      </c>
      <c r="C65" s="148">
        <v>6</v>
      </c>
      <c r="D65" s="148">
        <v>690</v>
      </c>
      <c r="E65" s="148">
        <v>577</v>
      </c>
    </row>
    <row r="66" spans="1:5">
      <c r="A66" s="148">
        <v>66</v>
      </c>
      <c r="B66" s="148" t="s">
        <v>202</v>
      </c>
      <c r="C66" s="148">
        <v>8</v>
      </c>
      <c r="D66" s="148">
        <v>0</v>
      </c>
      <c r="E66" s="148">
        <v>2895</v>
      </c>
    </row>
    <row r="67" spans="1:5">
      <c r="A67" s="148">
        <v>67</v>
      </c>
      <c r="B67" s="148" t="s">
        <v>203</v>
      </c>
      <c r="C67" s="148">
        <v>8</v>
      </c>
      <c r="D67" s="148">
        <v>0</v>
      </c>
      <c r="E67" s="148">
        <v>3344</v>
      </c>
    </row>
    <row r="68" spans="1:5">
      <c r="A68" s="148">
        <v>68</v>
      </c>
      <c r="B68" s="148" t="s">
        <v>204</v>
      </c>
      <c r="C68" s="148">
        <v>8</v>
      </c>
      <c r="D68" s="148">
        <v>10</v>
      </c>
      <c r="E68" s="148">
        <v>2165</v>
      </c>
    </row>
    <row r="69" spans="1:5">
      <c r="A69" s="148">
        <v>69</v>
      </c>
      <c r="B69" s="148" t="s">
        <v>205</v>
      </c>
      <c r="C69" s="148">
        <v>8</v>
      </c>
      <c r="D69" s="148">
        <v>1</v>
      </c>
      <c r="E69" s="148">
        <v>2369</v>
      </c>
    </row>
    <row r="70" spans="1:5">
      <c r="A70" s="148">
        <v>70</v>
      </c>
      <c r="B70" s="148" t="s">
        <v>206</v>
      </c>
      <c r="C70" s="148">
        <v>8</v>
      </c>
      <c r="D70" s="148">
        <v>79</v>
      </c>
      <c r="E70" s="148">
        <v>958</v>
      </c>
    </row>
    <row r="71" spans="1:5">
      <c r="A71" s="148">
        <v>71</v>
      </c>
      <c r="B71" s="148" t="s">
        <v>207</v>
      </c>
      <c r="C71" s="148">
        <v>8</v>
      </c>
      <c r="D71" s="148">
        <v>660</v>
      </c>
      <c r="E71" s="148">
        <v>379</v>
      </c>
    </row>
  </sheetData>
  <autoFilter ref="A1:E71" xr:uid="{00000000-0009-0000-0000-000014000000}"/>
  <phoneticPr fontId="8" type="noConversion"/>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C8B0-3DB3-4693-8634-ABDBF2E2D439}">
  <dimension ref="A1:C3727"/>
  <sheetViews>
    <sheetView workbookViewId="0"/>
  </sheetViews>
  <sheetFormatPr defaultColWidth="9.109375" defaultRowHeight="14.4"/>
  <cols>
    <col min="1" max="1" width="9.109375" style="149"/>
    <col min="2" max="2" width="12.5546875" style="149" bestFit="1" customWidth="1"/>
    <col min="3" max="16384" width="9.109375" style="149"/>
  </cols>
  <sheetData>
    <row r="1" spans="1:3">
      <c r="A1" s="150" t="s">
        <v>208</v>
      </c>
      <c r="B1" s="150" t="s">
        <v>209</v>
      </c>
      <c r="C1" s="149" t="s">
        <v>99</v>
      </c>
    </row>
    <row r="2" spans="1:3">
      <c r="A2" s="150">
        <v>6725</v>
      </c>
      <c r="B2" s="150">
        <v>1</v>
      </c>
      <c r="C2" s="149" t="str">
        <f t="shared" ref="C2:C65" si="0">IF(OR(A2&lt;=299,AND(A2&lt;3000,A2&gt;=1000)),"NSW",IF(AND(A2&lt;=999,A2&gt;=800),"NT",IF(OR(AND(A2&lt;=8999,A2&gt;=8000),AND(A2&lt;=3999,A2&gt;=3000)),"VIC",IF(OR(AND(A2&lt;=9999,A2&gt;=9000),AND(A2&lt;=4999,A2&gt;=4000)),"QLD",IF(AND(A2&lt;=5999,A2&gt;=5000),"SA",IF(AND(A2&lt;=6999,A2&gt;=6000),"WA","TAS"))))))</f>
        <v>WA</v>
      </c>
    </row>
    <row r="3" spans="1:3">
      <c r="A3" s="150">
        <v>6726</v>
      </c>
      <c r="B3" s="150">
        <v>1</v>
      </c>
      <c r="C3" s="149" t="str">
        <f t="shared" si="0"/>
        <v>WA</v>
      </c>
    </row>
    <row r="4" spans="1:3">
      <c r="A4" s="150">
        <v>6728</v>
      </c>
      <c r="B4" s="150">
        <v>1</v>
      </c>
      <c r="C4" s="149" t="str">
        <f t="shared" si="0"/>
        <v>WA</v>
      </c>
    </row>
    <row r="5" spans="1:3">
      <c r="A5" s="150">
        <v>6731</v>
      </c>
      <c r="B5" s="150">
        <v>1</v>
      </c>
      <c r="C5" s="149" t="str">
        <f t="shared" si="0"/>
        <v>WA</v>
      </c>
    </row>
    <row r="6" spans="1:3">
      <c r="A6" s="150">
        <v>6733</v>
      </c>
      <c r="B6" s="150">
        <v>1</v>
      </c>
      <c r="C6" s="149" t="str">
        <f t="shared" si="0"/>
        <v>WA</v>
      </c>
    </row>
    <row r="7" spans="1:3">
      <c r="A7" s="150">
        <v>6740</v>
      </c>
      <c r="B7" s="150">
        <v>1</v>
      </c>
      <c r="C7" s="149" t="str">
        <f t="shared" si="0"/>
        <v>WA</v>
      </c>
    </row>
    <row r="8" spans="1:3">
      <c r="A8" s="150">
        <v>6743</v>
      </c>
      <c r="B8" s="150">
        <v>1</v>
      </c>
      <c r="C8" s="149" t="str">
        <f t="shared" si="0"/>
        <v>WA</v>
      </c>
    </row>
    <row r="9" spans="1:3">
      <c r="A9" s="150">
        <v>6765</v>
      </c>
      <c r="B9" s="150">
        <v>1</v>
      </c>
      <c r="C9" s="149" t="str">
        <f t="shared" si="0"/>
        <v>WA</v>
      </c>
    </row>
    <row r="10" spans="1:3">
      <c r="A10" s="150">
        <v>6770</v>
      </c>
      <c r="B10" s="150">
        <v>1</v>
      </c>
      <c r="C10" s="149" t="str">
        <f t="shared" si="0"/>
        <v>WA</v>
      </c>
    </row>
    <row r="11" spans="1:3">
      <c r="A11" s="150">
        <v>6798</v>
      </c>
      <c r="B11" s="150">
        <v>1</v>
      </c>
      <c r="C11" s="149" t="str">
        <f t="shared" si="0"/>
        <v>WA</v>
      </c>
    </row>
    <row r="12" spans="1:3">
      <c r="A12" s="150">
        <v>6799</v>
      </c>
      <c r="B12" s="150">
        <v>1</v>
      </c>
      <c r="C12" s="149" t="str">
        <f t="shared" si="0"/>
        <v>WA</v>
      </c>
    </row>
    <row r="13" spans="1:3">
      <c r="A13" s="150">
        <v>6707</v>
      </c>
      <c r="B13" s="150">
        <v>2</v>
      </c>
      <c r="C13" s="149" t="str">
        <f t="shared" si="0"/>
        <v>WA</v>
      </c>
    </row>
    <row r="14" spans="1:3">
      <c r="A14" s="150">
        <v>6710</v>
      </c>
      <c r="B14" s="150">
        <v>2</v>
      </c>
      <c r="C14" s="149" t="str">
        <f t="shared" si="0"/>
        <v>WA</v>
      </c>
    </row>
    <row r="15" spans="1:3">
      <c r="A15" s="150">
        <v>6711</v>
      </c>
      <c r="B15" s="150">
        <v>2</v>
      </c>
      <c r="C15" s="149" t="str">
        <f t="shared" si="0"/>
        <v>WA</v>
      </c>
    </row>
    <row r="16" spans="1:3">
      <c r="A16" s="150">
        <v>6712</v>
      </c>
      <c r="B16" s="150">
        <v>2</v>
      </c>
      <c r="C16" s="149" t="str">
        <f t="shared" si="0"/>
        <v>WA</v>
      </c>
    </row>
    <row r="17" spans="1:3">
      <c r="A17" s="150">
        <v>6713</v>
      </c>
      <c r="B17" s="150">
        <v>2</v>
      </c>
      <c r="C17" s="149" t="str">
        <f t="shared" si="0"/>
        <v>WA</v>
      </c>
    </row>
    <row r="18" spans="1:3">
      <c r="A18" s="150">
        <v>6714</v>
      </c>
      <c r="B18" s="150">
        <v>2</v>
      </c>
      <c r="C18" s="149" t="str">
        <f t="shared" si="0"/>
        <v>WA</v>
      </c>
    </row>
    <row r="19" spans="1:3">
      <c r="A19" s="150">
        <v>6715</v>
      </c>
      <c r="B19" s="150">
        <v>2</v>
      </c>
      <c r="C19" s="149" t="str">
        <f t="shared" si="0"/>
        <v>WA</v>
      </c>
    </row>
    <row r="20" spans="1:3">
      <c r="A20" s="150">
        <v>6716</v>
      </c>
      <c r="B20" s="150">
        <v>2</v>
      </c>
      <c r="C20" s="149" t="str">
        <f t="shared" si="0"/>
        <v>WA</v>
      </c>
    </row>
    <row r="21" spans="1:3">
      <c r="A21" s="150">
        <v>6718</v>
      </c>
      <c r="B21" s="150">
        <v>2</v>
      </c>
      <c r="C21" s="149" t="str">
        <f t="shared" si="0"/>
        <v>WA</v>
      </c>
    </row>
    <row r="22" spans="1:3">
      <c r="A22" s="150">
        <v>6720</v>
      </c>
      <c r="B22" s="150">
        <v>2</v>
      </c>
      <c r="C22" s="149" t="str">
        <f t="shared" si="0"/>
        <v>WA</v>
      </c>
    </row>
    <row r="23" spans="1:3">
      <c r="A23" s="150">
        <v>6721</v>
      </c>
      <c r="B23" s="150">
        <v>2</v>
      </c>
      <c r="C23" s="149" t="str">
        <f t="shared" si="0"/>
        <v>WA</v>
      </c>
    </row>
    <row r="24" spans="1:3">
      <c r="A24" s="150">
        <v>6722</v>
      </c>
      <c r="B24" s="150">
        <v>2</v>
      </c>
      <c r="C24" s="149" t="str">
        <f t="shared" si="0"/>
        <v>WA</v>
      </c>
    </row>
    <row r="25" spans="1:3">
      <c r="A25" s="150">
        <v>6723</v>
      </c>
      <c r="B25" s="150">
        <v>2</v>
      </c>
      <c r="C25" s="149" t="str">
        <f t="shared" si="0"/>
        <v>WA</v>
      </c>
    </row>
    <row r="26" spans="1:3">
      <c r="A26" s="150">
        <v>6751</v>
      </c>
      <c r="B26" s="150">
        <v>2</v>
      </c>
      <c r="C26" s="149" t="str">
        <f t="shared" si="0"/>
        <v>WA</v>
      </c>
    </row>
    <row r="27" spans="1:3">
      <c r="A27" s="150">
        <v>6753</v>
      </c>
      <c r="B27" s="150">
        <v>2</v>
      </c>
      <c r="C27" s="149" t="str">
        <f t="shared" si="0"/>
        <v>WA</v>
      </c>
    </row>
    <row r="28" spans="1:3">
      <c r="A28" s="150">
        <v>6754</v>
      </c>
      <c r="B28" s="150">
        <v>2</v>
      </c>
      <c r="C28" s="149" t="str">
        <f t="shared" si="0"/>
        <v>WA</v>
      </c>
    </row>
    <row r="29" spans="1:3">
      <c r="A29" s="150">
        <v>6758</v>
      </c>
      <c r="B29" s="150">
        <v>2</v>
      </c>
      <c r="C29" s="149" t="str">
        <f t="shared" si="0"/>
        <v>WA</v>
      </c>
    </row>
    <row r="30" spans="1:3">
      <c r="A30" s="150">
        <v>6760</v>
      </c>
      <c r="B30" s="150">
        <v>2</v>
      </c>
      <c r="C30" s="149" t="str">
        <f t="shared" si="0"/>
        <v>WA</v>
      </c>
    </row>
    <row r="31" spans="1:3">
      <c r="A31" s="150">
        <v>6761</v>
      </c>
      <c r="B31" s="150">
        <v>2</v>
      </c>
      <c r="C31" s="149" t="str">
        <f t="shared" si="0"/>
        <v>WA</v>
      </c>
    </row>
    <row r="32" spans="1:3">
      <c r="A32" s="150">
        <v>6762</v>
      </c>
      <c r="B32" s="150">
        <v>2</v>
      </c>
      <c r="C32" s="149" t="str">
        <f t="shared" si="0"/>
        <v>WA</v>
      </c>
    </row>
    <row r="33" spans="1:3">
      <c r="A33" s="150">
        <v>6537</v>
      </c>
      <c r="B33" s="150">
        <v>3</v>
      </c>
      <c r="C33" s="149" t="str">
        <f t="shared" si="0"/>
        <v>WA</v>
      </c>
    </row>
    <row r="34" spans="1:3">
      <c r="A34" s="150">
        <v>6638</v>
      </c>
      <c r="B34" s="150">
        <v>3</v>
      </c>
      <c r="C34" s="149" t="str">
        <f t="shared" si="0"/>
        <v>WA</v>
      </c>
    </row>
    <row r="35" spans="1:3">
      <c r="A35" s="150">
        <v>6639</v>
      </c>
      <c r="B35" s="150">
        <v>3</v>
      </c>
      <c r="C35" s="149" t="str">
        <f t="shared" si="0"/>
        <v>WA</v>
      </c>
    </row>
    <row r="36" spans="1:3">
      <c r="A36" s="150">
        <v>6640</v>
      </c>
      <c r="B36" s="150">
        <v>3</v>
      </c>
      <c r="C36" s="149" t="str">
        <f t="shared" si="0"/>
        <v>WA</v>
      </c>
    </row>
    <row r="37" spans="1:3">
      <c r="A37" s="150">
        <v>6642</v>
      </c>
      <c r="B37" s="150">
        <v>3</v>
      </c>
      <c r="C37" s="149" t="str">
        <f t="shared" si="0"/>
        <v>WA</v>
      </c>
    </row>
    <row r="38" spans="1:3">
      <c r="A38" s="150">
        <v>6701</v>
      </c>
      <c r="B38" s="150">
        <v>3</v>
      </c>
      <c r="C38" s="149" t="str">
        <f t="shared" si="0"/>
        <v>WA</v>
      </c>
    </row>
    <row r="39" spans="1:3">
      <c r="A39" s="150">
        <v>6705</v>
      </c>
      <c r="B39" s="150">
        <v>3</v>
      </c>
      <c r="C39" s="149" t="str">
        <f t="shared" si="0"/>
        <v>WA</v>
      </c>
    </row>
    <row r="40" spans="1:3">
      <c r="A40" s="150">
        <v>6502</v>
      </c>
      <c r="B40" s="150">
        <v>5</v>
      </c>
      <c r="C40" s="149" t="str">
        <f t="shared" si="0"/>
        <v>WA</v>
      </c>
    </row>
    <row r="41" spans="1:3">
      <c r="A41" s="150">
        <v>6504</v>
      </c>
      <c r="B41" s="150">
        <v>5</v>
      </c>
      <c r="C41" s="149" t="str">
        <f t="shared" si="0"/>
        <v>WA</v>
      </c>
    </row>
    <row r="42" spans="1:3">
      <c r="A42" s="150">
        <v>6505</v>
      </c>
      <c r="B42" s="150">
        <v>5</v>
      </c>
      <c r="C42" s="149" t="str">
        <f t="shared" si="0"/>
        <v>WA</v>
      </c>
    </row>
    <row r="43" spans="1:3">
      <c r="A43" s="150">
        <v>6506</v>
      </c>
      <c r="B43" s="150">
        <v>5</v>
      </c>
      <c r="C43" s="149" t="str">
        <f t="shared" si="0"/>
        <v>WA</v>
      </c>
    </row>
    <row r="44" spans="1:3">
      <c r="A44" s="150">
        <v>6507</v>
      </c>
      <c r="B44" s="150">
        <v>5</v>
      </c>
      <c r="C44" s="149" t="str">
        <f t="shared" si="0"/>
        <v>WA</v>
      </c>
    </row>
    <row r="45" spans="1:3">
      <c r="A45" s="150">
        <v>6509</v>
      </c>
      <c r="B45" s="150">
        <v>5</v>
      </c>
      <c r="C45" s="149" t="str">
        <f t="shared" si="0"/>
        <v>WA</v>
      </c>
    </row>
    <row r="46" spans="1:3">
      <c r="A46" s="150">
        <v>6510</v>
      </c>
      <c r="B46" s="150">
        <v>5</v>
      </c>
      <c r="C46" s="149" t="str">
        <f t="shared" si="0"/>
        <v>WA</v>
      </c>
    </row>
    <row r="47" spans="1:3">
      <c r="A47" s="150">
        <v>6511</v>
      </c>
      <c r="B47" s="150">
        <v>5</v>
      </c>
      <c r="C47" s="149" t="str">
        <f t="shared" si="0"/>
        <v>WA</v>
      </c>
    </row>
    <row r="48" spans="1:3">
      <c r="A48" s="150">
        <v>6512</v>
      </c>
      <c r="B48" s="150">
        <v>5</v>
      </c>
      <c r="C48" s="149" t="str">
        <f t="shared" si="0"/>
        <v>WA</v>
      </c>
    </row>
    <row r="49" spans="1:3">
      <c r="A49" s="150">
        <v>6513</v>
      </c>
      <c r="B49" s="150">
        <v>5</v>
      </c>
      <c r="C49" s="149" t="str">
        <f t="shared" si="0"/>
        <v>WA</v>
      </c>
    </row>
    <row r="50" spans="1:3">
      <c r="A50" s="150">
        <v>6514</v>
      </c>
      <c r="B50" s="150">
        <v>5</v>
      </c>
      <c r="C50" s="149" t="str">
        <f t="shared" si="0"/>
        <v>WA</v>
      </c>
    </row>
    <row r="51" spans="1:3">
      <c r="A51" s="150">
        <v>6515</v>
      </c>
      <c r="B51" s="150">
        <v>5</v>
      </c>
      <c r="C51" s="149" t="str">
        <f t="shared" si="0"/>
        <v>WA</v>
      </c>
    </row>
    <row r="52" spans="1:3">
      <c r="A52" s="150">
        <v>6516</v>
      </c>
      <c r="B52" s="150">
        <v>5</v>
      </c>
      <c r="C52" s="149" t="str">
        <f t="shared" si="0"/>
        <v>WA</v>
      </c>
    </row>
    <row r="53" spans="1:3">
      <c r="A53" s="150">
        <v>6517</v>
      </c>
      <c r="B53" s="150">
        <v>5</v>
      </c>
      <c r="C53" s="149" t="str">
        <f t="shared" si="0"/>
        <v>WA</v>
      </c>
    </row>
    <row r="54" spans="1:3">
      <c r="A54" s="150">
        <v>6518</v>
      </c>
      <c r="B54" s="150">
        <v>5</v>
      </c>
      <c r="C54" s="149" t="str">
        <f t="shared" si="0"/>
        <v>WA</v>
      </c>
    </row>
    <row r="55" spans="1:3">
      <c r="A55" s="150">
        <v>6519</v>
      </c>
      <c r="B55" s="150">
        <v>5</v>
      </c>
      <c r="C55" s="149" t="str">
        <f t="shared" si="0"/>
        <v>WA</v>
      </c>
    </row>
    <row r="56" spans="1:3">
      <c r="A56" s="150">
        <v>6521</v>
      </c>
      <c r="B56" s="150">
        <v>5</v>
      </c>
      <c r="C56" s="149" t="str">
        <f t="shared" si="0"/>
        <v>WA</v>
      </c>
    </row>
    <row r="57" spans="1:3">
      <c r="A57" s="150">
        <v>6522</v>
      </c>
      <c r="B57" s="150">
        <v>5</v>
      </c>
      <c r="C57" s="149" t="str">
        <f t="shared" si="0"/>
        <v>WA</v>
      </c>
    </row>
    <row r="58" spans="1:3">
      <c r="A58" s="150">
        <v>6525</v>
      </c>
      <c r="B58" s="150">
        <v>5</v>
      </c>
      <c r="C58" s="149" t="str">
        <f t="shared" si="0"/>
        <v>WA</v>
      </c>
    </row>
    <row r="59" spans="1:3">
      <c r="A59" s="150">
        <v>6528</v>
      </c>
      <c r="B59" s="150">
        <v>5</v>
      </c>
      <c r="C59" s="149" t="str">
        <f t="shared" si="0"/>
        <v>WA</v>
      </c>
    </row>
    <row r="60" spans="1:3">
      <c r="A60" s="150">
        <v>6530</v>
      </c>
      <c r="B60" s="150">
        <v>5</v>
      </c>
      <c r="C60" s="149" t="str">
        <f t="shared" si="0"/>
        <v>WA</v>
      </c>
    </row>
    <row r="61" spans="1:3">
      <c r="A61" s="150">
        <v>6531</v>
      </c>
      <c r="B61" s="150">
        <v>5</v>
      </c>
      <c r="C61" s="149" t="str">
        <f t="shared" si="0"/>
        <v>WA</v>
      </c>
    </row>
    <row r="62" spans="1:3">
      <c r="A62" s="150">
        <v>6532</v>
      </c>
      <c r="B62" s="150">
        <v>5</v>
      </c>
      <c r="C62" s="149" t="str">
        <f t="shared" si="0"/>
        <v>WA</v>
      </c>
    </row>
    <row r="63" spans="1:3">
      <c r="A63" s="150">
        <v>6535</v>
      </c>
      <c r="B63" s="150">
        <v>5</v>
      </c>
      <c r="C63" s="149" t="str">
        <f t="shared" si="0"/>
        <v>WA</v>
      </c>
    </row>
    <row r="64" spans="1:3">
      <c r="A64" s="150">
        <v>6536</v>
      </c>
      <c r="B64" s="150">
        <v>5</v>
      </c>
      <c r="C64" s="149" t="str">
        <f t="shared" si="0"/>
        <v>WA</v>
      </c>
    </row>
    <row r="65" spans="1:3">
      <c r="A65" s="150">
        <v>6574</v>
      </c>
      <c r="B65" s="150">
        <v>5</v>
      </c>
      <c r="C65" s="149" t="str">
        <f t="shared" si="0"/>
        <v>WA</v>
      </c>
    </row>
    <row r="66" spans="1:3">
      <c r="A66" s="150">
        <v>6575</v>
      </c>
      <c r="B66" s="150">
        <v>5</v>
      </c>
      <c r="C66" s="149" t="str">
        <f t="shared" ref="C66:C129" si="1">IF(OR(A66&lt;=299,AND(A66&lt;3000,A66&gt;=1000)),"NSW",IF(AND(A66&lt;=999,A66&gt;=800),"NT",IF(OR(AND(A66&lt;=8999,A66&gt;=8000),AND(A66&lt;=3999,A66&gt;=3000)),"VIC",IF(OR(AND(A66&lt;=9999,A66&gt;=9000),AND(A66&lt;=4999,A66&gt;=4000)),"QLD",IF(AND(A66&lt;=5999,A66&gt;=5000),"SA",IF(AND(A66&lt;=6999,A66&gt;=6000),"WA","TAS"))))))</f>
        <v>WA</v>
      </c>
    </row>
    <row r="67" spans="1:3">
      <c r="A67" s="150">
        <v>6603</v>
      </c>
      <c r="B67" s="150">
        <v>5</v>
      </c>
      <c r="C67" s="149" t="str">
        <f t="shared" si="1"/>
        <v>WA</v>
      </c>
    </row>
    <row r="68" spans="1:3">
      <c r="A68" s="150">
        <v>6605</v>
      </c>
      <c r="B68" s="150">
        <v>5</v>
      </c>
      <c r="C68" s="149" t="str">
        <f t="shared" si="1"/>
        <v>WA</v>
      </c>
    </row>
    <row r="69" spans="1:3">
      <c r="A69" s="150">
        <v>6606</v>
      </c>
      <c r="B69" s="150">
        <v>5</v>
      </c>
      <c r="C69" s="149" t="str">
        <f t="shared" si="1"/>
        <v>WA</v>
      </c>
    </row>
    <row r="70" spans="1:3">
      <c r="A70" s="150">
        <v>6608</v>
      </c>
      <c r="B70" s="150">
        <v>5</v>
      </c>
      <c r="C70" s="149" t="str">
        <f t="shared" si="1"/>
        <v>WA</v>
      </c>
    </row>
    <row r="71" spans="1:3">
      <c r="A71" s="150">
        <v>6609</v>
      </c>
      <c r="B71" s="150">
        <v>5</v>
      </c>
      <c r="C71" s="149" t="str">
        <f t="shared" si="1"/>
        <v>WA</v>
      </c>
    </row>
    <row r="72" spans="1:3">
      <c r="A72" s="150">
        <v>6612</v>
      </c>
      <c r="B72" s="150">
        <v>5</v>
      </c>
      <c r="C72" s="149" t="str">
        <f t="shared" si="1"/>
        <v>WA</v>
      </c>
    </row>
    <row r="73" spans="1:3">
      <c r="A73" s="150">
        <v>6613</v>
      </c>
      <c r="B73" s="150">
        <v>5</v>
      </c>
      <c r="C73" s="149" t="str">
        <f t="shared" si="1"/>
        <v>WA</v>
      </c>
    </row>
    <row r="74" spans="1:3">
      <c r="A74" s="150">
        <v>6614</v>
      </c>
      <c r="B74" s="150">
        <v>5</v>
      </c>
      <c r="C74" s="149" t="str">
        <f t="shared" si="1"/>
        <v>WA</v>
      </c>
    </row>
    <row r="75" spans="1:3">
      <c r="A75" s="150">
        <v>6616</v>
      </c>
      <c r="B75" s="150">
        <v>5</v>
      </c>
      <c r="C75" s="149" t="str">
        <f t="shared" si="1"/>
        <v>WA</v>
      </c>
    </row>
    <row r="76" spans="1:3">
      <c r="A76" s="150">
        <v>6618</v>
      </c>
      <c r="B76" s="150">
        <v>5</v>
      </c>
      <c r="C76" s="149" t="str">
        <f t="shared" si="1"/>
        <v>WA</v>
      </c>
    </row>
    <row r="77" spans="1:3">
      <c r="A77" s="150">
        <v>6620</v>
      </c>
      <c r="B77" s="150">
        <v>5</v>
      </c>
      <c r="C77" s="149" t="str">
        <f t="shared" si="1"/>
        <v>WA</v>
      </c>
    </row>
    <row r="78" spans="1:3">
      <c r="A78" s="150">
        <v>6623</v>
      </c>
      <c r="B78" s="150">
        <v>5</v>
      </c>
      <c r="C78" s="149" t="str">
        <f t="shared" si="1"/>
        <v>WA</v>
      </c>
    </row>
    <row r="79" spans="1:3">
      <c r="A79" s="150">
        <v>6625</v>
      </c>
      <c r="B79" s="150">
        <v>5</v>
      </c>
      <c r="C79" s="149" t="str">
        <f t="shared" si="1"/>
        <v>WA</v>
      </c>
    </row>
    <row r="80" spans="1:3">
      <c r="A80" s="150">
        <v>6627</v>
      </c>
      <c r="B80" s="150">
        <v>5</v>
      </c>
      <c r="C80" s="149" t="str">
        <f t="shared" si="1"/>
        <v>WA</v>
      </c>
    </row>
    <row r="81" spans="1:3">
      <c r="A81" s="150">
        <v>6628</v>
      </c>
      <c r="B81" s="150">
        <v>5</v>
      </c>
      <c r="C81" s="149" t="str">
        <f t="shared" si="1"/>
        <v>WA</v>
      </c>
    </row>
    <row r="82" spans="1:3">
      <c r="A82" s="150">
        <v>6630</v>
      </c>
      <c r="B82" s="150">
        <v>5</v>
      </c>
      <c r="C82" s="149" t="str">
        <f t="shared" si="1"/>
        <v>WA</v>
      </c>
    </row>
    <row r="83" spans="1:3">
      <c r="A83" s="150">
        <v>6631</v>
      </c>
      <c r="B83" s="150">
        <v>5</v>
      </c>
      <c r="C83" s="149" t="str">
        <f t="shared" si="1"/>
        <v>WA</v>
      </c>
    </row>
    <row r="84" spans="1:3">
      <c r="A84" s="150">
        <v>6632</v>
      </c>
      <c r="B84" s="150">
        <v>5</v>
      </c>
      <c r="C84" s="149" t="str">
        <f t="shared" si="1"/>
        <v>WA</v>
      </c>
    </row>
    <row r="85" spans="1:3">
      <c r="A85" s="150">
        <v>6635</v>
      </c>
      <c r="B85" s="150">
        <v>5</v>
      </c>
      <c r="C85" s="149" t="str">
        <f t="shared" si="1"/>
        <v>WA</v>
      </c>
    </row>
    <row r="86" spans="1:3">
      <c r="A86" s="150">
        <v>6368</v>
      </c>
      <c r="B86" s="150">
        <v>6</v>
      </c>
      <c r="C86" s="149" t="str">
        <f t="shared" si="1"/>
        <v>WA</v>
      </c>
    </row>
    <row r="87" spans="1:3">
      <c r="A87" s="150">
        <v>6369</v>
      </c>
      <c r="B87" s="150">
        <v>6</v>
      </c>
      <c r="C87" s="149" t="str">
        <f t="shared" si="1"/>
        <v>WA</v>
      </c>
    </row>
    <row r="88" spans="1:3">
      <c r="A88" s="150">
        <v>6380</v>
      </c>
      <c r="B88" s="150">
        <v>6</v>
      </c>
      <c r="C88" s="149" t="str">
        <f t="shared" si="1"/>
        <v>WA</v>
      </c>
    </row>
    <row r="89" spans="1:3">
      <c r="A89" s="150">
        <v>6383</v>
      </c>
      <c r="B89" s="150">
        <v>6</v>
      </c>
      <c r="C89" s="149" t="str">
        <f t="shared" si="1"/>
        <v>WA</v>
      </c>
    </row>
    <row r="90" spans="1:3">
      <c r="A90" s="150">
        <v>6384</v>
      </c>
      <c r="B90" s="150">
        <v>6</v>
      </c>
      <c r="C90" s="149" t="str">
        <f t="shared" si="1"/>
        <v>WA</v>
      </c>
    </row>
    <row r="91" spans="1:3">
      <c r="A91" s="150">
        <v>6385</v>
      </c>
      <c r="B91" s="150">
        <v>6</v>
      </c>
      <c r="C91" s="149" t="str">
        <f t="shared" si="1"/>
        <v>WA</v>
      </c>
    </row>
    <row r="92" spans="1:3">
      <c r="A92" s="150">
        <v>6386</v>
      </c>
      <c r="B92" s="150">
        <v>6</v>
      </c>
      <c r="C92" s="149" t="str">
        <f t="shared" si="1"/>
        <v>WA</v>
      </c>
    </row>
    <row r="93" spans="1:3">
      <c r="A93" s="150">
        <v>6407</v>
      </c>
      <c r="B93" s="150">
        <v>6</v>
      </c>
      <c r="C93" s="149" t="str">
        <f t="shared" si="1"/>
        <v>WA</v>
      </c>
    </row>
    <row r="94" spans="1:3">
      <c r="A94" s="150">
        <v>6410</v>
      </c>
      <c r="B94" s="150">
        <v>6</v>
      </c>
      <c r="C94" s="149" t="str">
        <f t="shared" si="1"/>
        <v>WA</v>
      </c>
    </row>
    <row r="95" spans="1:3">
      <c r="A95" s="150">
        <v>6411</v>
      </c>
      <c r="B95" s="150">
        <v>6</v>
      </c>
      <c r="C95" s="149" t="str">
        <f t="shared" si="1"/>
        <v>WA</v>
      </c>
    </row>
    <row r="96" spans="1:3">
      <c r="A96" s="150">
        <v>6412</v>
      </c>
      <c r="B96" s="150">
        <v>6</v>
      </c>
      <c r="C96" s="149" t="str">
        <f t="shared" si="1"/>
        <v>WA</v>
      </c>
    </row>
    <row r="97" spans="1:3">
      <c r="A97" s="150">
        <v>6413</v>
      </c>
      <c r="B97" s="150">
        <v>6</v>
      </c>
      <c r="C97" s="149" t="str">
        <f t="shared" si="1"/>
        <v>WA</v>
      </c>
    </row>
    <row r="98" spans="1:3">
      <c r="A98" s="150">
        <v>6414</v>
      </c>
      <c r="B98" s="150">
        <v>6</v>
      </c>
      <c r="C98" s="149" t="str">
        <f t="shared" si="1"/>
        <v>WA</v>
      </c>
    </row>
    <row r="99" spans="1:3">
      <c r="A99" s="150">
        <v>6415</v>
      </c>
      <c r="B99" s="150">
        <v>6</v>
      </c>
      <c r="C99" s="149" t="str">
        <f t="shared" si="1"/>
        <v>WA</v>
      </c>
    </row>
    <row r="100" spans="1:3">
      <c r="A100" s="150">
        <v>6417</v>
      </c>
      <c r="B100" s="150">
        <v>6</v>
      </c>
      <c r="C100" s="149" t="str">
        <f t="shared" si="1"/>
        <v>WA</v>
      </c>
    </row>
    <row r="101" spans="1:3">
      <c r="A101" s="150">
        <v>6418</v>
      </c>
      <c r="B101" s="150">
        <v>6</v>
      </c>
      <c r="C101" s="149" t="str">
        <f t="shared" si="1"/>
        <v>WA</v>
      </c>
    </row>
    <row r="102" spans="1:3">
      <c r="A102" s="150">
        <v>6419</v>
      </c>
      <c r="B102" s="150">
        <v>6</v>
      </c>
      <c r="C102" s="149" t="str">
        <f t="shared" si="1"/>
        <v>WA</v>
      </c>
    </row>
    <row r="103" spans="1:3">
      <c r="A103" s="150">
        <v>6420</v>
      </c>
      <c r="B103" s="150">
        <v>6</v>
      </c>
      <c r="C103" s="149" t="str">
        <f t="shared" si="1"/>
        <v>WA</v>
      </c>
    </row>
    <row r="104" spans="1:3">
      <c r="A104" s="150">
        <v>6421</v>
      </c>
      <c r="B104" s="150">
        <v>6</v>
      </c>
      <c r="C104" s="149" t="str">
        <f t="shared" si="1"/>
        <v>WA</v>
      </c>
    </row>
    <row r="105" spans="1:3">
      <c r="A105" s="150">
        <v>6422</v>
      </c>
      <c r="B105" s="150">
        <v>6</v>
      </c>
      <c r="C105" s="149" t="str">
        <f t="shared" si="1"/>
        <v>WA</v>
      </c>
    </row>
    <row r="106" spans="1:3">
      <c r="A106" s="150">
        <v>6423</v>
      </c>
      <c r="B106" s="150">
        <v>6</v>
      </c>
      <c r="C106" s="149" t="str">
        <f t="shared" si="1"/>
        <v>WA</v>
      </c>
    </row>
    <row r="107" spans="1:3">
      <c r="A107" s="150">
        <v>6424</v>
      </c>
      <c r="B107" s="150">
        <v>6</v>
      </c>
      <c r="C107" s="149" t="str">
        <f t="shared" si="1"/>
        <v>WA</v>
      </c>
    </row>
    <row r="108" spans="1:3">
      <c r="A108" s="150">
        <v>6425</v>
      </c>
      <c r="B108" s="150">
        <v>6</v>
      </c>
      <c r="C108" s="149" t="str">
        <f t="shared" si="1"/>
        <v>WA</v>
      </c>
    </row>
    <row r="109" spans="1:3">
      <c r="A109" s="150">
        <v>6426</v>
      </c>
      <c r="B109" s="150">
        <v>6</v>
      </c>
      <c r="C109" s="149" t="str">
        <f t="shared" si="1"/>
        <v>WA</v>
      </c>
    </row>
    <row r="110" spans="1:3">
      <c r="A110" s="150">
        <v>6427</v>
      </c>
      <c r="B110" s="150">
        <v>6</v>
      </c>
      <c r="C110" s="149" t="str">
        <f t="shared" si="1"/>
        <v>WA</v>
      </c>
    </row>
    <row r="111" spans="1:3">
      <c r="A111" s="150">
        <v>6428</v>
      </c>
      <c r="B111" s="150">
        <v>6</v>
      </c>
      <c r="C111" s="149" t="str">
        <f t="shared" si="1"/>
        <v>WA</v>
      </c>
    </row>
    <row r="112" spans="1:3">
      <c r="A112" s="150">
        <v>6463</v>
      </c>
      <c r="B112" s="150">
        <v>6</v>
      </c>
      <c r="C112" s="149" t="str">
        <f t="shared" si="1"/>
        <v>WA</v>
      </c>
    </row>
    <row r="113" spans="1:3">
      <c r="A113" s="150">
        <v>6473</v>
      </c>
      <c r="B113" s="150">
        <v>6</v>
      </c>
      <c r="C113" s="149" t="str">
        <f t="shared" si="1"/>
        <v>WA</v>
      </c>
    </row>
    <row r="114" spans="1:3">
      <c r="A114" s="150">
        <v>6475</v>
      </c>
      <c r="B114" s="150">
        <v>6</v>
      </c>
      <c r="C114" s="149" t="str">
        <f t="shared" si="1"/>
        <v>WA</v>
      </c>
    </row>
    <row r="115" spans="1:3">
      <c r="A115" s="150">
        <v>6476</v>
      </c>
      <c r="B115" s="150">
        <v>6</v>
      </c>
      <c r="C115" s="149" t="str">
        <f t="shared" si="1"/>
        <v>WA</v>
      </c>
    </row>
    <row r="116" spans="1:3">
      <c r="A116" s="150">
        <v>6477</v>
      </c>
      <c r="B116" s="150">
        <v>6</v>
      </c>
      <c r="C116" s="149" t="str">
        <f t="shared" si="1"/>
        <v>WA</v>
      </c>
    </row>
    <row r="117" spans="1:3">
      <c r="A117" s="150">
        <v>6479</v>
      </c>
      <c r="B117" s="150">
        <v>6</v>
      </c>
      <c r="C117" s="149" t="str">
        <f t="shared" si="1"/>
        <v>WA</v>
      </c>
    </row>
    <row r="118" spans="1:3">
      <c r="A118" s="150">
        <v>6480</v>
      </c>
      <c r="B118" s="150">
        <v>6</v>
      </c>
      <c r="C118" s="149" t="str">
        <f t="shared" si="1"/>
        <v>WA</v>
      </c>
    </row>
    <row r="119" spans="1:3">
      <c r="A119" s="150">
        <v>6485</v>
      </c>
      <c r="B119" s="150">
        <v>6</v>
      </c>
      <c r="C119" s="149" t="str">
        <f t="shared" si="1"/>
        <v>WA</v>
      </c>
    </row>
    <row r="120" spans="1:3">
      <c r="A120" s="150">
        <v>6487</v>
      </c>
      <c r="B120" s="150">
        <v>6</v>
      </c>
      <c r="C120" s="149" t="str">
        <f t="shared" si="1"/>
        <v>WA</v>
      </c>
    </row>
    <row r="121" spans="1:3">
      <c r="A121" s="150">
        <v>6488</v>
      </c>
      <c r="B121" s="150">
        <v>6</v>
      </c>
      <c r="C121" s="149" t="str">
        <f t="shared" si="1"/>
        <v>WA</v>
      </c>
    </row>
    <row r="122" spans="1:3">
      <c r="A122" s="150">
        <v>6489</v>
      </c>
      <c r="B122" s="150">
        <v>6</v>
      </c>
      <c r="C122" s="149" t="str">
        <f t="shared" si="1"/>
        <v>WA</v>
      </c>
    </row>
    <row r="123" spans="1:3">
      <c r="A123" s="150">
        <v>6490</v>
      </c>
      <c r="B123" s="150">
        <v>6</v>
      </c>
      <c r="C123" s="149" t="str">
        <f t="shared" si="1"/>
        <v>WA</v>
      </c>
    </row>
    <row r="124" spans="1:3">
      <c r="A124" s="150">
        <v>6000</v>
      </c>
      <c r="B124" s="150">
        <v>7</v>
      </c>
      <c r="C124" s="149" t="str">
        <f t="shared" si="1"/>
        <v>WA</v>
      </c>
    </row>
    <row r="125" spans="1:3">
      <c r="A125" s="150">
        <v>6001</v>
      </c>
      <c r="B125" s="150">
        <v>7</v>
      </c>
      <c r="C125" s="149" t="str">
        <f t="shared" si="1"/>
        <v>WA</v>
      </c>
    </row>
    <row r="126" spans="1:3">
      <c r="A126" s="150">
        <v>6003</v>
      </c>
      <c r="B126" s="150">
        <v>7</v>
      </c>
      <c r="C126" s="149" t="str">
        <f t="shared" si="1"/>
        <v>WA</v>
      </c>
    </row>
    <row r="127" spans="1:3">
      <c r="A127" s="150">
        <v>6004</v>
      </c>
      <c r="B127" s="150">
        <v>7</v>
      </c>
      <c r="C127" s="149" t="str">
        <f t="shared" si="1"/>
        <v>WA</v>
      </c>
    </row>
    <row r="128" spans="1:3">
      <c r="A128" s="150">
        <v>6005</v>
      </c>
      <c r="B128" s="150">
        <v>7</v>
      </c>
      <c r="C128" s="149" t="str">
        <f t="shared" si="1"/>
        <v>WA</v>
      </c>
    </row>
    <row r="129" spans="1:3">
      <c r="A129" s="150">
        <v>6006</v>
      </c>
      <c r="B129" s="150">
        <v>7</v>
      </c>
      <c r="C129" s="149" t="str">
        <f t="shared" si="1"/>
        <v>WA</v>
      </c>
    </row>
    <row r="130" spans="1:3">
      <c r="A130" s="150">
        <v>6007</v>
      </c>
      <c r="B130" s="150">
        <v>7</v>
      </c>
      <c r="C130" s="149" t="str">
        <f t="shared" ref="C130:C193" si="2">IF(OR(A130&lt;=299,AND(A130&lt;3000,A130&gt;=1000)),"NSW",IF(AND(A130&lt;=999,A130&gt;=800),"NT",IF(OR(AND(A130&lt;=8999,A130&gt;=8000),AND(A130&lt;=3999,A130&gt;=3000)),"VIC",IF(OR(AND(A130&lt;=9999,A130&gt;=9000),AND(A130&lt;=4999,A130&gt;=4000)),"QLD",IF(AND(A130&lt;=5999,A130&gt;=5000),"SA",IF(AND(A130&lt;=6999,A130&gt;=6000),"WA","TAS"))))))</f>
        <v>WA</v>
      </c>
    </row>
    <row r="131" spans="1:3">
      <c r="A131" s="150">
        <v>6008</v>
      </c>
      <c r="B131" s="150">
        <v>7</v>
      </c>
      <c r="C131" s="149" t="str">
        <f t="shared" si="2"/>
        <v>WA</v>
      </c>
    </row>
    <row r="132" spans="1:3">
      <c r="A132" s="150">
        <v>6009</v>
      </c>
      <c r="B132" s="150">
        <v>7</v>
      </c>
      <c r="C132" s="149" t="str">
        <f t="shared" si="2"/>
        <v>WA</v>
      </c>
    </row>
    <row r="133" spans="1:3">
      <c r="A133" s="150">
        <v>6010</v>
      </c>
      <c r="B133" s="150">
        <v>7</v>
      </c>
      <c r="C133" s="149" t="str">
        <f t="shared" si="2"/>
        <v>WA</v>
      </c>
    </row>
    <row r="134" spans="1:3">
      <c r="A134" s="150">
        <v>6011</v>
      </c>
      <c r="B134" s="150">
        <v>7</v>
      </c>
      <c r="C134" s="149" t="str">
        <f t="shared" si="2"/>
        <v>WA</v>
      </c>
    </row>
    <row r="135" spans="1:3">
      <c r="A135" s="150">
        <v>6012</v>
      </c>
      <c r="B135" s="150">
        <v>7</v>
      </c>
      <c r="C135" s="149" t="str">
        <f t="shared" si="2"/>
        <v>WA</v>
      </c>
    </row>
    <row r="136" spans="1:3">
      <c r="A136" s="150">
        <v>6014</v>
      </c>
      <c r="B136" s="150">
        <v>7</v>
      </c>
      <c r="C136" s="149" t="str">
        <f t="shared" si="2"/>
        <v>WA</v>
      </c>
    </row>
    <row r="137" spans="1:3">
      <c r="A137" s="150">
        <v>6015</v>
      </c>
      <c r="B137" s="150">
        <v>7</v>
      </c>
      <c r="C137" s="149" t="str">
        <f t="shared" si="2"/>
        <v>WA</v>
      </c>
    </row>
    <row r="138" spans="1:3">
      <c r="A138" s="150">
        <v>6016</v>
      </c>
      <c r="B138" s="150">
        <v>7</v>
      </c>
      <c r="C138" s="149" t="str">
        <f t="shared" si="2"/>
        <v>WA</v>
      </c>
    </row>
    <row r="139" spans="1:3">
      <c r="A139" s="150">
        <v>6017</v>
      </c>
      <c r="B139" s="150">
        <v>7</v>
      </c>
      <c r="C139" s="149" t="str">
        <f t="shared" si="2"/>
        <v>WA</v>
      </c>
    </row>
    <row r="140" spans="1:3">
      <c r="A140" s="150">
        <v>6018</v>
      </c>
      <c r="B140" s="150">
        <v>7</v>
      </c>
      <c r="C140" s="149" t="str">
        <f t="shared" si="2"/>
        <v>WA</v>
      </c>
    </row>
    <row r="141" spans="1:3">
      <c r="A141" s="150">
        <v>6019</v>
      </c>
      <c r="B141" s="150">
        <v>7</v>
      </c>
      <c r="C141" s="149" t="str">
        <f t="shared" si="2"/>
        <v>WA</v>
      </c>
    </row>
    <row r="142" spans="1:3">
      <c r="A142" s="150">
        <v>6020</v>
      </c>
      <c r="B142" s="150">
        <v>7</v>
      </c>
      <c r="C142" s="149" t="str">
        <f t="shared" si="2"/>
        <v>WA</v>
      </c>
    </row>
    <row r="143" spans="1:3">
      <c r="A143" s="150">
        <v>6021</v>
      </c>
      <c r="B143" s="150">
        <v>7</v>
      </c>
      <c r="C143" s="149" t="str">
        <f t="shared" si="2"/>
        <v>WA</v>
      </c>
    </row>
    <row r="144" spans="1:3">
      <c r="A144" s="150">
        <v>6022</v>
      </c>
      <c r="B144" s="150">
        <v>7</v>
      </c>
      <c r="C144" s="149" t="str">
        <f t="shared" si="2"/>
        <v>WA</v>
      </c>
    </row>
    <row r="145" spans="1:3">
      <c r="A145" s="150">
        <v>6023</v>
      </c>
      <c r="B145" s="150">
        <v>7</v>
      </c>
      <c r="C145" s="149" t="str">
        <f t="shared" si="2"/>
        <v>WA</v>
      </c>
    </row>
    <row r="146" spans="1:3">
      <c r="A146" s="150">
        <v>6024</v>
      </c>
      <c r="B146" s="150">
        <v>7</v>
      </c>
      <c r="C146" s="149" t="str">
        <f t="shared" si="2"/>
        <v>WA</v>
      </c>
    </row>
    <row r="147" spans="1:3">
      <c r="A147" s="150">
        <v>6025</v>
      </c>
      <c r="B147" s="150">
        <v>7</v>
      </c>
      <c r="C147" s="149" t="str">
        <f t="shared" si="2"/>
        <v>WA</v>
      </c>
    </row>
    <row r="148" spans="1:3">
      <c r="A148" s="150">
        <v>6026</v>
      </c>
      <c r="B148" s="150">
        <v>7</v>
      </c>
      <c r="C148" s="149" t="str">
        <f t="shared" si="2"/>
        <v>WA</v>
      </c>
    </row>
    <row r="149" spans="1:3">
      <c r="A149" s="150">
        <v>6027</v>
      </c>
      <c r="B149" s="150">
        <v>7</v>
      </c>
      <c r="C149" s="149" t="str">
        <f t="shared" si="2"/>
        <v>WA</v>
      </c>
    </row>
    <row r="150" spans="1:3">
      <c r="A150" s="150">
        <v>6028</v>
      </c>
      <c r="B150" s="150">
        <v>7</v>
      </c>
      <c r="C150" s="149" t="str">
        <f t="shared" si="2"/>
        <v>WA</v>
      </c>
    </row>
    <row r="151" spans="1:3">
      <c r="A151" s="150">
        <v>6029</v>
      </c>
      <c r="B151" s="150">
        <v>7</v>
      </c>
      <c r="C151" s="149" t="str">
        <f t="shared" si="2"/>
        <v>WA</v>
      </c>
    </row>
    <row r="152" spans="1:3">
      <c r="A152" s="150">
        <v>6030</v>
      </c>
      <c r="B152" s="150">
        <v>7</v>
      </c>
      <c r="C152" s="149" t="str">
        <f t="shared" si="2"/>
        <v>WA</v>
      </c>
    </row>
    <row r="153" spans="1:3">
      <c r="A153" s="150">
        <v>6031</v>
      </c>
      <c r="B153" s="150">
        <v>7</v>
      </c>
      <c r="C153" s="149" t="str">
        <f t="shared" si="2"/>
        <v>WA</v>
      </c>
    </row>
    <row r="154" spans="1:3">
      <c r="A154" s="150">
        <v>6032</v>
      </c>
      <c r="B154" s="150">
        <v>7</v>
      </c>
      <c r="C154" s="149" t="str">
        <f t="shared" si="2"/>
        <v>WA</v>
      </c>
    </row>
    <row r="155" spans="1:3">
      <c r="A155" s="150">
        <v>6033</v>
      </c>
      <c r="B155" s="150">
        <v>7</v>
      </c>
      <c r="C155" s="149" t="str">
        <f t="shared" si="2"/>
        <v>WA</v>
      </c>
    </row>
    <row r="156" spans="1:3">
      <c r="A156" s="150">
        <v>6034</v>
      </c>
      <c r="B156" s="150">
        <v>7</v>
      </c>
      <c r="C156" s="149" t="str">
        <f t="shared" si="2"/>
        <v>WA</v>
      </c>
    </row>
    <row r="157" spans="1:3">
      <c r="A157" s="150">
        <v>6035</v>
      </c>
      <c r="B157" s="150">
        <v>7</v>
      </c>
      <c r="C157" s="149" t="str">
        <f t="shared" si="2"/>
        <v>WA</v>
      </c>
    </row>
    <row r="158" spans="1:3">
      <c r="A158" s="150">
        <v>6036</v>
      </c>
      <c r="B158" s="150">
        <v>7</v>
      </c>
      <c r="C158" s="149" t="str">
        <f t="shared" si="2"/>
        <v>WA</v>
      </c>
    </row>
    <row r="159" spans="1:3">
      <c r="A159" s="150">
        <v>6037</v>
      </c>
      <c r="B159" s="150">
        <v>7</v>
      </c>
      <c r="C159" s="149" t="str">
        <f t="shared" si="2"/>
        <v>WA</v>
      </c>
    </row>
    <row r="160" spans="1:3">
      <c r="A160" s="150">
        <v>6038</v>
      </c>
      <c r="B160" s="150">
        <v>7</v>
      </c>
      <c r="C160" s="149" t="str">
        <f t="shared" si="2"/>
        <v>WA</v>
      </c>
    </row>
    <row r="161" spans="1:3">
      <c r="A161" s="150">
        <v>6041</v>
      </c>
      <c r="B161" s="150">
        <v>7</v>
      </c>
      <c r="C161" s="149" t="str">
        <f t="shared" si="2"/>
        <v>WA</v>
      </c>
    </row>
    <row r="162" spans="1:3">
      <c r="A162" s="150">
        <v>6042</v>
      </c>
      <c r="B162" s="150">
        <v>7</v>
      </c>
      <c r="C162" s="149" t="str">
        <f t="shared" si="2"/>
        <v>WA</v>
      </c>
    </row>
    <row r="163" spans="1:3">
      <c r="A163" s="150">
        <v>6043</v>
      </c>
      <c r="B163" s="150">
        <v>7</v>
      </c>
      <c r="C163" s="149" t="str">
        <f t="shared" si="2"/>
        <v>WA</v>
      </c>
    </row>
    <row r="164" spans="1:3">
      <c r="A164" s="150">
        <v>6044</v>
      </c>
      <c r="B164" s="150">
        <v>7</v>
      </c>
      <c r="C164" s="149" t="str">
        <f t="shared" si="2"/>
        <v>WA</v>
      </c>
    </row>
    <row r="165" spans="1:3">
      <c r="A165" s="150">
        <v>6050</v>
      </c>
      <c r="B165" s="150">
        <v>7</v>
      </c>
      <c r="C165" s="149" t="str">
        <f t="shared" si="2"/>
        <v>WA</v>
      </c>
    </row>
    <row r="166" spans="1:3">
      <c r="A166" s="150">
        <v>6051</v>
      </c>
      <c r="B166" s="150">
        <v>7</v>
      </c>
      <c r="C166" s="149" t="str">
        <f t="shared" si="2"/>
        <v>WA</v>
      </c>
    </row>
    <row r="167" spans="1:3">
      <c r="A167" s="150">
        <v>6052</v>
      </c>
      <c r="B167" s="150">
        <v>7</v>
      </c>
      <c r="C167" s="149" t="str">
        <f t="shared" si="2"/>
        <v>WA</v>
      </c>
    </row>
    <row r="168" spans="1:3">
      <c r="A168" s="150">
        <v>6053</v>
      </c>
      <c r="B168" s="150">
        <v>7</v>
      </c>
      <c r="C168" s="149" t="str">
        <f t="shared" si="2"/>
        <v>WA</v>
      </c>
    </row>
    <row r="169" spans="1:3">
      <c r="A169" s="150">
        <v>6054</v>
      </c>
      <c r="B169" s="150">
        <v>7</v>
      </c>
      <c r="C169" s="149" t="str">
        <f t="shared" si="2"/>
        <v>WA</v>
      </c>
    </row>
    <row r="170" spans="1:3">
      <c r="A170" s="150">
        <v>6055</v>
      </c>
      <c r="B170" s="150">
        <v>7</v>
      </c>
      <c r="C170" s="149" t="str">
        <f t="shared" si="2"/>
        <v>WA</v>
      </c>
    </row>
    <row r="171" spans="1:3">
      <c r="A171" s="150">
        <v>6056</v>
      </c>
      <c r="B171" s="150">
        <v>7</v>
      </c>
      <c r="C171" s="149" t="str">
        <f t="shared" si="2"/>
        <v>WA</v>
      </c>
    </row>
    <row r="172" spans="1:3">
      <c r="A172" s="150">
        <v>6057</v>
      </c>
      <c r="B172" s="150">
        <v>7</v>
      </c>
      <c r="C172" s="149" t="str">
        <f t="shared" si="2"/>
        <v>WA</v>
      </c>
    </row>
    <row r="173" spans="1:3">
      <c r="A173" s="150">
        <v>6058</v>
      </c>
      <c r="B173" s="150">
        <v>7</v>
      </c>
      <c r="C173" s="149" t="str">
        <f t="shared" si="2"/>
        <v>WA</v>
      </c>
    </row>
    <row r="174" spans="1:3">
      <c r="A174" s="150">
        <v>6059</v>
      </c>
      <c r="B174" s="150">
        <v>7</v>
      </c>
      <c r="C174" s="149" t="str">
        <f t="shared" si="2"/>
        <v>WA</v>
      </c>
    </row>
    <row r="175" spans="1:3">
      <c r="A175" s="150">
        <v>6060</v>
      </c>
      <c r="B175" s="150">
        <v>7</v>
      </c>
      <c r="C175" s="149" t="str">
        <f t="shared" si="2"/>
        <v>WA</v>
      </c>
    </row>
    <row r="176" spans="1:3">
      <c r="A176" s="150">
        <v>6061</v>
      </c>
      <c r="B176" s="150">
        <v>7</v>
      </c>
      <c r="C176" s="149" t="str">
        <f t="shared" si="2"/>
        <v>WA</v>
      </c>
    </row>
    <row r="177" spans="1:3">
      <c r="A177" s="150">
        <v>6062</v>
      </c>
      <c r="B177" s="150">
        <v>7</v>
      </c>
      <c r="C177" s="149" t="str">
        <f t="shared" si="2"/>
        <v>WA</v>
      </c>
    </row>
    <row r="178" spans="1:3">
      <c r="A178" s="150">
        <v>6063</v>
      </c>
      <c r="B178" s="150">
        <v>7</v>
      </c>
      <c r="C178" s="149" t="str">
        <f t="shared" si="2"/>
        <v>WA</v>
      </c>
    </row>
    <row r="179" spans="1:3">
      <c r="A179" s="150">
        <v>6064</v>
      </c>
      <c r="B179" s="150">
        <v>7</v>
      </c>
      <c r="C179" s="149" t="str">
        <f t="shared" si="2"/>
        <v>WA</v>
      </c>
    </row>
    <row r="180" spans="1:3">
      <c r="A180" s="150">
        <v>6065</v>
      </c>
      <c r="B180" s="150">
        <v>7</v>
      </c>
      <c r="C180" s="149" t="str">
        <f t="shared" si="2"/>
        <v>WA</v>
      </c>
    </row>
    <row r="181" spans="1:3">
      <c r="A181" s="150">
        <v>6066</v>
      </c>
      <c r="B181" s="150">
        <v>7</v>
      </c>
      <c r="C181" s="149" t="str">
        <f t="shared" si="2"/>
        <v>WA</v>
      </c>
    </row>
    <row r="182" spans="1:3">
      <c r="A182" s="150">
        <v>6067</v>
      </c>
      <c r="B182" s="150">
        <v>7</v>
      </c>
      <c r="C182" s="149" t="str">
        <f t="shared" si="2"/>
        <v>WA</v>
      </c>
    </row>
    <row r="183" spans="1:3">
      <c r="A183" s="150">
        <v>6068</v>
      </c>
      <c r="B183" s="150">
        <v>7</v>
      </c>
      <c r="C183" s="149" t="str">
        <f t="shared" si="2"/>
        <v>WA</v>
      </c>
    </row>
    <row r="184" spans="1:3">
      <c r="A184" s="150">
        <v>6069</v>
      </c>
      <c r="B184" s="150">
        <v>7</v>
      </c>
      <c r="C184" s="149" t="str">
        <f t="shared" si="2"/>
        <v>WA</v>
      </c>
    </row>
    <row r="185" spans="1:3">
      <c r="A185" s="150">
        <v>6070</v>
      </c>
      <c r="B185" s="150">
        <v>7</v>
      </c>
      <c r="C185" s="149" t="str">
        <f t="shared" si="2"/>
        <v>WA</v>
      </c>
    </row>
    <row r="186" spans="1:3">
      <c r="A186" s="150">
        <v>6071</v>
      </c>
      <c r="B186" s="150">
        <v>7</v>
      </c>
      <c r="C186" s="149" t="str">
        <f t="shared" si="2"/>
        <v>WA</v>
      </c>
    </row>
    <row r="187" spans="1:3">
      <c r="A187" s="150">
        <v>6072</v>
      </c>
      <c r="B187" s="150">
        <v>7</v>
      </c>
      <c r="C187" s="149" t="str">
        <f t="shared" si="2"/>
        <v>WA</v>
      </c>
    </row>
    <row r="188" spans="1:3">
      <c r="A188" s="150">
        <v>6073</v>
      </c>
      <c r="B188" s="150">
        <v>7</v>
      </c>
      <c r="C188" s="149" t="str">
        <f t="shared" si="2"/>
        <v>WA</v>
      </c>
    </row>
    <row r="189" spans="1:3">
      <c r="A189" s="150">
        <v>6074</v>
      </c>
      <c r="B189" s="150">
        <v>7</v>
      </c>
      <c r="C189" s="149" t="str">
        <f t="shared" si="2"/>
        <v>WA</v>
      </c>
    </row>
    <row r="190" spans="1:3">
      <c r="A190" s="150">
        <v>6076</v>
      </c>
      <c r="B190" s="150">
        <v>7</v>
      </c>
      <c r="C190" s="149" t="str">
        <f t="shared" si="2"/>
        <v>WA</v>
      </c>
    </row>
    <row r="191" spans="1:3">
      <c r="A191" s="150">
        <v>6081</v>
      </c>
      <c r="B191" s="150">
        <v>7</v>
      </c>
      <c r="C191" s="149" t="str">
        <f t="shared" si="2"/>
        <v>WA</v>
      </c>
    </row>
    <row r="192" spans="1:3">
      <c r="A192" s="150">
        <v>6082</v>
      </c>
      <c r="B192" s="150">
        <v>7</v>
      </c>
      <c r="C192" s="149" t="str">
        <f t="shared" si="2"/>
        <v>WA</v>
      </c>
    </row>
    <row r="193" spans="1:3">
      <c r="A193" s="150">
        <v>6083</v>
      </c>
      <c r="B193" s="150">
        <v>7</v>
      </c>
      <c r="C193" s="149" t="str">
        <f t="shared" si="2"/>
        <v>WA</v>
      </c>
    </row>
    <row r="194" spans="1:3">
      <c r="A194" s="150">
        <v>6084</v>
      </c>
      <c r="B194" s="150">
        <v>7</v>
      </c>
      <c r="C194" s="149" t="str">
        <f t="shared" ref="C194:C257" si="3">IF(OR(A194&lt;=299,AND(A194&lt;3000,A194&gt;=1000)),"NSW",IF(AND(A194&lt;=999,A194&gt;=800),"NT",IF(OR(AND(A194&lt;=8999,A194&gt;=8000),AND(A194&lt;=3999,A194&gt;=3000)),"VIC",IF(OR(AND(A194&lt;=9999,A194&gt;=9000),AND(A194&lt;=4999,A194&gt;=4000)),"QLD",IF(AND(A194&lt;=5999,A194&gt;=5000),"SA",IF(AND(A194&lt;=6999,A194&gt;=6000),"WA","TAS"))))))</f>
        <v>WA</v>
      </c>
    </row>
    <row r="195" spans="1:3">
      <c r="A195" s="150">
        <v>6090</v>
      </c>
      <c r="B195" s="150">
        <v>7</v>
      </c>
      <c r="C195" s="149" t="str">
        <f t="shared" si="3"/>
        <v>WA</v>
      </c>
    </row>
    <row r="196" spans="1:3">
      <c r="A196" s="150">
        <v>6100</v>
      </c>
      <c r="B196" s="150">
        <v>7</v>
      </c>
      <c r="C196" s="149" t="str">
        <f t="shared" si="3"/>
        <v>WA</v>
      </c>
    </row>
    <row r="197" spans="1:3">
      <c r="A197" s="150">
        <v>6101</v>
      </c>
      <c r="B197" s="150">
        <v>7</v>
      </c>
      <c r="C197" s="149" t="str">
        <f t="shared" si="3"/>
        <v>WA</v>
      </c>
    </row>
    <row r="198" spans="1:3">
      <c r="A198" s="150">
        <v>6102</v>
      </c>
      <c r="B198" s="150">
        <v>7</v>
      </c>
      <c r="C198" s="149" t="str">
        <f t="shared" si="3"/>
        <v>WA</v>
      </c>
    </row>
    <row r="199" spans="1:3">
      <c r="A199" s="150">
        <v>6103</v>
      </c>
      <c r="B199" s="150">
        <v>7</v>
      </c>
      <c r="C199" s="149" t="str">
        <f t="shared" si="3"/>
        <v>WA</v>
      </c>
    </row>
    <row r="200" spans="1:3">
      <c r="A200" s="150">
        <v>6104</v>
      </c>
      <c r="B200" s="150">
        <v>7</v>
      </c>
      <c r="C200" s="149" t="str">
        <f t="shared" si="3"/>
        <v>WA</v>
      </c>
    </row>
    <row r="201" spans="1:3">
      <c r="A201" s="150">
        <v>6105</v>
      </c>
      <c r="B201" s="150">
        <v>7</v>
      </c>
      <c r="C201" s="149" t="str">
        <f t="shared" si="3"/>
        <v>WA</v>
      </c>
    </row>
    <row r="202" spans="1:3">
      <c r="A202" s="150">
        <v>6106</v>
      </c>
      <c r="B202" s="150">
        <v>7</v>
      </c>
      <c r="C202" s="149" t="str">
        <f t="shared" si="3"/>
        <v>WA</v>
      </c>
    </row>
    <row r="203" spans="1:3">
      <c r="A203" s="150">
        <v>6107</v>
      </c>
      <c r="B203" s="150">
        <v>7</v>
      </c>
      <c r="C203" s="149" t="str">
        <f t="shared" si="3"/>
        <v>WA</v>
      </c>
    </row>
    <row r="204" spans="1:3">
      <c r="A204" s="150">
        <v>6108</v>
      </c>
      <c r="B204" s="150">
        <v>7</v>
      </c>
      <c r="C204" s="149" t="str">
        <f t="shared" si="3"/>
        <v>WA</v>
      </c>
    </row>
    <row r="205" spans="1:3">
      <c r="A205" s="150">
        <v>6109</v>
      </c>
      <c r="B205" s="150">
        <v>7</v>
      </c>
      <c r="C205" s="149" t="str">
        <f t="shared" si="3"/>
        <v>WA</v>
      </c>
    </row>
    <row r="206" spans="1:3">
      <c r="A206" s="150">
        <v>6110</v>
      </c>
      <c r="B206" s="150">
        <v>7</v>
      </c>
      <c r="C206" s="149" t="str">
        <f t="shared" si="3"/>
        <v>WA</v>
      </c>
    </row>
    <row r="207" spans="1:3">
      <c r="A207" s="150">
        <v>6111</v>
      </c>
      <c r="B207" s="150">
        <v>7</v>
      </c>
      <c r="C207" s="149" t="str">
        <f t="shared" si="3"/>
        <v>WA</v>
      </c>
    </row>
    <row r="208" spans="1:3">
      <c r="A208" s="150">
        <v>6112</v>
      </c>
      <c r="B208" s="150">
        <v>7</v>
      </c>
      <c r="C208" s="149" t="str">
        <f t="shared" si="3"/>
        <v>WA</v>
      </c>
    </row>
    <row r="209" spans="1:3">
      <c r="A209" s="150">
        <v>6121</v>
      </c>
      <c r="B209" s="150">
        <v>7</v>
      </c>
      <c r="C209" s="149" t="str">
        <f t="shared" si="3"/>
        <v>WA</v>
      </c>
    </row>
    <row r="210" spans="1:3">
      <c r="A210" s="150">
        <v>6122</v>
      </c>
      <c r="B210" s="150">
        <v>7</v>
      </c>
      <c r="C210" s="149" t="str">
        <f t="shared" si="3"/>
        <v>WA</v>
      </c>
    </row>
    <row r="211" spans="1:3">
      <c r="A211" s="150">
        <v>6123</v>
      </c>
      <c r="B211" s="150">
        <v>7</v>
      </c>
      <c r="C211" s="149" t="str">
        <f t="shared" si="3"/>
        <v>WA</v>
      </c>
    </row>
    <row r="212" spans="1:3">
      <c r="A212" s="150">
        <v>6124</v>
      </c>
      <c r="B212" s="150">
        <v>7</v>
      </c>
      <c r="C212" s="149" t="str">
        <f t="shared" si="3"/>
        <v>WA</v>
      </c>
    </row>
    <row r="213" spans="1:3">
      <c r="A213" s="150">
        <v>6125</v>
      </c>
      <c r="B213" s="150">
        <v>7</v>
      </c>
      <c r="C213" s="149" t="str">
        <f t="shared" si="3"/>
        <v>WA</v>
      </c>
    </row>
    <row r="214" spans="1:3">
      <c r="A214" s="150">
        <v>6126</v>
      </c>
      <c r="B214" s="150">
        <v>7</v>
      </c>
      <c r="C214" s="149" t="str">
        <f t="shared" si="3"/>
        <v>WA</v>
      </c>
    </row>
    <row r="215" spans="1:3">
      <c r="A215" s="150">
        <v>6147</v>
      </c>
      <c r="B215" s="150">
        <v>7</v>
      </c>
      <c r="C215" s="149" t="str">
        <f t="shared" si="3"/>
        <v>WA</v>
      </c>
    </row>
    <row r="216" spans="1:3">
      <c r="A216" s="150">
        <v>6148</v>
      </c>
      <c r="B216" s="150">
        <v>7</v>
      </c>
      <c r="C216" s="149" t="str">
        <f t="shared" si="3"/>
        <v>WA</v>
      </c>
    </row>
    <row r="217" spans="1:3">
      <c r="A217" s="150">
        <v>6149</v>
      </c>
      <c r="B217" s="150">
        <v>7</v>
      </c>
      <c r="C217" s="149" t="str">
        <f t="shared" si="3"/>
        <v>WA</v>
      </c>
    </row>
    <row r="218" spans="1:3">
      <c r="A218" s="150">
        <v>6150</v>
      </c>
      <c r="B218" s="150">
        <v>7</v>
      </c>
      <c r="C218" s="149" t="str">
        <f t="shared" si="3"/>
        <v>WA</v>
      </c>
    </row>
    <row r="219" spans="1:3">
      <c r="A219" s="150">
        <v>6151</v>
      </c>
      <c r="B219" s="150">
        <v>7</v>
      </c>
      <c r="C219" s="149" t="str">
        <f t="shared" si="3"/>
        <v>WA</v>
      </c>
    </row>
    <row r="220" spans="1:3">
      <c r="A220" s="150">
        <v>6152</v>
      </c>
      <c r="B220" s="150">
        <v>7</v>
      </c>
      <c r="C220" s="149" t="str">
        <f t="shared" si="3"/>
        <v>WA</v>
      </c>
    </row>
    <row r="221" spans="1:3">
      <c r="A221" s="150">
        <v>6153</v>
      </c>
      <c r="B221" s="150">
        <v>7</v>
      </c>
      <c r="C221" s="149" t="str">
        <f t="shared" si="3"/>
        <v>WA</v>
      </c>
    </row>
    <row r="222" spans="1:3">
      <c r="A222" s="150">
        <v>6154</v>
      </c>
      <c r="B222" s="150">
        <v>7</v>
      </c>
      <c r="C222" s="149" t="str">
        <f t="shared" si="3"/>
        <v>WA</v>
      </c>
    </row>
    <row r="223" spans="1:3">
      <c r="A223" s="150">
        <v>6155</v>
      </c>
      <c r="B223" s="150">
        <v>7</v>
      </c>
      <c r="C223" s="149" t="str">
        <f t="shared" si="3"/>
        <v>WA</v>
      </c>
    </row>
    <row r="224" spans="1:3">
      <c r="A224" s="150">
        <v>6156</v>
      </c>
      <c r="B224" s="150">
        <v>7</v>
      </c>
      <c r="C224" s="149" t="str">
        <f t="shared" si="3"/>
        <v>WA</v>
      </c>
    </row>
    <row r="225" spans="1:3">
      <c r="A225" s="150">
        <v>6157</v>
      </c>
      <c r="B225" s="150">
        <v>7</v>
      </c>
      <c r="C225" s="149" t="str">
        <f t="shared" si="3"/>
        <v>WA</v>
      </c>
    </row>
    <row r="226" spans="1:3">
      <c r="A226" s="150">
        <v>6158</v>
      </c>
      <c r="B226" s="150">
        <v>7</v>
      </c>
      <c r="C226" s="149" t="str">
        <f t="shared" si="3"/>
        <v>WA</v>
      </c>
    </row>
    <row r="227" spans="1:3">
      <c r="A227" s="150">
        <v>6159</v>
      </c>
      <c r="B227" s="150">
        <v>7</v>
      </c>
      <c r="C227" s="149" t="str">
        <f t="shared" si="3"/>
        <v>WA</v>
      </c>
    </row>
    <row r="228" spans="1:3">
      <c r="A228" s="150">
        <v>6160</v>
      </c>
      <c r="B228" s="150">
        <v>7</v>
      </c>
      <c r="C228" s="149" t="str">
        <f t="shared" si="3"/>
        <v>WA</v>
      </c>
    </row>
    <row r="229" spans="1:3">
      <c r="A229" s="150">
        <v>6161</v>
      </c>
      <c r="B229" s="150">
        <v>7</v>
      </c>
      <c r="C229" s="149" t="str">
        <f t="shared" si="3"/>
        <v>WA</v>
      </c>
    </row>
    <row r="230" spans="1:3">
      <c r="A230" s="150">
        <v>6162</v>
      </c>
      <c r="B230" s="150">
        <v>7</v>
      </c>
      <c r="C230" s="149" t="str">
        <f t="shared" si="3"/>
        <v>WA</v>
      </c>
    </row>
    <row r="231" spans="1:3">
      <c r="A231" s="150">
        <v>6163</v>
      </c>
      <c r="B231" s="150">
        <v>7</v>
      </c>
      <c r="C231" s="149" t="str">
        <f t="shared" si="3"/>
        <v>WA</v>
      </c>
    </row>
    <row r="232" spans="1:3">
      <c r="A232" s="150">
        <v>6164</v>
      </c>
      <c r="B232" s="150">
        <v>7</v>
      </c>
      <c r="C232" s="149" t="str">
        <f t="shared" si="3"/>
        <v>WA</v>
      </c>
    </row>
    <row r="233" spans="1:3">
      <c r="A233" s="150">
        <v>6165</v>
      </c>
      <c r="B233" s="150">
        <v>7</v>
      </c>
      <c r="C233" s="149" t="str">
        <f t="shared" si="3"/>
        <v>WA</v>
      </c>
    </row>
    <row r="234" spans="1:3">
      <c r="A234" s="150">
        <v>6166</v>
      </c>
      <c r="B234" s="150">
        <v>7</v>
      </c>
      <c r="C234" s="149" t="str">
        <f t="shared" si="3"/>
        <v>WA</v>
      </c>
    </row>
    <row r="235" spans="1:3">
      <c r="A235" s="150">
        <v>6167</v>
      </c>
      <c r="B235" s="150">
        <v>7</v>
      </c>
      <c r="C235" s="149" t="str">
        <f t="shared" si="3"/>
        <v>WA</v>
      </c>
    </row>
    <row r="236" spans="1:3">
      <c r="A236" s="150">
        <v>6168</v>
      </c>
      <c r="B236" s="150">
        <v>7</v>
      </c>
      <c r="C236" s="149" t="str">
        <f t="shared" si="3"/>
        <v>WA</v>
      </c>
    </row>
    <row r="237" spans="1:3">
      <c r="A237" s="150">
        <v>6169</v>
      </c>
      <c r="B237" s="150">
        <v>7</v>
      </c>
      <c r="C237" s="149" t="str">
        <f t="shared" si="3"/>
        <v>WA</v>
      </c>
    </row>
    <row r="238" spans="1:3">
      <c r="A238" s="150">
        <v>6170</v>
      </c>
      <c r="B238" s="150">
        <v>7</v>
      </c>
      <c r="C238" s="149" t="str">
        <f t="shared" si="3"/>
        <v>WA</v>
      </c>
    </row>
    <row r="239" spans="1:3">
      <c r="A239" s="150">
        <v>6171</v>
      </c>
      <c r="B239" s="150">
        <v>7</v>
      </c>
      <c r="C239" s="149" t="str">
        <f t="shared" si="3"/>
        <v>WA</v>
      </c>
    </row>
    <row r="240" spans="1:3">
      <c r="A240" s="150">
        <v>6172</v>
      </c>
      <c r="B240" s="150">
        <v>7</v>
      </c>
      <c r="C240" s="149" t="str">
        <f t="shared" si="3"/>
        <v>WA</v>
      </c>
    </row>
    <row r="241" spans="1:3">
      <c r="A241" s="150">
        <v>6173</v>
      </c>
      <c r="B241" s="150">
        <v>7</v>
      </c>
      <c r="C241" s="149" t="str">
        <f t="shared" si="3"/>
        <v>WA</v>
      </c>
    </row>
    <row r="242" spans="1:3">
      <c r="A242" s="150">
        <v>6174</v>
      </c>
      <c r="B242" s="150">
        <v>7</v>
      </c>
      <c r="C242" s="149" t="str">
        <f t="shared" si="3"/>
        <v>WA</v>
      </c>
    </row>
    <row r="243" spans="1:3">
      <c r="A243" s="150">
        <v>6175</v>
      </c>
      <c r="B243" s="150">
        <v>7</v>
      </c>
      <c r="C243" s="149" t="str">
        <f t="shared" si="3"/>
        <v>WA</v>
      </c>
    </row>
    <row r="244" spans="1:3">
      <c r="A244" s="150">
        <v>6176</v>
      </c>
      <c r="B244" s="150">
        <v>7</v>
      </c>
      <c r="C244" s="149" t="str">
        <f t="shared" si="3"/>
        <v>WA</v>
      </c>
    </row>
    <row r="245" spans="1:3">
      <c r="A245" s="150">
        <v>6207</v>
      </c>
      <c r="B245" s="150">
        <v>7</v>
      </c>
      <c r="C245" s="149" t="str">
        <f t="shared" si="3"/>
        <v>WA</v>
      </c>
    </row>
    <row r="246" spans="1:3">
      <c r="A246" s="150">
        <v>6208</v>
      </c>
      <c r="B246" s="150">
        <v>7</v>
      </c>
      <c r="C246" s="149" t="str">
        <f t="shared" si="3"/>
        <v>WA</v>
      </c>
    </row>
    <row r="247" spans="1:3">
      <c r="A247" s="150">
        <v>6210</v>
      </c>
      <c r="B247" s="150">
        <v>7</v>
      </c>
      <c r="C247" s="149" t="str">
        <f t="shared" si="3"/>
        <v>WA</v>
      </c>
    </row>
    <row r="248" spans="1:3">
      <c r="A248" s="150">
        <v>6213</v>
      </c>
      <c r="B248" s="150">
        <v>7</v>
      </c>
      <c r="C248" s="149" t="str">
        <f t="shared" si="3"/>
        <v>WA</v>
      </c>
    </row>
    <row r="249" spans="1:3">
      <c r="A249" s="150">
        <v>6214</v>
      </c>
      <c r="B249" s="150">
        <v>7</v>
      </c>
      <c r="C249" s="149" t="str">
        <f t="shared" si="3"/>
        <v>WA</v>
      </c>
    </row>
    <row r="250" spans="1:3">
      <c r="A250" s="150">
        <v>6215</v>
      </c>
      <c r="B250" s="150">
        <v>7</v>
      </c>
      <c r="C250" s="149" t="str">
        <f t="shared" si="3"/>
        <v>WA</v>
      </c>
    </row>
    <row r="251" spans="1:3">
      <c r="A251" s="150">
        <v>6218</v>
      </c>
      <c r="B251" s="150">
        <v>7</v>
      </c>
      <c r="C251" s="149" t="str">
        <f t="shared" si="3"/>
        <v>WA</v>
      </c>
    </row>
    <row r="252" spans="1:3">
      <c r="A252" s="150">
        <v>6220</v>
      </c>
      <c r="B252" s="150">
        <v>7</v>
      </c>
      <c r="C252" s="149" t="str">
        <f t="shared" si="3"/>
        <v>WA</v>
      </c>
    </row>
    <row r="253" spans="1:3">
      <c r="A253" s="150">
        <v>6221</v>
      </c>
      <c r="B253" s="150">
        <v>7</v>
      </c>
      <c r="C253" s="149" t="str">
        <f t="shared" si="3"/>
        <v>WA</v>
      </c>
    </row>
    <row r="254" spans="1:3">
      <c r="A254" s="150">
        <v>6223</v>
      </c>
      <c r="B254" s="150">
        <v>7</v>
      </c>
      <c r="C254" s="149" t="str">
        <f t="shared" si="3"/>
        <v>WA</v>
      </c>
    </row>
    <row r="255" spans="1:3">
      <c r="A255" s="150">
        <v>6224</v>
      </c>
      <c r="B255" s="150">
        <v>7</v>
      </c>
      <c r="C255" s="149" t="str">
        <f t="shared" si="3"/>
        <v>WA</v>
      </c>
    </row>
    <row r="256" spans="1:3">
      <c r="A256" s="150">
        <v>6225</v>
      </c>
      <c r="B256" s="150">
        <v>7</v>
      </c>
      <c r="C256" s="149" t="str">
        <f t="shared" si="3"/>
        <v>WA</v>
      </c>
    </row>
    <row r="257" spans="1:3">
      <c r="A257" s="150">
        <v>6302</v>
      </c>
      <c r="B257" s="150">
        <v>7</v>
      </c>
      <c r="C257" s="149" t="str">
        <f t="shared" si="3"/>
        <v>WA</v>
      </c>
    </row>
    <row r="258" spans="1:3">
      <c r="A258" s="150">
        <v>6304</v>
      </c>
      <c r="B258" s="150">
        <v>7</v>
      </c>
      <c r="C258" s="149" t="str">
        <f t="shared" ref="C258:C321" si="4">IF(OR(A258&lt;=299,AND(A258&lt;3000,A258&gt;=1000)),"NSW",IF(AND(A258&lt;=999,A258&gt;=800),"NT",IF(OR(AND(A258&lt;=8999,A258&gt;=8000),AND(A258&lt;=3999,A258&gt;=3000)),"VIC",IF(OR(AND(A258&lt;=9999,A258&gt;=9000),AND(A258&lt;=4999,A258&gt;=4000)),"QLD",IF(AND(A258&lt;=5999,A258&gt;=5000),"SA",IF(AND(A258&lt;=6999,A258&gt;=6000),"WA","TAS"))))))</f>
        <v>WA</v>
      </c>
    </row>
    <row r="259" spans="1:3">
      <c r="A259" s="150">
        <v>6306</v>
      </c>
      <c r="B259" s="150">
        <v>7</v>
      </c>
      <c r="C259" s="149" t="str">
        <f t="shared" si="4"/>
        <v>WA</v>
      </c>
    </row>
    <row r="260" spans="1:3">
      <c r="A260" s="150">
        <v>6308</v>
      </c>
      <c r="B260" s="150">
        <v>7</v>
      </c>
      <c r="C260" s="149" t="str">
        <f t="shared" si="4"/>
        <v>WA</v>
      </c>
    </row>
    <row r="261" spans="1:3">
      <c r="A261" s="150">
        <v>6390</v>
      </c>
      <c r="B261" s="150">
        <v>7</v>
      </c>
      <c r="C261" s="149" t="str">
        <f t="shared" si="4"/>
        <v>WA</v>
      </c>
    </row>
    <row r="262" spans="1:3">
      <c r="A262" s="150">
        <v>6391</v>
      </c>
      <c r="B262" s="150">
        <v>7</v>
      </c>
      <c r="C262" s="149" t="str">
        <f t="shared" si="4"/>
        <v>WA</v>
      </c>
    </row>
    <row r="263" spans="1:3">
      <c r="A263" s="150">
        <v>6392</v>
      </c>
      <c r="B263" s="150">
        <v>7</v>
      </c>
      <c r="C263" s="149" t="str">
        <f t="shared" si="4"/>
        <v>WA</v>
      </c>
    </row>
    <row r="264" spans="1:3">
      <c r="A264" s="150">
        <v>6393</v>
      </c>
      <c r="B264" s="150">
        <v>7</v>
      </c>
      <c r="C264" s="149" t="str">
        <f t="shared" si="4"/>
        <v>WA</v>
      </c>
    </row>
    <row r="265" spans="1:3">
      <c r="A265" s="150">
        <v>6401</v>
      </c>
      <c r="B265" s="150">
        <v>7</v>
      </c>
      <c r="C265" s="149" t="str">
        <f t="shared" si="4"/>
        <v>WA</v>
      </c>
    </row>
    <row r="266" spans="1:3">
      <c r="A266" s="150">
        <v>6403</v>
      </c>
      <c r="B266" s="150">
        <v>7</v>
      </c>
      <c r="C266" s="149" t="str">
        <f t="shared" si="4"/>
        <v>WA</v>
      </c>
    </row>
    <row r="267" spans="1:3">
      <c r="A267" s="150">
        <v>6405</v>
      </c>
      <c r="B267" s="150">
        <v>7</v>
      </c>
      <c r="C267" s="149" t="str">
        <f t="shared" si="4"/>
        <v>WA</v>
      </c>
    </row>
    <row r="268" spans="1:3">
      <c r="A268" s="150">
        <v>6409</v>
      </c>
      <c r="B268" s="150">
        <v>7</v>
      </c>
      <c r="C268" s="149" t="str">
        <f t="shared" si="4"/>
        <v>WA</v>
      </c>
    </row>
    <row r="269" spans="1:3">
      <c r="A269" s="150">
        <v>6460</v>
      </c>
      <c r="B269" s="150">
        <v>7</v>
      </c>
      <c r="C269" s="149" t="str">
        <f t="shared" si="4"/>
        <v>WA</v>
      </c>
    </row>
    <row r="270" spans="1:3">
      <c r="A270" s="150">
        <v>6461</v>
      </c>
      <c r="B270" s="150">
        <v>7</v>
      </c>
      <c r="C270" s="149" t="str">
        <f t="shared" si="4"/>
        <v>WA</v>
      </c>
    </row>
    <row r="271" spans="1:3">
      <c r="A271" s="150">
        <v>6462</v>
      </c>
      <c r="B271" s="150">
        <v>7</v>
      </c>
      <c r="C271" s="149" t="str">
        <f t="shared" si="4"/>
        <v>WA</v>
      </c>
    </row>
    <row r="272" spans="1:3">
      <c r="A272" s="150">
        <v>6464</v>
      </c>
      <c r="B272" s="150">
        <v>7</v>
      </c>
      <c r="C272" s="149" t="str">
        <f t="shared" si="4"/>
        <v>WA</v>
      </c>
    </row>
    <row r="273" spans="1:3">
      <c r="A273" s="150">
        <v>6465</v>
      </c>
      <c r="B273" s="150">
        <v>7</v>
      </c>
      <c r="C273" s="149" t="str">
        <f t="shared" si="4"/>
        <v>WA</v>
      </c>
    </row>
    <row r="274" spans="1:3">
      <c r="A274" s="150">
        <v>6466</v>
      </c>
      <c r="B274" s="150">
        <v>7</v>
      </c>
      <c r="C274" s="149" t="str">
        <f t="shared" si="4"/>
        <v>WA</v>
      </c>
    </row>
    <row r="275" spans="1:3">
      <c r="A275" s="150">
        <v>6467</v>
      </c>
      <c r="B275" s="150">
        <v>7</v>
      </c>
      <c r="C275" s="149" t="str">
        <f t="shared" si="4"/>
        <v>WA</v>
      </c>
    </row>
    <row r="276" spans="1:3">
      <c r="A276" s="150">
        <v>6468</v>
      </c>
      <c r="B276" s="150">
        <v>7</v>
      </c>
      <c r="C276" s="149" t="str">
        <f t="shared" si="4"/>
        <v>WA</v>
      </c>
    </row>
    <row r="277" spans="1:3">
      <c r="A277" s="150">
        <v>6470</v>
      </c>
      <c r="B277" s="150">
        <v>7</v>
      </c>
      <c r="C277" s="149" t="str">
        <f t="shared" si="4"/>
        <v>WA</v>
      </c>
    </row>
    <row r="278" spans="1:3">
      <c r="A278" s="150">
        <v>6472</v>
      </c>
      <c r="B278" s="150">
        <v>7</v>
      </c>
      <c r="C278" s="149" t="str">
        <f t="shared" si="4"/>
        <v>WA</v>
      </c>
    </row>
    <row r="279" spans="1:3">
      <c r="A279" s="150">
        <v>6501</v>
      </c>
      <c r="B279" s="150">
        <v>7</v>
      </c>
      <c r="C279" s="149" t="str">
        <f t="shared" si="4"/>
        <v>WA</v>
      </c>
    </row>
    <row r="280" spans="1:3">
      <c r="A280" s="150">
        <v>6503</v>
      </c>
      <c r="B280" s="150">
        <v>7</v>
      </c>
      <c r="C280" s="149" t="str">
        <f t="shared" si="4"/>
        <v>WA</v>
      </c>
    </row>
    <row r="281" spans="1:3">
      <c r="A281" s="150">
        <v>6556</v>
      </c>
      <c r="B281" s="150">
        <v>7</v>
      </c>
      <c r="C281" s="149" t="str">
        <f t="shared" si="4"/>
        <v>WA</v>
      </c>
    </row>
    <row r="282" spans="1:3">
      <c r="A282" s="150">
        <v>6558</v>
      </c>
      <c r="B282" s="150">
        <v>7</v>
      </c>
      <c r="C282" s="149" t="str">
        <f t="shared" si="4"/>
        <v>WA</v>
      </c>
    </row>
    <row r="283" spans="1:3">
      <c r="A283" s="150">
        <v>6560</v>
      </c>
      <c r="B283" s="150">
        <v>7</v>
      </c>
      <c r="C283" s="149" t="str">
        <f t="shared" si="4"/>
        <v>WA</v>
      </c>
    </row>
    <row r="284" spans="1:3">
      <c r="A284" s="150">
        <v>6562</v>
      </c>
      <c r="B284" s="150">
        <v>7</v>
      </c>
      <c r="C284" s="149" t="str">
        <f t="shared" si="4"/>
        <v>WA</v>
      </c>
    </row>
    <row r="285" spans="1:3">
      <c r="A285" s="150">
        <v>6564</v>
      </c>
      <c r="B285" s="150">
        <v>7</v>
      </c>
      <c r="C285" s="149" t="str">
        <f t="shared" si="4"/>
        <v>WA</v>
      </c>
    </row>
    <row r="286" spans="1:3">
      <c r="A286" s="150">
        <v>6566</v>
      </c>
      <c r="B286" s="150">
        <v>7</v>
      </c>
      <c r="C286" s="149" t="str">
        <f t="shared" si="4"/>
        <v>WA</v>
      </c>
    </row>
    <row r="287" spans="1:3">
      <c r="A287" s="150">
        <v>6567</v>
      </c>
      <c r="B287" s="150">
        <v>7</v>
      </c>
      <c r="C287" s="149" t="str">
        <f t="shared" si="4"/>
        <v>WA</v>
      </c>
    </row>
    <row r="288" spans="1:3">
      <c r="A288" s="150">
        <v>6568</v>
      </c>
      <c r="B288" s="150">
        <v>7</v>
      </c>
      <c r="C288" s="149" t="str">
        <f t="shared" si="4"/>
        <v>WA</v>
      </c>
    </row>
    <row r="289" spans="1:3">
      <c r="A289" s="150">
        <v>6569</v>
      </c>
      <c r="B289" s="150">
        <v>7</v>
      </c>
      <c r="C289" s="149" t="str">
        <f t="shared" si="4"/>
        <v>WA</v>
      </c>
    </row>
    <row r="290" spans="1:3">
      <c r="A290" s="150">
        <v>6571</v>
      </c>
      <c r="B290" s="150">
        <v>7</v>
      </c>
      <c r="C290" s="149" t="str">
        <f t="shared" si="4"/>
        <v>WA</v>
      </c>
    </row>
    <row r="291" spans="1:3">
      <c r="A291" s="150">
        <v>6572</v>
      </c>
      <c r="B291" s="150">
        <v>7</v>
      </c>
      <c r="C291" s="149" t="str">
        <f t="shared" si="4"/>
        <v>WA</v>
      </c>
    </row>
    <row r="292" spans="1:3">
      <c r="A292" s="150">
        <v>6803</v>
      </c>
      <c r="B292" s="150">
        <v>7</v>
      </c>
      <c r="C292" s="149" t="str">
        <f t="shared" si="4"/>
        <v>WA</v>
      </c>
    </row>
    <row r="293" spans="1:3">
      <c r="A293" s="150">
        <v>6809</v>
      </c>
      <c r="B293" s="150">
        <v>7</v>
      </c>
      <c r="C293" s="149" t="str">
        <f t="shared" si="4"/>
        <v>WA</v>
      </c>
    </row>
    <row r="294" spans="1:3">
      <c r="A294" s="150">
        <v>6812</v>
      </c>
      <c r="B294" s="150">
        <v>7</v>
      </c>
      <c r="C294" s="149" t="str">
        <f t="shared" si="4"/>
        <v>WA</v>
      </c>
    </row>
    <row r="295" spans="1:3">
      <c r="A295" s="150">
        <v>6817</v>
      </c>
      <c r="B295" s="150">
        <v>7</v>
      </c>
      <c r="C295" s="149" t="str">
        <f t="shared" si="4"/>
        <v>WA</v>
      </c>
    </row>
    <row r="296" spans="1:3">
      <c r="A296" s="150">
        <v>6820</v>
      </c>
      <c r="B296" s="150">
        <v>7</v>
      </c>
      <c r="C296" s="149" t="str">
        <f t="shared" si="4"/>
        <v>WA</v>
      </c>
    </row>
    <row r="297" spans="1:3">
      <c r="A297" s="150">
        <v>6824</v>
      </c>
      <c r="B297" s="150">
        <v>7</v>
      </c>
      <c r="C297" s="149" t="str">
        <f t="shared" si="4"/>
        <v>WA</v>
      </c>
    </row>
    <row r="298" spans="1:3">
      <c r="A298" s="150">
        <v>6825</v>
      </c>
      <c r="B298" s="150">
        <v>7</v>
      </c>
      <c r="C298" s="149" t="str">
        <f t="shared" si="4"/>
        <v>WA</v>
      </c>
    </row>
    <row r="299" spans="1:3">
      <c r="A299" s="150">
        <v>6826</v>
      </c>
      <c r="B299" s="150">
        <v>7</v>
      </c>
      <c r="C299" s="149" t="str">
        <f t="shared" si="4"/>
        <v>WA</v>
      </c>
    </row>
    <row r="300" spans="1:3">
      <c r="A300" s="150">
        <v>6827</v>
      </c>
      <c r="B300" s="150">
        <v>7</v>
      </c>
      <c r="C300" s="149" t="str">
        <f t="shared" si="4"/>
        <v>WA</v>
      </c>
    </row>
    <row r="301" spans="1:3">
      <c r="A301" s="150">
        <v>6828</v>
      </c>
      <c r="B301" s="150">
        <v>7</v>
      </c>
      <c r="C301" s="149" t="str">
        <f t="shared" si="4"/>
        <v>WA</v>
      </c>
    </row>
    <row r="302" spans="1:3">
      <c r="A302" s="150">
        <v>6829</v>
      </c>
      <c r="B302" s="150">
        <v>7</v>
      </c>
      <c r="C302" s="149" t="str">
        <f t="shared" si="4"/>
        <v>WA</v>
      </c>
    </row>
    <row r="303" spans="1:3">
      <c r="A303" s="150">
        <v>6830</v>
      </c>
      <c r="B303" s="150">
        <v>7</v>
      </c>
      <c r="C303" s="149" t="str">
        <f t="shared" si="4"/>
        <v>WA</v>
      </c>
    </row>
    <row r="304" spans="1:3">
      <c r="A304" s="150">
        <v>6831</v>
      </c>
      <c r="B304" s="150">
        <v>7</v>
      </c>
      <c r="C304" s="149" t="str">
        <f t="shared" si="4"/>
        <v>WA</v>
      </c>
    </row>
    <row r="305" spans="1:3">
      <c r="A305" s="150">
        <v>6832</v>
      </c>
      <c r="B305" s="150">
        <v>7</v>
      </c>
      <c r="C305" s="149" t="str">
        <f t="shared" si="4"/>
        <v>WA</v>
      </c>
    </row>
    <row r="306" spans="1:3">
      <c r="A306" s="150">
        <v>6833</v>
      </c>
      <c r="B306" s="150">
        <v>7</v>
      </c>
      <c r="C306" s="149" t="str">
        <f t="shared" si="4"/>
        <v>WA</v>
      </c>
    </row>
    <row r="307" spans="1:3">
      <c r="A307" s="150">
        <v>6834</v>
      </c>
      <c r="B307" s="150">
        <v>7</v>
      </c>
      <c r="C307" s="149" t="str">
        <f t="shared" si="4"/>
        <v>WA</v>
      </c>
    </row>
    <row r="308" spans="1:3">
      <c r="A308" s="150">
        <v>6836</v>
      </c>
      <c r="B308" s="150">
        <v>7</v>
      </c>
      <c r="C308" s="149" t="str">
        <f t="shared" si="4"/>
        <v>WA</v>
      </c>
    </row>
    <row r="309" spans="1:3">
      <c r="A309" s="150">
        <v>6837</v>
      </c>
      <c r="B309" s="150">
        <v>7</v>
      </c>
      <c r="C309" s="149" t="str">
        <f t="shared" si="4"/>
        <v>WA</v>
      </c>
    </row>
    <row r="310" spans="1:3">
      <c r="A310" s="150">
        <v>6838</v>
      </c>
      <c r="B310" s="150">
        <v>7</v>
      </c>
      <c r="C310" s="149" t="str">
        <f t="shared" si="4"/>
        <v>WA</v>
      </c>
    </row>
    <row r="311" spans="1:3">
      <c r="A311" s="150">
        <v>6839</v>
      </c>
      <c r="B311" s="150">
        <v>7</v>
      </c>
      <c r="C311" s="149" t="str">
        <f t="shared" si="4"/>
        <v>WA</v>
      </c>
    </row>
    <row r="312" spans="1:3">
      <c r="A312" s="150">
        <v>6840</v>
      </c>
      <c r="B312" s="150">
        <v>7</v>
      </c>
      <c r="C312" s="149" t="str">
        <f t="shared" si="4"/>
        <v>WA</v>
      </c>
    </row>
    <row r="313" spans="1:3">
      <c r="A313" s="150">
        <v>6841</v>
      </c>
      <c r="B313" s="150">
        <v>7</v>
      </c>
      <c r="C313" s="149" t="str">
        <f t="shared" si="4"/>
        <v>WA</v>
      </c>
    </row>
    <row r="314" spans="1:3">
      <c r="A314" s="150">
        <v>6842</v>
      </c>
      <c r="B314" s="150">
        <v>7</v>
      </c>
      <c r="C314" s="149" t="str">
        <f t="shared" si="4"/>
        <v>WA</v>
      </c>
    </row>
    <row r="315" spans="1:3">
      <c r="A315" s="150">
        <v>6843</v>
      </c>
      <c r="B315" s="150">
        <v>7</v>
      </c>
      <c r="C315" s="149" t="str">
        <f t="shared" si="4"/>
        <v>WA</v>
      </c>
    </row>
    <row r="316" spans="1:3">
      <c r="A316" s="150">
        <v>6844</v>
      </c>
      <c r="B316" s="150">
        <v>7</v>
      </c>
      <c r="C316" s="149" t="str">
        <f t="shared" si="4"/>
        <v>WA</v>
      </c>
    </row>
    <row r="317" spans="1:3">
      <c r="A317" s="150">
        <v>6845</v>
      </c>
      <c r="B317" s="150">
        <v>7</v>
      </c>
      <c r="C317" s="149" t="str">
        <f t="shared" si="4"/>
        <v>WA</v>
      </c>
    </row>
    <row r="318" spans="1:3">
      <c r="A318" s="150">
        <v>6846</v>
      </c>
      <c r="B318" s="150">
        <v>7</v>
      </c>
      <c r="C318" s="149" t="str">
        <f t="shared" si="4"/>
        <v>WA</v>
      </c>
    </row>
    <row r="319" spans="1:3">
      <c r="A319" s="150">
        <v>6847</v>
      </c>
      <c r="B319" s="150">
        <v>7</v>
      </c>
      <c r="C319" s="149" t="str">
        <f t="shared" si="4"/>
        <v>WA</v>
      </c>
    </row>
    <row r="320" spans="1:3">
      <c r="A320" s="150">
        <v>6848</v>
      </c>
      <c r="B320" s="150">
        <v>7</v>
      </c>
      <c r="C320" s="149" t="str">
        <f t="shared" si="4"/>
        <v>WA</v>
      </c>
    </row>
    <row r="321" spans="1:3">
      <c r="A321" s="150">
        <v>6849</v>
      </c>
      <c r="B321" s="150">
        <v>7</v>
      </c>
      <c r="C321" s="149" t="str">
        <f t="shared" si="4"/>
        <v>WA</v>
      </c>
    </row>
    <row r="322" spans="1:3">
      <c r="A322" s="150">
        <v>6850</v>
      </c>
      <c r="B322" s="150">
        <v>7</v>
      </c>
      <c r="C322" s="149" t="str">
        <f t="shared" ref="C322:C385" si="5">IF(OR(A322&lt;=299,AND(A322&lt;3000,A322&gt;=1000)),"NSW",IF(AND(A322&lt;=999,A322&gt;=800),"NT",IF(OR(AND(A322&lt;=8999,A322&gt;=8000),AND(A322&lt;=3999,A322&gt;=3000)),"VIC",IF(OR(AND(A322&lt;=9999,A322&gt;=9000),AND(A322&lt;=4999,A322&gt;=4000)),"QLD",IF(AND(A322&lt;=5999,A322&gt;=5000),"SA",IF(AND(A322&lt;=6999,A322&gt;=6000),"WA","TAS"))))))</f>
        <v>WA</v>
      </c>
    </row>
    <row r="323" spans="1:3">
      <c r="A323" s="150">
        <v>6851</v>
      </c>
      <c r="B323" s="150">
        <v>7</v>
      </c>
      <c r="C323" s="149" t="str">
        <f t="shared" si="5"/>
        <v>WA</v>
      </c>
    </row>
    <row r="324" spans="1:3">
      <c r="A324" s="150">
        <v>6865</v>
      </c>
      <c r="B324" s="150">
        <v>7</v>
      </c>
      <c r="C324" s="149" t="str">
        <f t="shared" si="5"/>
        <v>WA</v>
      </c>
    </row>
    <row r="325" spans="1:3">
      <c r="A325" s="150">
        <v>6872</v>
      </c>
      <c r="B325" s="150">
        <v>7</v>
      </c>
      <c r="C325" s="149" t="str">
        <f t="shared" si="5"/>
        <v>WA</v>
      </c>
    </row>
    <row r="326" spans="1:3">
      <c r="A326" s="150">
        <v>6873</v>
      </c>
      <c r="B326" s="150">
        <v>7</v>
      </c>
      <c r="C326" s="149" t="str">
        <f t="shared" si="5"/>
        <v>WA</v>
      </c>
    </row>
    <row r="327" spans="1:3">
      <c r="A327" s="150">
        <v>6892</v>
      </c>
      <c r="B327" s="150">
        <v>7</v>
      </c>
      <c r="C327" s="149" t="str">
        <f t="shared" si="5"/>
        <v>WA</v>
      </c>
    </row>
    <row r="328" spans="1:3">
      <c r="A328" s="150">
        <v>6893</v>
      </c>
      <c r="B328" s="150">
        <v>7</v>
      </c>
      <c r="C328" s="149" t="str">
        <f t="shared" si="5"/>
        <v>WA</v>
      </c>
    </row>
    <row r="329" spans="1:3">
      <c r="A329" s="150">
        <v>6900</v>
      </c>
      <c r="B329" s="150">
        <v>7</v>
      </c>
      <c r="C329" s="149" t="str">
        <f t="shared" si="5"/>
        <v>WA</v>
      </c>
    </row>
    <row r="330" spans="1:3">
      <c r="A330" s="150">
        <v>6901</v>
      </c>
      <c r="B330" s="150">
        <v>7</v>
      </c>
      <c r="C330" s="149" t="str">
        <f t="shared" si="5"/>
        <v>WA</v>
      </c>
    </row>
    <row r="331" spans="1:3">
      <c r="A331" s="150">
        <v>6902</v>
      </c>
      <c r="B331" s="150">
        <v>7</v>
      </c>
      <c r="C331" s="149" t="str">
        <f t="shared" si="5"/>
        <v>WA</v>
      </c>
    </row>
    <row r="332" spans="1:3">
      <c r="A332" s="150">
        <v>6903</v>
      </c>
      <c r="B332" s="150">
        <v>7</v>
      </c>
      <c r="C332" s="149" t="str">
        <f t="shared" si="5"/>
        <v>WA</v>
      </c>
    </row>
    <row r="333" spans="1:3">
      <c r="A333" s="150">
        <v>6904</v>
      </c>
      <c r="B333" s="150">
        <v>7</v>
      </c>
      <c r="C333" s="149" t="str">
        <f t="shared" si="5"/>
        <v>WA</v>
      </c>
    </row>
    <row r="334" spans="1:3">
      <c r="A334" s="150">
        <v>6905</v>
      </c>
      <c r="B334" s="150">
        <v>7</v>
      </c>
      <c r="C334" s="149" t="str">
        <f t="shared" si="5"/>
        <v>WA</v>
      </c>
    </row>
    <row r="335" spans="1:3">
      <c r="A335" s="150">
        <v>6906</v>
      </c>
      <c r="B335" s="150">
        <v>7</v>
      </c>
      <c r="C335" s="149" t="str">
        <f t="shared" si="5"/>
        <v>WA</v>
      </c>
    </row>
    <row r="336" spans="1:3">
      <c r="A336" s="150">
        <v>6907</v>
      </c>
      <c r="B336" s="150">
        <v>7</v>
      </c>
      <c r="C336" s="149" t="str">
        <f t="shared" si="5"/>
        <v>WA</v>
      </c>
    </row>
    <row r="337" spans="1:3">
      <c r="A337" s="150">
        <v>6909</v>
      </c>
      <c r="B337" s="150">
        <v>7</v>
      </c>
      <c r="C337" s="149" t="str">
        <f t="shared" si="5"/>
        <v>WA</v>
      </c>
    </row>
    <row r="338" spans="1:3">
      <c r="A338" s="150">
        <v>6910</v>
      </c>
      <c r="B338" s="150">
        <v>7</v>
      </c>
      <c r="C338" s="149" t="str">
        <f t="shared" si="5"/>
        <v>WA</v>
      </c>
    </row>
    <row r="339" spans="1:3">
      <c r="A339" s="150">
        <v>6911</v>
      </c>
      <c r="B339" s="150">
        <v>7</v>
      </c>
      <c r="C339" s="149" t="str">
        <f t="shared" si="5"/>
        <v>WA</v>
      </c>
    </row>
    <row r="340" spans="1:3">
      <c r="A340" s="150">
        <v>6912</v>
      </c>
      <c r="B340" s="150">
        <v>7</v>
      </c>
      <c r="C340" s="149" t="str">
        <f t="shared" si="5"/>
        <v>WA</v>
      </c>
    </row>
    <row r="341" spans="1:3">
      <c r="A341" s="150">
        <v>6913</v>
      </c>
      <c r="B341" s="150">
        <v>7</v>
      </c>
      <c r="C341" s="149" t="str">
        <f t="shared" si="5"/>
        <v>WA</v>
      </c>
    </row>
    <row r="342" spans="1:3">
      <c r="A342" s="150">
        <v>6914</v>
      </c>
      <c r="B342" s="150">
        <v>7</v>
      </c>
      <c r="C342" s="149" t="str">
        <f t="shared" si="5"/>
        <v>WA</v>
      </c>
    </row>
    <row r="343" spans="1:3">
      <c r="A343" s="150">
        <v>6915</v>
      </c>
      <c r="B343" s="150">
        <v>7</v>
      </c>
      <c r="C343" s="149" t="str">
        <f t="shared" si="5"/>
        <v>WA</v>
      </c>
    </row>
    <row r="344" spans="1:3">
      <c r="A344" s="150">
        <v>6916</v>
      </c>
      <c r="B344" s="150">
        <v>7</v>
      </c>
      <c r="C344" s="149" t="str">
        <f t="shared" si="5"/>
        <v>WA</v>
      </c>
    </row>
    <row r="345" spans="1:3">
      <c r="A345" s="150">
        <v>6917</v>
      </c>
      <c r="B345" s="150">
        <v>7</v>
      </c>
      <c r="C345" s="149" t="str">
        <f t="shared" si="5"/>
        <v>WA</v>
      </c>
    </row>
    <row r="346" spans="1:3">
      <c r="A346" s="150">
        <v>6918</v>
      </c>
      <c r="B346" s="150">
        <v>7</v>
      </c>
      <c r="C346" s="149" t="str">
        <f t="shared" si="5"/>
        <v>WA</v>
      </c>
    </row>
    <row r="347" spans="1:3">
      <c r="A347" s="150">
        <v>6919</v>
      </c>
      <c r="B347" s="150">
        <v>7</v>
      </c>
      <c r="C347" s="149" t="str">
        <f t="shared" si="5"/>
        <v>WA</v>
      </c>
    </row>
    <row r="348" spans="1:3">
      <c r="A348" s="150">
        <v>6920</v>
      </c>
      <c r="B348" s="150">
        <v>7</v>
      </c>
      <c r="C348" s="149" t="str">
        <f t="shared" si="5"/>
        <v>WA</v>
      </c>
    </row>
    <row r="349" spans="1:3">
      <c r="A349" s="150">
        <v>6921</v>
      </c>
      <c r="B349" s="150">
        <v>7</v>
      </c>
      <c r="C349" s="149" t="str">
        <f t="shared" si="5"/>
        <v>WA</v>
      </c>
    </row>
    <row r="350" spans="1:3">
      <c r="A350" s="150">
        <v>6922</v>
      </c>
      <c r="B350" s="150">
        <v>7</v>
      </c>
      <c r="C350" s="149" t="str">
        <f t="shared" si="5"/>
        <v>WA</v>
      </c>
    </row>
    <row r="351" spans="1:3">
      <c r="A351" s="150">
        <v>6923</v>
      </c>
      <c r="B351" s="150">
        <v>7</v>
      </c>
      <c r="C351" s="149" t="str">
        <f t="shared" si="5"/>
        <v>WA</v>
      </c>
    </row>
    <row r="352" spans="1:3">
      <c r="A352" s="150">
        <v>6924</v>
      </c>
      <c r="B352" s="150">
        <v>7</v>
      </c>
      <c r="C352" s="149" t="str">
        <f t="shared" si="5"/>
        <v>WA</v>
      </c>
    </row>
    <row r="353" spans="1:3">
      <c r="A353" s="150">
        <v>6925</v>
      </c>
      <c r="B353" s="150">
        <v>7</v>
      </c>
      <c r="C353" s="149" t="str">
        <f t="shared" si="5"/>
        <v>WA</v>
      </c>
    </row>
    <row r="354" spans="1:3">
      <c r="A354" s="150">
        <v>6926</v>
      </c>
      <c r="B354" s="150">
        <v>7</v>
      </c>
      <c r="C354" s="149" t="str">
        <f t="shared" si="5"/>
        <v>WA</v>
      </c>
    </row>
    <row r="355" spans="1:3">
      <c r="A355" s="150">
        <v>6927</v>
      </c>
      <c r="B355" s="150">
        <v>7</v>
      </c>
      <c r="C355" s="149" t="str">
        <f t="shared" si="5"/>
        <v>WA</v>
      </c>
    </row>
    <row r="356" spans="1:3">
      <c r="A356" s="150">
        <v>6928</v>
      </c>
      <c r="B356" s="150">
        <v>7</v>
      </c>
      <c r="C356" s="149" t="str">
        <f t="shared" si="5"/>
        <v>WA</v>
      </c>
    </row>
    <row r="357" spans="1:3">
      <c r="A357" s="150">
        <v>6929</v>
      </c>
      <c r="B357" s="150">
        <v>7</v>
      </c>
      <c r="C357" s="149" t="str">
        <f t="shared" si="5"/>
        <v>WA</v>
      </c>
    </row>
    <row r="358" spans="1:3">
      <c r="A358" s="150">
        <v>6931</v>
      </c>
      <c r="B358" s="150">
        <v>7</v>
      </c>
      <c r="C358" s="149" t="str">
        <f t="shared" si="5"/>
        <v>WA</v>
      </c>
    </row>
    <row r="359" spans="1:3">
      <c r="A359" s="150">
        <v>6932</v>
      </c>
      <c r="B359" s="150">
        <v>7</v>
      </c>
      <c r="C359" s="149" t="str">
        <f t="shared" si="5"/>
        <v>WA</v>
      </c>
    </row>
    <row r="360" spans="1:3">
      <c r="A360" s="150">
        <v>6933</v>
      </c>
      <c r="B360" s="150">
        <v>7</v>
      </c>
      <c r="C360" s="149" t="str">
        <f t="shared" si="5"/>
        <v>WA</v>
      </c>
    </row>
    <row r="361" spans="1:3">
      <c r="A361" s="150">
        <v>6934</v>
      </c>
      <c r="B361" s="150">
        <v>7</v>
      </c>
      <c r="C361" s="149" t="str">
        <f t="shared" si="5"/>
        <v>WA</v>
      </c>
    </row>
    <row r="362" spans="1:3">
      <c r="A362" s="150">
        <v>6935</v>
      </c>
      <c r="B362" s="150">
        <v>7</v>
      </c>
      <c r="C362" s="149" t="str">
        <f t="shared" si="5"/>
        <v>WA</v>
      </c>
    </row>
    <row r="363" spans="1:3">
      <c r="A363" s="150">
        <v>6936</v>
      </c>
      <c r="B363" s="150">
        <v>7</v>
      </c>
      <c r="C363" s="149" t="str">
        <f t="shared" si="5"/>
        <v>WA</v>
      </c>
    </row>
    <row r="364" spans="1:3">
      <c r="A364" s="150">
        <v>6937</v>
      </c>
      <c r="B364" s="150">
        <v>7</v>
      </c>
      <c r="C364" s="149" t="str">
        <f t="shared" si="5"/>
        <v>WA</v>
      </c>
    </row>
    <row r="365" spans="1:3">
      <c r="A365" s="150">
        <v>6938</v>
      </c>
      <c r="B365" s="150">
        <v>7</v>
      </c>
      <c r="C365" s="149" t="str">
        <f t="shared" si="5"/>
        <v>WA</v>
      </c>
    </row>
    <row r="366" spans="1:3">
      <c r="A366" s="150">
        <v>6939</v>
      </c>
      <c r="B366" s="150">
        <v>7</v>
      </c>
      <c r="C366" s="149" t="str">
        <f t="shared" si="5"/>
        <v>WA</v>
      </c>
    </row>
    <row r="367" spans="1:3">
      <c r="A367" s="150">
        <v>6940</v>
      </c>
      <c r="B367" s="150">
        <v>7</v>
      </c>
      <c r="C367" s="149" t="str">
        <f t="shared" si="5"/>
        <v>WA</v>
      </c>
    </row>
    <row r="368" spans="1:3">
      <c r="A368" s="150">
        <v>6941</v>
      </c>
      <c r="B368" s="150">
        <v>7</v>
      </c>
      <c r="C368" s="149" t="str">
        <f t="shared" si="5"/>
        <v>WA</v>
      </c>
    </row>
    <row r="369" spans="1:3">
      <c r="A369" s="150">
        <v>6942</v>
      </c>
      <c r="B369" s="150">
        <v>7</v>
      </c>
      <c r="C369" s="149" t="str">
        <f t="shared" si="5"/>
        <v>WA</v>
      </c>
    </row>
    <row r="370" spans="1:3">
      <c r="A370" s="150">
        <v>6943</v>
      </c>
      <c r="B370" s="150">
        <v>7</v>
      </c>
      <c r="C370" s="149" t="str">
        <f t="shared" si="5"/>
        <v>WA</v>
      </c>
    </row>
    <row r="371" spans="1:3">
      <c r="A371" s="150">
        <v>6944</v>
      </c>
      <c r="B371" s="150">
        <v>7</v>
      </c>
      <c r="C371" s="149" t="str">
        <f t="shared" si="5"/>
        <v>WA</v>
      </c>
    </row>
    <row r="372" spans="1:3">
      <c r="A372" s="150">
        <v>6945</v>
      </c>
      <c r="B372" s="150">
        <v>7</v>
      </c>
      <c r="C372" s="149" t="str">
        <f t="shared" si="5"/>
        <v>WA</v>
      </c>
    </row>
    <row r="373" spans="1:3">
      <c r="A373" s="150">
        <v>6946</v>
      </c>
      <c r="B373" s="150">
        <v>7</v>
      </c>
      <c r="C373" s="149" t="str">
        <f t="shared" si="5"/>
        <v>WA</v>
      </c>
    </row>
    <row r="374" spans="1:3">
      <c r="A374" s="150">
        <v>6947</v>
      </c>
      <c r="B374" s="150">
        <v>7</v>
      </c>
      <c r="C374" s="149" t="str">
        <f t="shared" si="5"/>
        <v>WA</v>
      </c>
    </row>
    <row r="375" spans="1:3">
      <c r="A375" s="150">
        <v>6951</v>
      </c>
      <c r="B375" s="150">
        <v>7</v>
      </c>
      <c r="C375" s="149" t="str">
        <f t="shared" si="5"/>
        <v>WA</v>
      </c>
    </row>
    <row r="376" spans="1:3">
      <c r="A376" s="150">
        <v>6952</v>
      </c>
      <c r="B376" s="150">
        <v>7</v>
      </c>
      <c r="C376" s="149" t="str">
        <f t="shared" si="5"/>
        <v>WA</v>
      </c>
    </row>
    <row r="377" spans="1:3">
      <c r="A377" s="150">
        <v>6953</v>
      </c>
      <c r="B377" s="150">
        <v>7</v>
      </c>
      <c r="C377" s="149" t="str">
        <f t="shared" si="5"/>
        <v>WA</v>
      </c>
    </row>
    <row r="378" spans="1:3">
      <c r="A378" s="150">
        <v>6954</v>
      </c>
      <c r="B378" s="150">
        <v>7</v>
      </c>
      <c r="C378" s="149" t="str">
        <f t="shared" si="5"/>
        <v>WA</v>
      </c>
    </row>
    <row r="379" spans="1:3">
      <c r="A379" s="150">
        <v>6955</v>
      </c>
      <c r="B379" s="150">
        <v>7</v>
      </c>
      <c r="C379" s="149" t="str">
        <f t="shared" si="5"/>
        <v>WA</v>
      </c>
    </row>
    <row r="380" spans="1:3">
      <c r="A380" s="150">
        <v>6956</v>
      </c>
      <c r="B380" s="150">
        <v>7</v>
      </c>
      <c r="C380" s="149" t="str">
        <f t="shared" si="5"/>
        <v>WA</v>
      </c>
    </row>
    <row r="381" spans="1:3">
      <c r="A381" s="150">
        <v>6957</v>
      </c>
      <c r="B381" s="150">
        <v>7</v>
      </c>
      <c r="C381" s="149" t="str">
        <f t="shared" si="5"/>
        <v>WA</v>
      </c>
    </row>
    <row r="382" spans="1:3">
      <c r="A382" s="150">
        <v>6958</v>
      </c>
      <c r="B382" s="150">
        <v>7</v>
      </c>
      <c r="C382" s="149" t="str">
        <f t="shared" si="5"/>
        <v>WA</v>
      </c>
    </row>
    <row r="383" spans="1:3">
      <c r="A383" s="150">
        <v>6959</v>
      </c>
      <c r="B383" s="150">
        <v>7</v>
      </c>
      <c r="C383" s="149" t="str">
        <f t="shared" si="5"/>
        <v>WA</v>
      </c>
    </row>
    <row r="384" spans="1:3">
      <c r="A384" s="150">
        <v>6960</v>
      </c>
      <c r="B384" s="150">
        <v>7</v>
      </c>
      <c r="C384" s="149" t="str">
        <f t="shared" si="5"/>
        <v>WA</v>
      </c>
    </row>
    <row r="385" spans="1:3">
      <c r="A385" s="150">
        <v>6961</v>
      </c>
      <c r="B385" s="150">
        <v>7</v>
      </c>
      <c r="C385" s="149" t="str">
        <f t="shared" si="5"/>
        <v>WA</v>
      </c>
    </row>
    <row r="386" spans="1:3">
      <c r="A386" s="150">
        <v>6962</v>
      </c>
      <c r="B386" s="150">
        <v>7</v>
      </c>
      <c r="C386" s="149" t="str">
        <f t="shared" ref="C386:C449" si="6">IF(OR(A386&lt;=299,AND(A386&lt;3000,A386&gt;=1000)),"NSW",IF(AND(A386&lt;=999,A386&gt;=800),"NT",IF(OR(AND(A386&lt;=8999,A386&gt;=8000),AND(A386&lt;=3999,A386&gt;=3000)),"VIC",IF(OR(AND(A386&lt;=9999,A386&gt;=9000),AND(A386&lt;=4999,A386&gt;=4000)),"QLD",IF(AND(A386&lt;=5999,A386&gt;=5000),"SA",IF(AND(A386&lt;=6999,A386&gt;=6000),"WA","TAS"))))))</f>
        <v>WA</v>
      </c>
    </row>
    <row r="387" spans="1:3">
      <c r="A387" s="150">
        <v>6963</v>
      </c>
      <c r="B387" s="150">
        <v>7</v>
      </c>
      <c r="C387" s="149" t="str">
        <f t="shared" si="6"/>
        <v>WA</v>
      </c>
    </row>
    <row r="388" spans="1:3">
      <c r="A388" s="150">
        <v>6964</v>
      </c>
      <c r="B388" s="150">
        <v>7</v>
      </c>
      <c r="C388" s="149" t="str">
        <f t="shared" si="6"/>
        <v>WA</v>
      </c>
    </row>
    <row r="389" spans="1:3">
      <c r="A389" s="150">
        <v>6965</v>
      </c>
      <c r="B389" s="150">
        <v>7</v>
      </c>
      <c r="C389" s="149" t="str">
        <f t="shared" si="6"/>
        <v>WA</v>
      </c>
    </row>
    <row r="390" spans="1:3">
      <c r="A390" s="150">
        <v>6966</v>
      </c>
      <c r="B390" s="150">
        <v>7</v>
      </c>
      <c r="C390" s="149" t="str">
        <f t="shared" si="6"/>
        <v>WA</v>
      </c>
    </row>
    <row r="391" spans="1:3">
      <c r="A391" s="150">
        <v>6967</v>
      </c>
      <c r="B391" s="150">
        <v>7</v>
      </c>
      <c r="C391" s="149" t="str">
        <f t="shared" si="6"/>
        <v>WA</v>
      </c>
    </row>
    <row r="392" spans="1:3">
      <c r="A392" s="150">
        <v>6968</v>
      </c>
      <c r="B392" s="150">
        <v>7</v>
      </c>
      <c r="C392" s="149" t="str">
        <f t="shared" si="6"/>
        <v>WA</v>
      </c>
    </row>
    <row r="393" spans="1:3">
      <c r="A393" s="150">
        <v>6969</v>
      </c>
      <c r="B393" s="150">
        <v>7</v>
      </c>
      <c r="C393" s="149" t="str">
        <f t="shared" si="6"/>
        <v>WA</v>
      </c>
    </row>
    <row r="394" spans="1:3">
      <c r="A394" s="150">
        <v>6970</v>
      </c>
      <c r="B394" s="150">
        <v>7</v>
      </c>
      <c r="C394" s="149" t="str">
        <f t="shared" si="6"/>
        <v>WA</v>
      </c>
    </row>
    <row r="395" spans="1:3">
      <c r="A395" s="150">
        <v>6971</v>
      </c>
      <c r="B395" s="150">
        <v>7</v>
      </c>
      <c r="C395" s="149" t="str">
        <f t="shared" si="6"/>
        <v>WA</v>
      </c>
    </row>
    <row r="396" spans="1:3">
      <c r="A396" s="150">
        <v>6979</v>
      </c>
      <c r="B396" s="150">
        <v>7</v>
      </c>
      <c r="C396" s="149" t="str">
        <f t="shared" si="6"/>
        <v>WA</v>
      </c>
    </row>
    <row r="397" spans="1:3">
      <c r="A397" s="150">
        <v>6980</v>
      </c>
      <c r="B397" s="150">
        <v>7</v>
      </c>
      <c r="C397" s="149" t="str">
        <f t="shared" si="6"/>
        <v>WA</v>
      </c>
    </row>
    <row r="398" spans="1:3">
      <c r="A398" s="150">
        <v>6981</v>
      </c>
      <c r="B398" s="150">
        <v>7</v>
      </c>
      <c r="C398" s="149" t="str">
        <f t="shared" si="6"/>
        <v>WA</v>
      </c>
    </row>
    <row r="399" spans="1:3">
      <c r="A399" s="150">
        <v>6982</v>
      </c>
      <c r="B399" s="150">
        <v>7</v>
      </c>
      <c r="C399" s="149" t="str">
        <f t="shared" si="6"/>
        <v>WA</v>
      </c>
    </row>
    <row r="400" spans="1:3">
      <c r="A400" s="150">
        <v>6983</v>
      </c>
      <c r="B400" s="150">
        <v>7</v>
      </c>
      <c r="C400" s="149" t="str">
        <f t="shared" si="6"/>
        <v>WA</v>
      </c>
    </row>
    <row r="401" spans="1:3">
      <c r="A401" s="150">
        <v>6984</v>
      </c>
      <c r="B401" s="150">
        <v>7</v>
      </c>
      <c r="C401" s="149" t="str">
        <f t="shared" si="6"/>
        <v>WA</v>
      </c>
    </row>
    <row r="402" spans="1:3">
      <c r="A402" s="150">
        <v>6985</v>
      </c>
      <c r="B402" s="150">
        <v>7</v>
      </c>
      <c r="C402" s="149" t="str">
        <f t="shared" si="6"/>
        <v>WA</v>
      </c>
    </row>
    <row r="403" spans="1:3">
      <c r="A403" s="150">
        <v>6986</v>
      </c>
      <c r="B403" s="150">
        <v>7</v>
      </c>
      <c r="C403" s="149" t="str">
        <f t="shared" si="6"/>
        <v>WA</v>
      </c>
    </row>
    <row r="404" spans="1:3">
      <c r="A404" s="150">
        <v>6987</v>
      </c>
      <c r="B404" s="150">
        <v>7</v>
      </c>
      <c r="C404" s="149" t="str">
        <f t="shared" si="6"/>
        <v>WA</v>
      </c>
    </row>
    <row r="405" spans="1:3">
      <c r="A405" s="150">
        <v>6988</v>
      </c>
      <c r="B405" s="150">
        <v>7</v>
      </c>
      <c r="C405" s="149" t="str">
        <f t="shared" si="6"/>
        <v>WA</v>
      </c>
    </row>
    <row r="406" spans="1:3">
      <c r="A406" s="150">
        <v>6989</v>
      </c>
      <c r="B406" s="150">
        <v>7</v>
      </c>
      <c r="C406" s="149" t="str">
        <f t="shared" si="6"/>
        <v>WA</v>
      </c>
    </row>
    <row r="407" spans="1:3">
      <c r="A407" s="150">
        <v>6990</v>
      </c>
      <c r="B407" s="150">
        <v>7</v>
      </c>
      <c r="C407" s="149" t="str">
        <f t="shared" si="6"/>
        <v>WA</v>
      </c>
    </row>
    <row r="408" spans="1:3">
      <c r="A408" s="150">
        <v>6991</v>
      </c>
      <c r="B408" s="150">
        <v>7</v>
      </c>
      <c r="C408" s="149" t="str">
        <f t="shared" si="6"/>
        <v>WA</v>
      </c>
    </row>
    <row r="409" spans="1:3">
      <c r="A409" s="150">
        <v>6992</v>
      </c>
      <c r="B409" s="150">
        <v>7</v>
      </c>
      <c r="C409" s="149" t="str">
        <f t="shared" si="6"/>
        <v>WA</v>
      </c>
    </row>
    <row r="410" spans="1:3">
      <c r="A410" s="150">
        <v>6997</v>
      </c>
      <c r="B410" s="150">
        <v>7</v>
      </c>
      <c r="C410" s="149" t="str">
        <f t="shared" si="6"/>
        <v>WA</v>
      </c>
    </row>
    <row r="411" spans="1:3">
      <c r="A411" s="150">
        <v>6309</v>
      </c>
      <c r="B411" s="150">
        <v>8</v>
      </c>
      <c r="C411" s="149" t="str">
        <f t="shared" si="6"/>
        <v>WA</v>
      </c>
    </row>
    <row r="412" spans="1:3">
      <c r="A412" s="150">
        <v>6311</v>
      </c>
      <c r="B412" s="150">
        <v>8</v>
      </c>
      <c r="C412" s="149" t="str">
        <f t="shared" si="6"/>
        <v>WA</v>
      </c>
    </row>
    <row r="413" spans="1:3">
      <c r="A413" s="150">
        <v>6312</v>
      </c>
      <c r="B413" s="150">
        <v>8</v>
      </c>
      <c r="C413" s="149" t="str">
        <f t="shared" si="6"/>
        <v>WA</v>
      </c>
    </row>
    <row r="414" spans="1:3">
      <c r="A414" s="150">
        <v>6313</v>
      </c>
      <c r="B414" s="150">
        <v>8</v>
      </c>
      <c r="C414" s="149" t="str">
        <f t="shared" si="6"/>
        <v>WA</v>
      </c>
    </row>
    <row r="415" spans="1:3">
      <c r="A415" s="150">
        <v>6315</v>
      </c>
      <c r="B415" s="150">
        <v>8</v>
      </c>
      <c r="C415" s="149" t="str">
        <f t="shared" si="6"/>
        <v>WA</v>
      </c>
    </row>
    <row r="416" spans="1:3">
      <c r="A416" s="150">
        <v>6316</v>
      </c>
      <c r="B416" s="150">
        <v>8</v>
      </c>
      <c r="C416" s="149" t="str">
        <f t="shared" si="6"/>
        <v>WA</v>
      </c>
    </row>
    <row r="417" spans="1:3">
      <c r="A417" s="150">
        <v>6317</v>
      </c>
      <c r="B417" s="150">
        <v>8</v>
      </c>
      <c r="C417" s="149" t="str">
        <f t="shared" si="6"/>
        <v>WA</v>
      </c>
    </row>
    <row r="418" spans="1:3">
      <c r="A418" s="150">
        <v>6318</v>
      </c>
      <c r="B418" s="150">
        <v>8</v>
      </c>
      <c r="C418" s="149" t="str">
        <f t="shared" si="6"/>
        <v>WA</v>
      </c>
    </row>
    <row r="419" spans="1:3">
      <c r="A419" s="150">
        <v>6320</v>
      </c>
      <c r="B419" s="150">
        <v>8</v>
      </c>
      <c r="C419" s="149" t="str">
        <f t="shared" si="6"/>
        <v>WA</v>
      </c>
    </row>
    <row r="420" spans="1:3">
      <c r="A420" s="150">
        <v>6335</v>
      </c>
      <c r="B420" s="150">
        <v>8</v>
      </c>
      <c r="C420" s="149" t="str">
        <f t="shared" si="6"/>
        <v>WA</v>
      </c>
    </row>
    <row r="421" spans="1:3">
      <c r="A421" s="150">
        <v>6336</v>
      </c>
      <c r="B421" s="150">
        <v>8</v>
      </c>
      <c r="C421" s="149" t="str">
        <f t="shared" si="6"/>
        <v>WA</v>
      </c>
    </row>
    <row r="422" spans="1:3">
      <c r="A422" s="150">
        <v>6337</v>
      </c>
      <c r="B422" s="150">
        <v>8</v>
      </c>
      <c r="C422" s="149" t="str">
        <f t="shared" si="6"/>
        <v>WA</v>
      </c>
    </row>
    <row r="423" spans="1:3">
      <c r="A423" s="150">
        <v>6338</v>
      </c>
      <c r="B423" s="150">
        <v>8</v>
      </c>
      <c r="C423" s="149" t="str">
        <f t="shared" si="6"/>
        <v>WA</v>
      </c>
    </row>
    <row r="424" spans="1:3">
      <c r="A424" s="150">
        <v>6341</v>
      </c>
      <c r="B424" s="150">
        <v>8</v>
      </c>
      <c r="C424" s="149" t="str">
        <f t="shared" si="6"/>
        <v>WA</v>
      </c>
    </row>
    <row r="425" spans="1:3">
      <c r="A425" s="150">
        <v>6343</v>
      </c>
      <c r="B425" s="150">
        <v>8</v>
      </c>
      <c r="C425" s="149" t="str">
        <f t="shared" si="6"/>
        <v>WA</v>
      </c>
    </row>
    <row r="426" spans="1:3">
      <c r="A426" s="150">
        <v>6350</v>
      </c>
      <c r="B426" s="150">
        <v>8</v>
      </c>
      <c r="C426" s="149" t="str">
        <f t="shared" si="6"/>
        <v>WA</v>
      </c>
    </row>
    <row r="427" spans="1:3">
      <c r="A427" s="150">
        <v>6351</v>
      </c>
      <c r="B427" s="150">
        <v>8</v>
      </c>
      <c r="C427" s="149" t="str">
        <f t="shared" si="6"/>
        <v>WA</v>
      </c>
    </row>
    <row r="428" spans="1:3">
      <c r="A428" s="150">
        <v>6352</v>
      </c>
      <c r="B428" s="150">
        <v>8</v>
      </c>
      <c r="C428" s="149" t="str">
        <f t="shared" si="6"/>
        <v>WA</v>
      </c>
    </row>
    <row r="429" spans="1:3">
      <c r="A429" s="150">
        <v>6353</v>
      </c>
      <c r="B429" s="150">
        <v>8</v>
      </c>
      <c r="C429" s="149" t="str">
        <f t="shared" si="6"/>
        <v>WA</v>
      </c>
    </row>
    <row r="430" spans="1:3">
      <c r="A430" s="150">
        <v>6355</v>
      </c>
      <c r="B430" s="150">
        <v>8</v>
      </c>
      <c r="C430" s="149" t="str">
        <f t="shared" si="6"/>
        <v>WA</v>
      </c>
    </row>
    <row r="431" spans="1:3">
      <c r="A431" s="150">
        <v>6356</v>
      </c>
      <c r="B431" s="150">
        <v>8</v>
      </c>
      <c r="C431" s="149" t="str">
        <f t="shared" si="6"/>
        <v>WA</v>
      </c>
    </row>
    <row r="432" spans="1:3">
      <c r="A432" s="150">
        <v>6357</v>
      </c>
      <c r="B432" s="150">
        <v>8</v>
      </c>
      <c r="C432" s="149" t="str">
        <f t="shared" si="6"/>
        <v>WA</v>
      </c>
    </row>
    <row r="433" spans="1:3">
      <c r="A433" s="150">
        <v>6358</v>
      </c>
      <c r="B433" s="150">
        <v>8</v>
      </c>
      <c r="C433" s="149" t="str">
        <f t="shared" si="6"/>
        <v>WA</v>
      </c>
    </row>
    <row r="434" spans="1:3">
      <c r="A434" s="150">
        <v>6359</v>
      </c>
      <c r="B434" s="150">
        <v>8</v>
      </c>
      <c r="C434" s="149" t="str">
        <f t="shared" si="6"/>
        <v>WA</v>
      </c>
    </row>
    <row r="435" spans="1:3">
      <c r="A435" s="150">
        <v>6361</v>
      </c>
      <c r="B435" s="150">
        <v>8</v>
      </c>
      <c r="C435" s="149" t="str">
        <f t="shared" si="6"/>
        <v>WA</v>
      </c>
    </row>
    <row r="436" spans="1:3">
      <c r="A436" s="150">
        <v>6363</v>
      </c>
      <c r="B436" s="150">
        <v>8</v>
      </c>
      <c r="C436" s="149" t="str">
        <f t="shared" si="6"/>
        <v>WA</v>
      </c>
    </row>
    <row r="437" spans="1:3">
      <c r="A437" s="150">
        <v>6365</v>
      </c>
      <c r="B437" s="150">
        <v>8</v>
      </c>
      <c r="C437" s="149" t="str">
        <f t="shared" si="6"/>
        <v>WA</v>
      </c>
    </row>
    <row r="438" spans="1:3">
      <c r="A438" s="150">
        <v>6367</v>
      </c>
      <c r="B438" s="150">
        <v>8</v>
      </c>
      <c r="C438" s="149" t="str">
        <f t="shared" si="6"/>
        <v>WA</v>
      </c>
    </row>
    <row r="439" spans="1:3">
      <c r="A439" s="150">
        <v>6370</v>
      </c>
      <c r="B439" s="150">
        <v>8</v>
      </c>
      <c r="C439" s="149" t="str">
        <f t="shared" si="6"/>
        <v>WA</v>
      </c>
    </row>
    <row r="440" spans="1:3">
      <c r="A440" s="150">
        <v>6372</v>
      </c>
      <c r="B440" s="150">
        <v>8</v>
      </c>
      <c r="C440" s="149" t="str">
        <f t="shared" si="6"/>
        <v>WA</v>
      </c>
    </row>
    <row r="441" spans="1:3">
      <c r="A441" s="150">
        <v>6373</v>
      </c>
      <c r="B441" s="150">
        <v>8</v>
      </c>
      <c r="C441" s="149" t="str">
        <f t="shared" si="6"/>
        <v>WA</v>
      </c>
    </row>
    <row r="442" spans="1:3">
      <c r="A442" s="150">
        <v>6375</v>
      </c>
      <c r="B442" s="150">
        <v>8</v>
      </c>
      <c r="C442" s="149" t="str">
        <f t="shared" si="6"/>
        <v>WA</v>
      </c>
    </row>
    <row r="443" spans="1:3">
      <c r="A443" s="150">
        <v>6376</v>
      </c>
      <c r="B443" s="150">
        <v>8</v>
      </c>
      <c r="C443" s="149" t="str">
        <f t="shared" si="6"/>
        <v>WA</v>
      </c>
    </row>
    <row r="444" spans="1:3">
      <c r="A444" s="150">
        <v>6226</v>
      </c>
      <c r="B444" s="150">
        <v>9</v>
      </c>
      <c r="C444" s="149" t="str">
        <f t="shared" si="6"/>
        <v>WA</v>
      </c>
    </row>
    <row r="445" spans="1:3">
      <c r="A445" s="150">
        <v>6227</v>
      </c>
      <c r="B445" s="150">
        <v>9</v>
      </c>
      <c r="C445" s="149" t="str">
        <f t="shared" si="6"/>
        <v>WA</v>
      </c>
    </row>
    <row r="446" spans="1:3">
      <c r="A446" s="150">
        <v>6228</v>
      </c>
      <c r="B446" s="150">
        <v>9</v>
      </c>
      <c r="C446" s="149" t="str">
        <f t="shared" si="6"/>
        <v>WA</v>
      </c>
    </row>
    <row r="447" spans="1:3">
      <c r="A447" s="150">
        <v>6229</v>
      </c>
      <c r="B447" s="150">
        <v>9</v>
      </c>
      <c r="C447" s="149" t="str">
        <f t="shared" si="6"/>
        <v>WA</v>
      </c>
    </row>
    <row r="448" spans="1:3">
      <c r="A448" s="150">
        <v>6230</v>
      </c>
      <c r="B448" s="150">
        <v>9</v>
      </c>
      <c r="C448" s="149" t="str">
        <f t="shared" si="6"/>
        <v>WA</v>
      </c>
    </row>
    <row r="449" spans="1:3">
      <c r="A449" s="150">
        <v>6231</v>
      </c>
      <c r="B449" s="150">
        <v>9</v>
      </c>
      <c r="C449" s="149" t="str">
        <f t="shared" si="6"/>
        <v>WA</v>
      </c>
    </row>
    <row r="450" spans="1:3">
      <c r="A450" s="150">
        <v>6232</v>
      </c>
      <c r="B450" s="150">
        <v>9</v>
      </c>
      <c r="C450" s="149" t="str">
        <f t="shared" ref="C450:C513" si="7">IF(OR(A450&lt;=299,AND(A450&lt;3000,A450&gt;=1000)),"NSW",IF(AND(A450&lt;=999,A450&gt;=800),"NT",IF(OR(AND(A450&lt;=8999,A450&gt;=8000),AND(A450&lt;=3999,A450&gt;=3000)),"VIC",IF(OR(AND(A450&lt;=9999,A450&gt;=9000),AND(A450&lt;=4999,A450&gt;=4000)),"QLD",IF(AND(A450&lt;=5999,A450&gt;=5000),"SA",IF(AND(A450&lt;=6999,A450&gt;=6000),"WA","TAS"))))))</f>
        <v>WA</v>
      </c>
    </row>
    <row r="451" spans="1:3">
      <c r="A451" s="150">
        <v>6233</v>
      </c>
      <c r="B451" s="150">
        <v>9</v>
      </c>
      <c r="C451" s="149" t="str">
        <f t="shared" si="7"/>
        <v>WA</v>
      </c>
    </row>
    <row r="452" spans="1:3">
      <c r="A452" s="150">
        <v>6236</v>
      </c>
      <c r="B452" s="150">
        <v>9</v>
      </c>
      <c r="C452" s="149" t="str">
        <f t="shared" si="7"/>
        <v>WA</v>
      </c>
    </row>
    <row r="453" spans="1:3">
      <c r="A453" s="150">
        <v>6237</v>
      </c>
      <c r="B453" s="150">
        <v>9</v>
      </c>
      <c r="C453" s="149" t="str">
        <f t="shared" si="7"/>
        <v>WA</v>
      </c>
    </row>
    <row r="454" spans="1:3">
      <c r="A454" s="150">
        <v>6239</v>
      </c>
      <c r="B454" s="150">
        <v>9</v>
      </c>
      <c r="C454" s="149" t="str">
        <f t="shared" si="7"/>
        <v>WA</v>
      </c>
    </row>
    <row r="455" spans="1:3">
      <c r="A455" s="150">
        <v>6240</v>
      </c>
      <c r="B455" s="150">
        <v>9</v>
      </c>
      <c r="C455" s="149" t="str">
        <f t="shared" si="7"/>
        <v>WA</v>
      </c>
    </row>
    <row r="456" spans="1:3">
      <c r="A456" s="150">
        <v>6243</v>
      </c>
      <c r="B456" s="150">
        <v>9</v>
      </c>
      <c r="C456" s="149" t="str">
        <f t="shared" si="7"/>
        <v>WA</v>
      </c>
    </row>
    <row r="457" spans="1:3">
      <c r="A457" s="150">
        <v>6244</v>
      </c>
      <c r="B457" s="150">
        <v>9</v>
      </c>
      <c r="C457" s="149" t="str">
        <f t="shared" si="7"/>
        <v>WA</v>
      </c>
    </row>
    <row r="458" spans="1:3">
      <c r="A458" s="150">
        <v>6251</v>
      </c>
      <c r="B458" s="150">
        <v>9</v>
      </c>
      <c r="C458" s="149" t="str">
        <f t="shared" si="7"/>
        <v>WA</v>
      </c>
    </row>
    <row r="459" spans="1:3">
      <c r="A459" s="150">
        <v>6252</v>
      </c>
      <c r="B459" s="150">
        <v>9</v>
      </c>
      <c r="C459" s="149" t="str">
        <f t="shared" si="7"/>
        <v>WA</v>
      </c>
    </row>
    <row r="460" spans="1:3">
      <c r="A460" s="150">
        <v>6253</v>
      </c>
      <c r="B460" s="150">
        <v>9</v>
      </c>
      <c r="C460" s="149" t="str">
        <f t="shared" si="7"/>
        <v>WA</v>
      </c>
    </row>
    <row r="461" spans="1:3">
      <c r="A461" s="150">
        <v>6254</v>
      </c>
      <c r="B461" s="150">
        <v>9</v>
      </c>
      <c r="C461" s="149" t="str">
        <f t="shared" si="7"/>
        <v>WA</v>
      </c>
    </row>
    <row r="462" spans="1:3">
      <c r="A462" s="150">
        <v>6255</v>
      </c>
      <c r="B462" s="150">
        <v>9</v>
      </c>
      <c r="C462" s="149" t="str">
        <f t="shared" si="7"/>
        <v>WA</v>
      </c>
    </row>
    <row r="463" spans="1:3">
      <c r="A463" s="150">
        <v>6256</v>
      </c>
      <c r="B463" s="150">
        <v>9</v>
      </c>
      <c r="C463" s="149" t="str">
        <f t="shared" si="7"/>
        <v>WA</v>
      </c>
    </row>
    <row r="464" spans="1:3">
      <c r="A464" s="150">
        <v>6258</v>
      </c>
      <c r="B464" s="150">
        <v>9</v>
      </c>
      <c r="C464" s="149" t="str">
        <f t="shared" si="7"/>
        <v>WA</v>
      </c>
    </row>
    <row r="465" spans="1:3">
      <c r="A465" s="150">
        <v>6260</v>
      </c>
      <c r="B465" s="150">
        <v>9</v>
      </c>
      <c r="C465" s="149" t="str">
        <f t="shared" si="7"/>
        <v>WA</v>
      </c>
    </row>
    <row r="466" spans="1:3">
      <c r="A466" s="150">
        <v>6262</v>
      </c>
      <c r="B466" s="150">
        <v>9</v>
      </c>
      <c r="C466" s="149" t="str">
        <f t="shared" si="7"/>
        <v>WA</v>
      </c>
    </row>
    <row r="467" spans="1:3">
      <c r="A467" s="150">
        <v>6271</v>
      </c>
      <c r="B467" s="150">
        <v>9</v>
      </c>
      <c r="C467" s="149" t="str">
        <f t="shared" si="7"/>
        <v>WA</v>
      </c>
    </row>
    <row r="468" spans="1:3">
      <c r="A468" s="150">
        <v>6275</v>
      </c>
      <c r="B468" s="150">
        <v>9</v>
      </c>
      <c r="C468" s="149" t="str">
        <f t="shared" si="7"/>
        <v>WA</v>
      </c>
    </row>
    <row r="469" spans="1:3">
      <c r="A469" s="150">
        <v>6280</v>
      </c>
      <c r="B469" s="150">
        <v>9</v>
      </c>
      <c r="C469" s="149" t="str">
        <f t="shared" si="7"/>
        <v>WA</v>
      </c>
    </row>
    <row r="470" spans="1:3">
      <c r="A470" s="150">
        <v>6281</v>
      </c>
      <c r="B470" s="150">
        <v>9</v>
      </c>
      <c r="C470" s="149" t="str">
        <f t="shared" si="7"/>
        <v>WA</v>
      </c>
    </row>
    <row r="471" spans="1:3">
      <c r="A471" s="150">
        <v>6282</v>
      </c>
      <c r="B471" s="150">
        <v>9</v>
      </c>
      <c r="C471" s="149" t="str">
        <f t="shared" si="7"/>
        <v>WA</v>
      </c>
    </row>
    <row r="472" spans="1:3">
      <c r="A472" s="150">
        <v>6284</v>
      </c>
      <c r="B472" s="150">
        <v>9</v>
      </c>
      <c r="C472" s="149" t="str">
        <f t="shared" si="7"/>
        <v>WA</v>
      </c>
    </row>
    <row r="473" spans="1:3">
      <c r="A473" s="150">
        <v>6285</v>
      </c>
      <c r="B473" s="150">
        <v>9</v>
      </c>
      <c r="C473" s="149" t="str">
        <f t="shared" si="7"/>
        <v>WA</v>
      </c>
    </row>
    <row r="474" spans="1:3">
      <c r="A474" s="150">
        <v>6286</v>
      </c>
      <c r="B474" s="150">
        <v>9</v>
      </c>
      <c r="C474" s="149" t="str">
        <f t="shared" si="7"/>
        <v>WA</v>
      </c>
    </row>
    <row r="475" spans="1:3">
      <c r="A475" s="150">
        <v>6288</v>
      </c>
      <c r="B475" s="150">
        <v>9</v>
      </c>
      <c r="C475" s="149" t="str">
        <f t="shared" si="7"/>
        <v>WA</v>
      </c>
    </row>
    <row r="476" spans="1:3">
      <c r="A476" s="150">
        <v>6290</v>
      </c>
      <c r="B476" s="150">
        <v>9</v>
      </c>
      <c r="C476" s="149" t="str">
        <f t="shared" si="7"/>
        <v>WA</v>
      </c>
    </row>
    <row r="477" spans="1:3">
      <c r="A477" s="150">
        <v>6333</v>
      </c>
      <c r="B477" s="150">
        <v>9</v>
      </c>
      <c r="C477" s="149" t="str">
        <f t="shared" si="7"/>
        <v>WA</v>
      </c>
    </row>
    <row r="478" spans="1:3">
      <c r="A478" s="150">
        <v>6394</v>
      </c>
      <c r="B478" s="150">
        <v>9</v>
      </c>
      <c r="C478" s="149" t="str">
        <f t="shared" si="7"/>
        <v>WA</v>
      </c>
    </row>
    <row r="479" spans="1:3">
      <c r="A479" s="150">
        <v>6395</v>
      </c>
      <c r="B479" s="150">
        <v>9</v>
      </c>
      <c r="C479" s="149" t="str">
        <f t="shared" si="7"/>
        <v>WA</v>
      </c>
    </row>
    <row r="480" spans="1:3">
      <c r="A480" s="150">
        <v>6398</v>
      </c>
      <c r="B480" s="150">
        <v>9</v>
      </c>
      <c r="C480" s="149" t="str">
        <f t="shared" si="7"/>
        <v>WA</v>
      </c>
    </row>
    <row r="481" spans="1:3">
      <c r="A481" s="150">
        <v>6321</v>
      </c>
      <c r="B481" s="150">
        <v>10</v>
      </c>
      <c r="C481" s="149" t="str">
        <f t="shared" si="7"/>
        <v>WA</v>
      </c>
    </row>
    <row r="482" spans="1:3">
      <c r="A482" s="150">
        <v>6322</v>
      </c>
      <c r="B482" s="150">
        <v>10</v>
      </c>
      <c r="C482" s="149" t="str">
        <f t="shared" si="7"/>
        <v>WA</v>
      </c>
    </row>
    <row r="483" spans="1:3">
      <c r="A483" s="150">
        <v>6323</v>
      </c>
      <c r="B483" s="150">
        <v>10</v>
      </c>
      <c r="C483" s="149" t="str">
        <f t="shared" si="7"/>
        <v>WA</v>
      </c>
    </row>
    <row r="484" spans="1:3">
      <c r="A484" s="150">
        <v>6324</v>
      </c>
      <c r="B484" s="150">
        <v>10</v>
      </c>
      <c r="C484" s="149" t="str">
        <f t="shared" si="7"/>
        <v>WA</v>
      </c>
    </row>
    <row r="485" spans="1:3">
      <c r="A485" s="150">
        <v>6326</v>
      </c>
      <c r="B485" s="150">
        <v>10</v>
      </c>
      <c r="C485" s="149" t="str">
        <f t="shared" si="7"/>
        <v>WA</v>
      </c>
    </row>
    <row r="486" spans="1:3">
      <c r="A486" s="150">
        <v>6327</v>
      </c>
      <c r="B486" s="150">
        <v>10</v>
      </c>
      <c r="C486" s="149" t="str">
        <f t="shared" si="7"/>
        <v>WA</v>
      </c>
    </row>
    <row r="487" spans="1:3">
      <c r="A487" s="150">
        <v>6328</v>
      </c>
      <c r="B487" s="150">
        <v>10</v>
      </c>
      <c r="C487" s="149" t="str">
        <f t="shared" si="7"/>
        <v>WA</v>
      </c>
    </row>
    <row r="488" spans="1:3">
      <c r="A488" s="150">
        <v>6330</v>
      </c>
      <c r="B488" s="150">
        <v>10</v>
      </c>
      <c r="C488" s="149" t="str">
        <f t="shared" si="7"/>
        <v>WA</v>
      </c>
    </row>
    <row r="489" spans="1:3">
      <c r="A489" s="150">
        <v>6331</v>
      </c>
      <c r="B489" s="150">
        <v>10</v>
      </c>
      <c r="C489" s="149" t="str">
        <f t="shared" si="7"/>
        <v>WA</v>
      </c>
    </row>
    <row r="490" spans="1:3">
      <c r="A490" s="150">
        <v>6332</v>
      </c>
      <c r="B490" s="150">
        <v>10</v>
      </c>
      <c r="C490" s="149" t="str">
        <f t="shared" si="7"/>
        <v>WA</v>
      </c>
    </row>
    <row r="491" spans="1:3">
      <c r="A491" s="150">
        <v>6346</v>
      </c>
      <c r="B491" s="150">
        <v>10</v>
      </c>
      <c r="C491" s="149" t="str">
        <f t="shared" si="7"/>
        <v>WA</v>
      </c>
    </row>
    <row r="492" spans="1:3">
      <c r="A492" s="150">
        <v>6348</v>
      </c>
      <c r="B492" s="150">
        <v>10</v>
      </c>
      <c r="C492" s="149" t="str">
        <f t="shared" si="7"/>
        <v>WA</v>
      </c>
    </row>
    <row r="493" spans="1:3">
      <c r="A493" s="150">
        <v>6396</v>
      </c>
      <c r="B493" s="150">
        <v>10</v>
      </c>
      <c r="C493" s="149" t="str">
        <f t="shared" si="7"/>
        <v>WA</v>
      </c>
    </row>
    <row r="494" spans="1:3">
      <c r="A494" s="150">
        <v>6397</v>
      </c>
      <c r="B494" s="150">
        <v>10</v>
      </c>
      <c r="C494" s="149" t="str">
        <f t="shared" si="7"/>
        <v>WA</v>
      </c>
    </row>
    <row r="495" spans="1:3">
      <c r="A495" s="150">
        <v>6445</v>
      </c>
      <c r="B495" s="150">
        <v>10</v>
      </c>
      <c r="C495" s="149" t="str">
        <f t="shared" si="7"/>
        <v>WA</v>
      </c>
    </row>
    <row r="496" spans="1:3">
      <c r="A496" s="150">
        <v>6446</v>
      </c>
      <c r="B496" s="150">
        <v>10</v>
      </c>
      <c r="C496" s="149" t="str">
        <f t="shared" si="7"/>
        <v>WA</v>
      </c>
    </row>
    <row r="497" spans="1:3">
      <c r="A497" s="150">
        <v>6447</v>
      </c>
      <c r="B497" s="150">
        <v>10</v>
      </c>
      <c r="C497" s="149" t="str">
        <f t="shared" si="7"/>
        <v>WA</v>
      </c>
    </row>
    <row r="498" spans="1:3">
      <c r="A498" s="150">
        <v>6448</v>
      </c>
      <c r="B498" s="150">
        <v>10</v>
      </c>
      <c r="C498" s="149" t="str">
        <f t="shared" si="7"/>
        <v>WA</v>
      </c>
    </row>
    <row r="499" spans="1:3">
      <c r="A499" s="150">
        <v>6450</v>
      </c>
      <c r="B499" s="150">
        <v>10</v>
      </c>
      <c r="C499" s="149" t="str">
        <f t="shared" si="7"/>
        <v>WA</v>
      </c>
    </row>
    <row r="500" spans="1:3">
      <c r="A500" s="150">
        <v>6429</v>
      </c>
      <c r="B500" s="150">
        <v>11</v>
      </c>
      <c r="C500" s="149" t="str">
        <f t="shared" si="7"/>
        <v>WA</v>
      </c>
    </row>
    <row r="501" spans="1:3">
      <c r="A501" s="150">
        <v>6430</v>
      </c>
      <c r="B501" s="150">
        <v>11</v>
      </c>
      <c r="C501" s="149" t="str">
        <f t="shared" si="7"/>
        <v>WA</v>
      </c>
    </row>
    <row r="502" spans="1:3">
      <c r="A502" s="150">
        <v>6431</v>
      </c>
      <c r="B502" s="150">
        <v>11</v>
      </c>
      <c r="C502" s="149" t="str">
        <f t="shared" si="7"/>
        <v>WA</v>
      </c>
    </row>
    <row r="503" spans="1:3">
      <c r="A503" s="150">
        <v>6432</v>
      </c>
      <c r="B503" s="150">
        <v>11</v>
      </c>
      <c r="C503" s="149" t="str">
        <f t="shared" si="7"/>
        <v>WA</v>
      </c>
    </row>
    <row r="504" spans="1:3">
      <c r="A504" s="150">
        <v>6433</v>
      </c>
      <c r="B504" s="150">
        <v>11</v>
      </c>
      <c r="C504" s="149" t="str">
        <f t="shared" si="7"/>
        <v>WA</v>
      </c>
    </row>
    <row r="505" spans="1:3">
      <c r="A505" s="150">
        <v>6434</v>
      </c>
      <c r="B505" s="150">
        <v>11</v>
      </c>
      <c r="C505" s="149" t="str">
        <f t="shared" si="7"/>
        <v>WA</v>
      </c>
    </row>
    <row r="506" spans="1:3">
      <c r="A506" s="150">
        <v>6435</v>
      </c>
      <c r="B506" s="150">
        <v>11</v>
      </c>
      <c r="C506" s="149" t="str">
        <f t="shared" si="7"/>
        <v>WA</v>
      </c>
    </row>
    <row r="507" spans="1:3">
      <c r="A507" s="150">
        <v>6436</v>
      </c>
      <c r="B507" s="150">
        <v>11</v>
      </c>
      <c r="C507" s="149" t="str">
        <f t="shared" si="7"/>
        <v>WA</v>
      </c>
    </row>
    <row r="508" spans="1:3">
      <c r="A508" s="150">
        <v>6437</v>
      </c>
      <c r="B508" s="150">
        <v>11</v>
      </c>
      <c r="C508" s="149" t="str">
        <f t="shared" si="7"/>
        <v>WA</v>
      </c>
    </row>
    <row r="509" spans="1:3">
      <c r="A509" s="150">
        <v>6438</v>
      </c>
      <c r="B509" s="150">
        <v>11</v>
      </c>
      <c r="C509" s="149" t="str">
        <f t="shared" si="7"/>
        <v>WA</v>
      </c>
    </row>
    <row r="510" spans="1:3">
      <c r="A510" s="150">
        <v>6439</v>
      </c>
      <c r="B510" s="150">
        <v>11</v>
      </c>
      <c r="C510" s="149" t="str">
        <f t="shared" si="7"/>
        <v>WA</v>
      </c>
    </row>
    <row r="511" spans="1:3">
      <c r="A511" s="150">
        <v>6440</v>
      </c>
      <c r="B511" s="150">
        <v>11</v>
      </c>
      <c r="C511" s="149" t="str">
        <f t="shared" si="7"/>
        <v>WA</v>
      </c>
    </row>
    <row r="512" spans="1:3">
      <c r="A512" s="150">
        <v>6442</v>
      </c>
      <c r="B512" s="150">
        <v>11</v>
      </c>
      <c r="C512" s="149" t="str">
        <f t="shared" si="7"/>
        <v>WA</v>
      </c>
    </row>
    <row r="513" spans="1:3">
      <c r="A513" s="150">
        <v>6443</v>
      </c>
      <c r="B513" s="150">
        <v>11</v>
      </c>
      <c r="C513" s="149" t="str">
        <f t="shared" si="7"/>
        <v>WA</v>
      </c>
    </row>
    <row r="514" spans="1:3">
      <c r="A514" s="150">
        <v>6444</v>
      </c>
      <c r="B514" s="150">
        <v>11</v>
      </c>
      <c r="C514" s="149" t="str">
        <f t="shared" ref="C514:C577" si="8">IF(OR(A514&lt;=299,AND(A514&lt;3000,A514&gt;=1000)),"NSW",IF(AND(A514&lt;=999,A514&gt;=800),"NT",IF(OR(AND(A514&lt;=8999,A514&gt;=8000),AND(A514&lt;=3999,A514&gt;=3000)),"VIC",IF(OR(AND(A514&lt;=9999,A514&gt;=9000),AND(A514&lt;=4999,A514&gt;=4000)),"QLD",IF(AND(A514&lt;=5999,A514&gt;=5000),"SA",IF(AND(A514&lt;=6999,A514&gt;=6000),"WA","TAS"))))))</f>
        <v>WA</v>
      </c>
    </row>
    <row r="515" spans="1:3">
      <c r="A515" s="150">
        <v>6484</v>
      </c>
      <c r="B515" s="150">
        <v>11</v>
      </c>
      <c r="C515" s="149" t="str">
        <f t="shared" si="8"/>
        <v>WA</v>
      </c>
    </row>
    <row r="516" spans="1:3">
      <c r="A516" s="150">
        <v>6646</v>
      </c>
      <c r="B516" s="150">
        <v>11</v>
      </c>
      <c r="C516" s="149" t="str">
        <f t="shared" si="8"/>
        <v>WA</v>
      </c>
    </row>
    <row r="517" spans="1:3">
      <c r="A517" s="150">
        <v>3395</v>
      </c>
      <c r="B517" s="150">
        <v>13</v>
      </c>
      <c r="C517" s="149" t="str">
        <f t="shared" si="8"/>
        <v>VIC</v>
      </c>
    </row>
    <row r="518" spans="1:3">
      <c r="A518" s="150">
        <v>3396</v>
      </c>
      <c r="B518" s="150">
        <v>13</v>
      </c>
      <c r="C518" s="149" t="str">
        <f t="shared" si="8"/>
        <v>VIC</v>
      </c>
    </row>
    <row r="519" spans="1:3">
      <c r="A519" s="150">
        <v>3422</v>
      </c>
      <c r="B519" s="150">
        <v>13</v>
      </c>
      <c r="C519" s="149" t="str">
        <f t="shared" si="8"/>
        <v>VIC</v>
      </c>
    </row>
    <row r="520" spans="1:3">
      <c r="A520" s="150">
        <v>3424</v>
      </c>
      <c r="B520" s="150">
        <v>13</v>
      </c>
      <c r="C520" s="149" t="str">
        <f t="shared" si="8"/>
        <v>VIC</v>
      </c>
    </row>
    <row r="521" spans="1:3">
      <c r="A521" s="150">
        <v>3483</v>
      </c>
      <c r="B521" s="150">
        <v>13</v>
      </c>
      <c r="C521" s="149" t="str">
        <f t="shared" si="8"/>
        <v>VIC</v>
      </c>
    </row>
    <row r="522" spans="1:3">
      <c r="A522" s="150">
        <v>3485</v>
      </c>
      <c r="B522" s="150">
        <v>13</v>
      </c>
      <c r="C522" s="149" t="str">
        <f t="shared" si="8"/>
        <v>VIC</v>
      </c>
    </row>
    <row r="523" spans="1:3">
      <c r="A523" s="150">
        <v>3487</v>
      </c>
      <c r="B523" s="150">
        <v>13</v>
      </c>
      <c r="C523" s="149" t="str">
        <f t="shared" si="8"/>
        <v>VIC</v>
      </c>
    </row>
    <row r="524" spans="1:3">
      <c r="A524" s="150">
        <v>3488</v>
      </c>
      <c r="B524" s="150">
        <v>13</v>
      </c>
      <c r="C524" s="149" t="str">
        <f t="shared" si="8"/>
        <v>VIC</v>
      </c>
    </row>
    <row r="525" spans="1:3">
      <c r="A525" s="150">
        <v>3489</v>
      </c>
      <c r="B525" s="150">
        <v>13</v>
      </c>
      <c r="C525" s="149" t="str">
        <f t="shared" si="8"/>
        <v>VIC</v>
      </c>
    </row>
    <row r="526" spans="1:3">
      <c r="A526" s="150">
        <v>3490</v>
      </c>
      <c r="B526" s="150">
        <v>13</v>
      </c>
      <c r="C526" s="149" t="str">
        <f t="shared" si="8"/>
        <v>VIC</v>
      </c>
    </row>
    <row r="527" spans="1:3">
      <c r="A527" s="150">
        <v>3491</v>
      </c>
      <c r="B527" s="150">
        <v>13</v>
      </c>
      <c r="C527" s="149" t="str">
        <f t="shared" si="8"/>
        <v>VIC</v>
      </c>
    </row>
    <row r="528" spans="1:3">
      <c r="A528" s="150">
        <v>3494</v>
      </c>
      <c r="B528" s="150">
        <v>13</v>
      </c>
      <c r="C528" s="149" t="str">
        <f t="shared" si="8"/>
        <v>VIC</v>
      </c>
    </row>
    <row r="529" spans="1:3">
      <c r="A529" s="150">
        <v>3496</v>
      </c>
      <c r="B529" s="150">
        <v>13</v>
      </c>
      <c r="C529" s="149" t="str">
        <f t="shared" si="8"/>
        <v>VIC</v>
      </c>
    </row>
    <row r="530" spans="1:3">
      <c r="A530" s="150">
        <v>3498</v>
      </c>
      <c r="B530" s="150">
        <v>13</v>
      </c>
      <c r="C530" s="149" t="str">
        <f t="shared" si="8"/>
        <v>VIC</v>
      </c>
    </row>
    <row r="531" spans="1:3">
      <c r="A531" s="150">
        <v>3500</v>
      </c>
      <c r="B531" s="150">
        <v>13</v>
      </c>
      <c r="C531" s="149" t="str">
        <f t="shared" si="8"/>
        <v>VIC</v>
      </c>
    </row>
    <row r="532" spans="1:3">
      <c r="A532" s="150">
        <v>3501</v>
      </c>
      <c r="B532" s="150">
        <v>13</v>
      </c>
      <c r="C532" s="149" t="str">
        <f t="shared" si="8"/>
        <v>VIC</v>
      </c>
    </row>
    <row r="533" spans="1:3">
      <c r="A533" s="150">
        <v>3502</v>
      </c>
      <c r="B533" s="150">
        <v>13</v>
      </c>
      <c r="C533" s="149" t="str">
        <f t="shared" si="8"/>
        <v>VIC</v>
      </c>
    </row>
    <row r="534" spans="1:3">
      <c r="A534" s="150">
        <v>3505</v>
      </c>
      <c r="B534" s="150">
        <v>13</v>
      </c>
      <c r="C534" s="149" t="str">
        <f t="shared" si="8"/>
        <v>VIC</v>
      </c>
    </row>
    <row r="535" spans="1:3">
      <c r="A535" s="150">
        <v>3506</v>
      </c>
      <c r="B535" s="150">
        <v>13</v>
      </c>
      <c r="C535" s="149" t="str">
        <f t="shared" si="8"/>
        <v>VIC</v>
      </c>
    </row>
    <row r="536" spans="1:3">
      <c r="A536" s="150">
        <v>3507</v>
      </c>
      <c r="B536" s="150">
        <v>13</v>
      </c>
      <c r="C536" s="149" t="str">
        <f t="shared" si="8"/>
        <v>VIC</v>
      </c>
    </row>
    <row r="537" spans="1:3">
      <c r="A537" s="150">
        <v>3509</v>
      </c>
      <c r="B537" s="150">
        <v>13</v>
      </c>
      <c r="C537" s="149" t="str">
        <f t="shared" si="8"/>
        <v>VIC</v>
      </c>
    </row>
    <row r="538" spans="1:3">
      <c r="A538" s="150">
        <v>3512</v>
      </c>
      <c r="B538" s="150">
        <v>13</v>
      </c>
      <c r="C538" s="149" t="str">
        <f t="shared" si="8"/>
        <v>VIC</v>
      </c>
    </row>
    <row r="539" spans="1:3">
      <c r="A539" s="150">
        <v>3529</v>
      </c>
      <c r="B539" s="150">
        <v>13</v>
      </c>
      <c r="C539" s="149" t="str">
        <f t="shared" si="8"/>
        <v>VIC</v>
      </c>
    </row>
    <row r="540" spans="1:3">
      <c r="A540" s="150">
        <v>3530</v>
      </c>
      <c r="B540" s="150">
        <v>13</v>
      </c>
      <c r="C540" s="149" t="str">
        <f t="shared" si="8"/>
        <v>VIC</v>
      </c>
    </row>
    <row r="541" spans="1:3">
      <c r="A541" s="150">
        <v>3531</v>
      </c>
      <c r="B541" s="150">
        <v>13</v>
      </c>
      <c r="C541" s="149" t="str">
        <f t="shared" si="8"/>
        <v>VIC</v>
      </c>
    </row>
    <row r="542" spans="1:3">
      <c r="A542" s="150">
        <v>3533</v>
      </c>
      <c r="B542" s="150">
        <v>13</v>
      </c>
      <c r="C542" s="149" t="str">
        <f t="shared" si="8"/>
        <v>VIC</v>
      </c>
    </row>
    <row r="543" spans="1:3">
      <c r="A543" s="150">
        <v>3537</v>
      </c>
      <c r="B543" s="150">
        <v>13</v>
      </c>
      <c r="C543" s="149" t="str">
        <f t="shared" si="8"/>
        <v>VIC</v>
      </c>
    </row>
    <row r="544" spans="1:3">
      <c r="A544" s="150">
        <v>3540</v>
      </c>
      <c r="B544" s="150">
        <v>13</v>
      </c>
      <c r="C544" s="149" t="str">
        <f t="shared" si="8"/>
        <v>VIC</v>
      </c>
    </row>
    <row r="545" spans="1:3">
      <c r="A545" s="150">
        <v>3542</v>
      </c>
      <c r="B545" s="150">
        <v>13</v>
      </c>
      <c r="C545" s="149" t="str">
        <f t="shared" si="8"/>
        <v>VIC</v>
      </c>
    </row>
    <row r="546" spans="1:3">
      <c r="A546" s="150">
        <v>3544</v>
      </c>
      <c r="B546" s="150">
        <v>13</v>
      </c>
      <c r="C546" s="149" t="str">
        <f t="shared" si="8"/>
        <v>VIC</v>
      </c>
    </row>
    <row r="547" spans="1:3">
      <c r="A547" s="150">
        <v>3546</v>
      </c>
      <c r="B547" s="150">
        <v>13</v>
      </c>
      <c r="C547" s="149" t="str">
        <f t="shared" si="8"/>
        <v>VIC</v>
      </c>
    </row>
    <row r="548" spans="1:3">
      <c r="A548" s="150">
        <v>3549</v>
      </c>
      <c r="B548" s="150">
        <v>13</v>
      </c>
      <c r="C548" s="149" t="str">
        <f t="shared" si="8"/>
        <v>VIC</v>
      </c>
    </row>
    <row r="549" spans="1:3">
      <c r="A549" s="150">
        <v>3581</v>
      </c>
      <c r="B549" s="150">
        <v>13</v>
      </c>
      <c r="C549" s="149" t="str">
        <f t="shared" si="8"/>
        <v>VIC</v>
      </c>
    </row>
    <row r="550" spans="1:3">
      <c r="A550" s="150">
        <v>3583</v>
      </c>
      <c r="B550" s="150">
        <v>13</v>
      </c>
      <c r="C550" s="149" t="str">
        <f t="shared" si="8"/>
        <v>VIC</v>
      </c>
    </row>
    <row r="551" spans="1:3">
      <c r="A551" s="150">
        <v>3584</v>
      </c>
      <c r="B551" s="150">
        <v>13</v>
      </c>
      <c r="C551" s="149" t="str">
        <f t="shared" si="8"/>
        <v>VIC</v>
      </c>
    </row>
    <row r="552" spans="1:3">
      <c r="A552" s="150">
        <v>3585</v>
      </c>
      <c r="B552" s="150">
        <v>13</v>
      </c>
      <c r="C552" s="149" t="str">
        <f t="shared" si="8"/>
        <v>VIC</v>
      </c>
    </row>
    <row r="553" spans="1:3">
      <c r="A553" s="150">
        <v>3586</v>
      </c>
      <c r="B553" s="150">
        <v>13</v>
      </c>
      <c r="C553" s="149" t="str">
        <f t="shared" si="8"/>
        <v>VIC</v>
      </c>
    </row>
    <row r="554" spans="1:3">
      <c r="A554" s="150">
        <v>3588</v>
      </c>
      <c r="B554" s="150">
        <v>13</v>
      </c>
      <c r="C554" s="149" t="str">
        <f t="shared" si="8"/>
        <v>VIC</v>
      </c>
    </row>
    <row r="555" spans="1:3">
      <c r="A555" s="150">
        <v>3589</v>
      </c>
      <c r="B555" s="150">
        <v>13</v>
      </c>
      <c r="C555" s="149" t="str">
        <f t="shared" si="8"/>
        <v>VIC</v>
      </c>
    </row>
    <row r="556" spans="1:3">
      <c r="A556" s="150">
        <v>3590</v>
      </c>
      <c r="B556" s="150">
        <v>13</v>
      </c>
      <c r="C556" s="149" t="str">
        <f t="shared" si="8"/>
        <v>VIC</v>
      </c>
    </row>
    <row r="557" spans="1:3">
      <c r="A557" s="150">
        <v>3591</v>
      </c>
      <c r="B557" s="150">
        <v>13</v>
      </c>
      <c r="C557" s="149" t="str">
        <f t="shared" si="8"/>
        <v>VIC</v>
      </c>
    </row>
    <row r="558" spans="1:3">
      <c r="A558" s="150">
        <v>3594</v>
      </c>
      <c r="B558" s="150">
        <v>13</v>
      </c>
      <c r="C558" s="149" t="str">
        <f t="shared" si="8"/>
        <v>VIC</v>
      </c>
    </row>
    <row r="559" spans="1:3">
      <c r="A559" s="150">
        <v>3595</v>
      </c>
      <c r="B559" s="150">
        <v>13</v>
      </c>
      <c r="C559" s="149" t="str">
        <f t="shared" si="8"/>
        <v>VIC</v>
      </c>
    </row>
    <row r="560" spans="1:3">
      <c r="A560" s="150">
        <v>3597</v>
      </c>
      <c r="B560" s="150">
        <v>13</v>
      </c>
      <c r="C560" s="149" t="str">
        <f t="shared" si="8"/>
        <v>VIC</v>
      </c>
    </row>
    <row r="561" spans="1:3">
      <c r="A561" s="150">
        <v>3599</v>
      </c>
      <c r="B561" s="150">
        <v>13</v>
      </c>
      <c r="C561" s="149" t="str">
        <f t="shared" si="8"/>
        <v>VIC</v>
      </c>
    </row>
    <row r="562" spans="1:3">
      <c r="A562" s="150">
        <v>3317</v>
      </c>
      <c r="B562" s="150">
        <v>14</v>
      </c>
      <c r="C562" s="149" t="str">
        <f t="shared" si="8"/>
        <v>VIC</v>
      </c>
    </row>
    <row r="563" spans="1:3">
      <c r="A563" s="150">
        <v>3318</v>
      </c>
      <c r="B563" s="150">
        <v>14</v>
      </c>
      <c r="C563" s="149" t="str">
        <f t="shared" si="8"/>
        <v>VIC</v>
      </c>
    </row>
    <row r="564" spans="1:3">
      <c r="A564" s="150">
        <v>3319</v>
      </c>
      <c r="B564" s="150">
        <v>14</v>
      </c>
      <c r="C564" s="149" t="str">
        <f t="shared" si="8"/>
        <v>VIC</v>
      </c>
    </row>
    <row r="565" spans="1:3">
      <c r="A565" s="150">
        <v>3375</v>
      </c>
      <c r="B565" s="150">
        <v>14</v>
      </c>
      <c r="C565" s="149" t="str">
        <f t="shared" si="8"/>
        <v>VIC</v>
      </c>
    </row>
    <row r="566" spans="1:3">
      <c r="A566" s="150">
        <v>3377</v>
      </c>
      <c r="B566" s="150">
        <v>14</v>
      </c>
      <c r="C566" s="149" t="str">
        <f t="shared" si="8"/>
        <v>VIC</v>
      </c>
    </row>
    <row r="567" spans="1:3">
      <c r="A567" s="150">
        <v>3378</v>
      </c>
      <c r="B567" s="150">
        <v>14</v>
      </c>
      <c r="C567" s="149" t="str">
        <f t="shared" si="8"/>
        <v>VIC</v>
      </c>
    </row>
    <row r="568" spans="1:3">
      <c r="A568" s="150">
        <v>3380</v>
      </c>
      <c r="B568" s="150">
        <v>14</v>
      </c>
      <c r="C568" s="149" t="str">
        <f t="shared" si="8"/>
        <v>VIC</v>
      </c>
    </row>
    <row r="569" spans="1:3">
      <c r="A569" s="150">
        <v>3381</v>
      </c>
      <c r="B569" s="150">
        <v>14</v>
      </c>
      <c r="C569" s="149" t="str">
        <f t="shared" si="8"/>
        <v>VIC</v>
      </c>
    </row>
    <row r="570" spans="1:3">
      <c r="A570" s="150">
        <v>3384</v>
      </c>
      <c r="B570" s="150">
        <v>14</v>
      </c>
      <c r="C570" s="149" t="str">
        <f t="shared" si="8"/>
        <v>VIC</v>
      </c>
    </row>
    <row r="571" spans="1:3">
      <c r="A571" s="150">
        <v>3385</v>
      </c>
      <c r="B571" s="150">
        <v>14</v>
      </c>
      <c r="C571" s="149" t="str">
        <f t="shared" si="8"/>
        <v>VIC</v>
      </c>
    </row>
    <row r="572" spans="1:3">
      <c r="A572" s="150">
        <v>3387</v>
      </c>
      <c r="B572" s="150">
        <v>14</v>
      </c>
      <c r="C572" s="149" t="str">
        <f t="shared" si="8"/>
        <v>VIC</v>
      </c>
    </row>
    <row r="573" spans="1:3">
      <c r="A573" s="150">
        <v>3388</v>
      </c>
      <c r="B573" s="150">
        <v>14</v>
      </c>
      <c r="C573" s="149" t="str">
        <f t="shared" si="8"/>
        <v>VIC</v>
      </c>
    </row>
    <row r="574" spans="1:3">
      <c r="A574" s="150">
        <v>3390</v>
      </c>
      <c r="B574" s="150">
        <v>14</v>
      </c>
      <c r="C574" s="149" t="str">
        <f t="shared" si="8"/>
        <v>VIC</v>
      </c>
    </row>
    <row r="575" spans="1:3">
      <c r="A575" s="150">
        <v>3391</v>
      </c>
      <c r="B575" s="150">
        <v>14</v>
      </c>
      <c r="C575" s="149" t="str">
        <f t="shared" si="8"/>
        <v>VIC</v>
      </c>
    </row>
    <row r="576" spans="1:3">
      <c r="A576" s="150">
        <v>3392</v>
      </c>
      <c r="B576" s="150">
        <v>14</v>
      </c>
      <c r="C576" s="149" t="str">
        <f t="shared" si="8"/>
        <v>VIC</v>
      </c>
    </row>
    <row r="577" spans="1:3">
      <c r="A577" s="150">
        <v>3393</v>
      </c>
      <c r="B577" s="150">
        <v>14</v>
      </c>
      <c r="C577" s="149" t="str">
        <f t="shared" si="8"/>
        <v>VIC</v>
      </c>
    </row>
    <row r="578" spans="1:3">
      <c r="A578" s="150">
        <v>3399</v>
      </c>
      <c r="B578" s="150">
        <v>14</v>
      </c>
      <c r="C578" s="149" t="str">
        <f t="shared" ref="C578:C641" si="9">IF(OR(A578&lt;=299,AND(A578&lt;3000,A578&gt;=1000)),"NSW",IF(AND(A578&lt;=999,A578&gt;=800),"NT",IF(OR(AND(A578&lt;=8999,A578&gt;=8000),AND(A578&lt;=3999,A578&gt;=3000)),"VIC",IF(OR(AND(A578&lt;=9999,A578&gt;=9000),AND(A578&lt;=4999,A578&gt;=4000)),"QLD",IF(AND(A578&lt;=5999,A578&gt;=5000),"SA",IF(AND(A578&lt;=6999,A578&gt;=6000),"WA","TAS"))))))</f>
        <v>VIC</v>
      </c>
    </row>
    <row r="579" spans="1:3">
      <c r="A579" s="150">
        <v>3400</v>
      </c>
      <c r="B579" s="150">
        <v>14</v>
      </c>
      <c r="C579" s="149" t="str">
        <f t="shared" si="9"/>
        <v>VIC</v>
      </c>
    </row>
    <row r="580" spans="1:3">
      <c r="A580" s="150">
        <v>3401</v>
      </c>
      <c r="B580" s="150">
        <v>14</v>
      </c>
      <c r="C580" s="149" t="str">
        <f t="shared" si="9"/>
        <v>VIC</v>
      </c>
    </row>
    <row r="581" spans="1:3">
      <c r="A581" s="150">
        <v>3402</v>
      </c>
      <c r="B581" s="150">
        <v>14</v>
      </c>
      <c r="C581" s="149" t="str">
        <f t="shared" si="9"/>
        <v>VIC</v>
      </c>
    </row>
    <row r="582" spans="1:3">
      <c r="A582" s="150">
        <v>3409</v>
      </c>
      <c r="B582" s="150">
        <v>14</v>
      </c>
      <c r="C582" s="149" t="str">
        <f t="shared" si="9"/>
        <v>VIC</v>
      </c>
    </row>
    <row r="583" spans="1:3">
      <c r="A583" s="150">
        <v>3412</v>
      </c>
      <c r="B583" s="150">
        <v>14</v>
      </c>
      <c r="C583" s="149" t="str">
        <f t="shared" si="9"/>
        <v>VIC</v>
      </c>
    </row>
    <row r="584" spans="1:3">
      <c r="A584" s="150">
        <v>3413</v>
      </c>
      <c r="B584" s="150">
        <v>14</v>
      </c>
      <c r="C584" s="149" t="str">
        <f t="shared" si="9"/>
        <v>VIC</v>
      </c>
    </row>
    <row r="585" spans="1:3">
      <c r="A585" s="150">
        <v>3414</v>
      </c>
      <c r="B585" s="150">
        <v>14</v>
      </c>
      <c r="C585" s="149" t="str">
        <f t="shared" si="9"/>
        <v>VIC</v>
      </c>
    </row>
    <row r="586" spans="1:3">
      <c r="A586" s="150">
        <v>3415</v>
      </c>
      <c r="B586" s="150">
        <v>14</v>
      </c>
      <c r="C586" s="149" t="str">
        <f t="shared" si="9"/>
        <v>VIC</v>
      </c>
    </row>
    <row r="587" spans="1:3">
      <c r="A587" s="150">
        <v>3418</v>
      </c>
      <c r="B587" s="150">
        <v>14</v>
      </c>
      <c r="C587" s="149" t="str">
        <f t="shared" si="9"/>
        <v>VIC</v>
      </c>
    </row>
    <row r="588" spans="1:3">
      <c r="A588" s="150">
        <v>3419</v>
      </c>
      <c r="B588" s="150">
        <v>14</v>
      </c>
      <c r="C588" s="149" t="str">
        <f t="shared" si="9"/>
        <v>VIC</v>
      </c>
    </row>
    <row r="589" spans="1:3">
      <c r="A589" s="150">
        <v>3420</v>
      </c>
      <c r="B589" s="150">
        <v>14</v>
      </c>
      <c r="C589" s="149" t="str">
        <f t="shared" si="9"/>
        <v>VIC</v>
      </c>
    </row>
    <row r="590" spans="1:3">
      <c r="A590" s="150">
        <v>3423</v>
      </c>
      <c r="B590" s="150">
        <v>14</v>
      </c>
      <c r="C590" s="149" t="str">
        <f t="shared" si="9"/>
        <v>VIC</v>
      </c>
    </row>
    <row r="591" spans="1:3">
      <c r="A591" s="150">
        <v>3469</v>
      </c>
      <c r="B591" s="150">
        <v>14</v>
      </c>
      <c r="C591" s="149" t="str">
        <f t="shared" si="9"/>
        <v>VIC</v>
      </c>
    </row>
    <row r="592" spans="1:3">
      <c r="A592" s="150">
        <v>3478</v>
      </c>
      <c r="B592" s="150">
        <v>14</v>
      </c>
      <c r="C592" s="149" t="str">
        <f t="shared" si="9"/>
        <v>VIC</v>
      </c>
    </row>
    <row r="593" spans="1:3">
      <c r="A593" s="150">
        <v>3480</v>
      </c>
      <c r="B593" s="150">
        <v>14</v>
      </c>
      <c r="C593" s="149" t="str">
        <f t="shared" si="9"/>
        <v>VIC</v>
      </c>
    </row>
    <row r="594" spans="1:3">
      <c r="A594" s="150">
        <v>3482</v>
      </c>
      <c r="B594" s="150">
        <v>14</v>
      </c>
      <c r="C594" s="149" t="str">
        <f t="shared" si="9"/>
        <v>VIC</v>
      </c>
    </row>
    <row r="595" spans="1:3">
      <c r="A595" s="150">
        <v>3527</v>
      </c>
      <c r="B595" s="150">
        <v>14</v>
      </c>
      <c r="C595" s="149" t="str">
        <f t="shared" si="9"/>
        <v>VIC</v>
      </c>
    </row>
    <row r="596" spans="1:3">
      <c r="A596" s="150">
        <v>3232</v>
      </c>
      <c r="B596" s="150">
        <v>15</v>
      </c>
      <c r="C596" s="149" t="str">
        <f t="shared" si="9"/>
        <v>VIC</v>
      </c>
    </row>
    <row r="597" spans="1:3">
      <c r="A597" s="150">
        <v>3233</v>
      </c>
      <c r="B597" s="150">
        <v>15</v>
      </c>
      <c r="C597" s="149" t="str">
        <f t="shared" si="9"/>
        <v>VIC</v>
      </c>
    </row>
    <row r="598" spans="1:3">
      <c r="A598" s="150">
        <v>3235</v>
      </c>
      <c r="B598" s="150">
        <v>15</v>
      </c>
      <c r="C598" s="149" t="str">
        <f t="shared" si="9"/>
        <v>VIC</v>
      </c>
    </row>
    <row r="599" spans="1:3">
      <c r="A599" s="150">
        <v>3236</v>
      </c>
      <c r="B599" s="150">
        <v>15</v>
      </c>
      <c r="C599" s="149" t="str">
        <f t="shared" si="9"/>
        <v>VIC</v>
      </c>
    </row>
    <row r="600" spans="1:3">
      <c r="A600" s="150">
        <v>3237</v>
      </c>
      <c r="B600" s="150">
        <v>15</v>
      </c>
      <c r="C600" s="149" t="str">
        <f t="shared" si="9"/>
        <v>VIC</v>
      </c>
    </row>
    <row r="601" spans="1:3">
      <c r="A601" s="150">
        <v>3238</v>
      </c>
      <c r="B601" s="150">
        <v>15</v>
      </c>
      <c r="C601" s="149" t="str">
        <f t="shared" si="9"/>
        <v>VIC</v>
      </c>
    </row>
    <row r="602" spans="1:3">
      <c r="A602" s="150">
        <v>3239</v>
      </c>
      <c r="B602" s="150">
        <v>15</v>
      </c>
      <c r="C602" s="149" t="str">
        <f t="shared" si="9"/>
        <v>VIC</v>
      </c>
    </row>
    <row r="603" spans="1:3">
      <c r="A603" s="150">
        <v>3242</v>
      </c>
      <c r="B603" s="150">
        <v>15</v>
      </c>
      <c r="C603" s="149" t="str">
        <f t="shared" si="9"/>
        <v>VIC</v>
      </c>
    </row>
    <row r="604" spans="1:3">
      <c r="A604" s="150">
        <v>3243</v>
      </c>
      <c r="B604" s="150">
        <v>15</v>
      </c>
      <c r="C604" s="149" t="str">
        <f t="shared" si="9"/>
        <v>VIC</v>
      </c>
    </row>
    <row r="605" spans="1:3">
      <c r="A605" s="150">
        <v>3249</v>
      </c>
      <c r="B605" s="150">
        <v>15</v>
      </c>
      <c r="C605" s="149" t="str">
        <f t="shared" si="9"/>
        <v>VIC</v>
      </c>
    </row>
    <row r="606" spans="1:3">
      <c r="A606" s="150">
        <v>3250</v>
      </c>
      <c r="B606" s="150">
        <v>15</v>
      </c>
      <c r="C606" s="149" t="str">
        <f t="shared" si="9"/>
        <v>VIC</v>
      </c>
    </row>
    <row r="607" spans="1:3">
      <c r="A607" s="150">
        <v>3251</v>
      </c>
      <c r="B607" s="150">
        <v>15</v>
      </c>
      <c r="C607" s="149" t="str">
        <f t="shared" si="9"/>
        <v>VIC</v>
      </c>
    </row>
    <row r="608" spans="1:3">
      <c r="A608" s="150">
        <v>3254</v>
      </c>
      <c r="B608" s="150">
        <v>15</v>
      </c>
      <c r="C608" s="149" t="str">
        <f t="shared" si="9"/>
        <v>VIC</v>
      </c>
    </row>
    <row r="609" spans="1:3">
      <c r="A609" s="150">
        <v>3260</v>
      </c>
      <c r="B609" s="150">
        <v>15</v>
      </c>
      <c r="C609" s="149" t="str">
        <f t="shared" si="9"/>
        <v>VIC</v>
      </c>
    </row>
    <row r="610" spans="1:3">
      <c r="A610" s="150">
        <v>3264</v>
      </c>
      <c r="B610" s="150">
        <v>15</v>
      </c>
      <c r="C610" s="149" t="str">
        <f t="shared" si="9"/>
        <v>VIC</v>
      </c>
    </row>
    <row r="611" spans="1:3">
      <c r="A611" s="150">
        <v>3265</v>
      </c>
      <c r="B611" s="150">
        <v>15</v>
      </c>
      <c r="C611" s="149" t="str">
        <f t="shared" si="9"/>
        <v>VIC</v>
      </c>
    </row>
    <row r="612" spans="1:3">
      <c r="A612" s="150">
        <v>3266</v>
      </c>
      <c r="B612" s="150">
        <v>15</v>
      </c>
      <c r="C612" s="149" t="str">
        <f t="shared" si="9"/>
        <v>VIC</v>
      </c>
    </row>
    <row r="613" spans="1:3">
      <c r="A613" s="150">
        <v>3267</v>
      </c>
      <c r="B613" s="150">
        <v>15</v>
      </c>
      <c r="C613" s="149" t="str">
        <f t="shared" si="9"/>
        <v>VIC</v>
      </c>
    </row>
    <row r="614" spans="1:3">
      <c r="A614" s="150">
        <v>3268</v>
      </c>
      <c r="B614" s="150">
        <v>15</v>
      </c>
      <c r="C614" s="149" t="str">
        <f t="shared" si="9"/>
        <v>VIC</v>
      </c>
    </row>
    <row r="615" spans="1:3">
      <c r="A615" s="150">
        <v>3269</v>
      </c>
      <c r="B615" s="150">
        <v>15</v>
      </c>
      <c r="C615" s="149" t="str">
        <f t="shared" si="9"/>
        <v>VIC</v>
      </c>
    </row>
    <row r="616" spans="1:3">
      <c r="A616" s="150">
        <v>3270</v>
      </c>
      <c r="B616" s="150">
        <v>15</v>
      </c>
      <c r="C616" s="149" t="str">
        <f t="shared" si="9"/>
        <v>VIC</v>
      </c>
    </row>
    <row r="617" spans="1:3">
      <c r="A617" s="150">
        <v>3271</v>
      </c>
      <c r="B617" s="150">
        <v>15</v>
      </c>
      <c r="C617" s="149" t="str">
        <f t="shared" si="9"/>
        <v>VIC</v>
      </c>
    </row>
    <row r="618" spans="1:3">
      <c r="A618" s="150">
        <v>3272</v>
      </c>
      <c r="B618" s="150">
        <v>15</v>
      </c>
      <c r="C618" s="149" t="str">
        <f t="shared" si="9"/>
        <v>VIC</v>
      </c>
    </row>
    <row r="619" spans="1:3">
      <c r="A619" s="150">
        <v>3273</v>
      </c>
      <c r="B619" s="150">
        <v>15</v>
      </c>
      <c r="C619" s="149" t="str">
        <f t="shared" si="9"/>
        <v>VIC</v>
      </c>
    </row>
    <row r="620" spans="1:3">
      <c r="A620" s="150">
        <v>3274</v>
      </c>
      <c r="B620" s="150">
        <v>15</v>
      </c>
      <c r="C620" s="149" t="str">
        <f t="shared" si="9"/>
        <v>VIC</v>
      </c>
    </row>
    <row r="621" spans="1:3">
      <c r="A621" s="150">
        <v>3275</v>
      </c>
      <c r="B621" s="150">
        <v>15</v>
      </c>
      <c r="C621" s="149" t="str">
        <f t="shared" si="9"/>
        <v>VIC</v>
      </c>
    </row>
    <row r="622" spans="1:3">
      <c r="A622" s="150">
        <v>3276</v>
      </c>
      <c r="B622" s="150">
        <v>15</v>
      </c>
      <c r="C622" s="149" t="str">
        <f t="shared" si="9"/>
        <v>VIC</v>
      </c>
    </row>
    <row r="623" spans="1:3">
      <c r="A623" s="150">
        <v>3277</v>
      </c>
      <c r="B623" s="150">
        <v>15</v>
      </c>
      <c r="C623" s="149" t="str">
        <f t="shared" si="9"/>
        <v>VIC</v>
      </c>
    </row>
    <row r="624" spans="1:3">
      <c r="A624" s="150">
        <v>3278</v>
      </c>
      <c r="B624" s="150">
        <v>15</v>
      </c>
      <c r="C624" s="149" t="str">
        <f t="shared" si="9"/>
        <v>VIC</v>
      </c>
    </row>
    <row r="625" spans="1:3">
      <c r="A625" s="150">
        <v>3279</v>
      </c>
      <c r="B625" s="150">
        <v>15</v>
      </c>
      <c r="C625" s="149" t="str">
        <f t="shared" si="9"/>
        <v>VIC</v>
      </c>
    </row>
    <row r="626" spans="1:3">
      <c r="A626" s="150">
        <v>3280</v>
      </c>
      <c r="B626" s="150">
        <v>15</v>
      </c>
      <c r="C626" s="149" t="str">
        <f t="shared" si="9"/>
        <v>VIC</v>
      </c>
    </row>
    <row r="627" spans="1:3">
      <c r="A627" s="150">
        <v>3281</v>
      </c>
      <c r="B627" s="150">
        <v>15</v>
      </c>
      <c r="C627" s="149" t="str">
        <f t="shared" si="9"/>
        <v>VIC</v>
      </c>
    </row>
    <row r="628" spans="1:3">
      <c r="A628" s="150">
        <v>3282</v>
      </c>
      <c r="B628" s="150">
        <v>15</v>
      </c>
      <c r="C628" s="149" t="str">
        <f t="shared" si="9"/>
        <v>VIC</v>
      </c>
    </row>
    <row r="629" spans="1:3">
      <c r="A629" s="150">
        <v>3283</v>
      </c>
      <c r="B629" s="150">
        <v>15</v>
      </c>
      <c r="C629" s="149" t="str">
        <f t="shared" si="9"/>
        <v>VIC</v>
      </c>
    </row>
    <row r="630" spans="1:3">
      <c r="A630" s="150">
        <v>3284</v>
      </c>
      <c r="B630" s="150">
        <v>15</v>
      </c>
      <c r="C630" s="149" t="str">
        <f t="shared" si="9"/>
        <v>VIC</v>
      </c>
    </row>
    <row r="631" spans="1:3">
      <c r="A631" s="150">
        <v>3285</v>
      </c>
      <c r="B631" s="150">
        <v>15</v>
      </c>
      <c r="C631" s="149" t="str">
        <f t="shared" si="9"/>
        <v>VIC</v>
      </c>
    </row>
    <row r="632" spans="1:3">
      <c r="A632" s="150">
        <v>3286</v>
      </c>
      <c r="B632" s="150">
        <v>15</v>
      </c>
      <c r="C632" s="149" t="str">
        <f t="shared" si="9"/>
        <v>VIC</v>
      </c>
    </row>
    <row r="633" spans="1:3">
      <c r="A633" s="150">
        <v>3287</v>
      </c>
      <c r="B633" s="150">
        <v>15</v>
      </c>
      <c r="C633" s="149" t="str">
        <f t="shared" si="9"/>
        <v>VIC</v>
      </c>
    </row>
    <row r="634" spans="1:3">
      <c r="A634" s="150">
        <v>3289</v>
      </c>
      <c r="B634" s="150">
        <v>15</v>
      </c>
      <c r="C634" s="149" t="str">
        <f t="shared" si="9"/>
        <v>VIC</v>
      </c>
    </row>
    <row r="635" spans="1:3">
      <c r="A635" s="150">
        <v>3292</v>
      </c>
      <c r="B635" s="150">
        <v>15</v>
      </c>
      <c r="C635" s="149" t="str">
        <f t="shared" si="9"/>
        <v>VIC</v>
      </c>
    </row>
    <row r="636" spans="1:3">
      <c r="A636" s="150">
        <v>3293</v>
      </c>
      <c r="B636" s="150">
        <v>15</v>
      </c>
      <c r="C636" s="149" t="str">
        <f t="shared" si="9"/>
        <v>VIC</v>
      </c>
    </row>
    <row r="637" spans="1:3">
      <c r="A637" s="150">
        <v>3294</v>
      </c>
      <c r="B637" s="150">
        <v>15</v>
      </c>
      <c r="C637" s="149" t="str">
        <f t="shared" si="9"/>
        <v>VIC</v>
      </c>
    </row>
    <row r="638" spans="1:3">
      <c r="A638" s="150">
        <v>3300</v>
      </c>
      <c r="B638" s="150">
        <v>15</v>
      </c>
      <c r="C638" s="149" t="str">
        <f t="shared" si="9"/>
        <v>VIC</v>
      </c>
    </row>
    <row r="639" spans="1:3">
      <c r="A639" s="150">
        <v>3301</v>
      </c>
      <c r="B639" s="150">
        <v>15</v>
      </c>
      <c r="C639" s="149" t="str">
        <f t="shared" si="9"/>
        <v>VIC</v>
      </c>
    </row>
    <row r="640" spans="1:3">
      <c r="A640" s="150">
        <v>3302</v>
      </c>
      <c r="B640" s="150">
        <v>15</v>
      </c>
      <c r="C640" s="149" t="str">
        <f t="shared" si="9"/>
        <v>VIC</v>
      </c>
    </row>
    <row r="641" spans="1:3">
      <c r="A641" s="150">
        <v>3303</v>
      </c>
      <c r="B641" s="150">
        <v>15</v>
      </c>
      <c r="C641" s="149" t="str">
        <f t="shared" si="9"/>
        <v>VIC</v>
      </c>
    </row>
    <row r="642" spans="1:3">
      <c r="A642" s="150">
        <v>3304</v>
      </c>
      <c r="B642" s="150">
        <v>15</v>
      </c>
      <c r="C642" s="149" t="str">
        <f t="shared" ref="C642:C705" si="10">IF(OR(A642&lt;=299,AND(A642&lt;3000,A642&gt;=1000)),"NSW",IF(AND(A642&lt;=999,A642&gt;=800),"NT",IF(OR(AND(A642&lt;=8999,A642&gt;=8000),AND(A642&lt;=3999,A642&gt;=3000)),"VIC",IF(OR(AND(A642&lt;=9999,A642&gt;=9000),AND(A642&lt;=4999,A642&gt;=4000)),"QLD",IF(AND(A642&lt;=5999,A642&gt;=5000),"SA",IF(AND(A642&lt;=6999,A642&gt;=6000),"WA","TAS"))))))</f>
        <v>VIC</v>
      </c>
    </row>
    <row r="643" spans="1:3">
      <c r="A643" s="150">
        <v>3305</v>
      </c>
      <c r="B643" s="150">
        <v>15</v>
      </c>
      <c r="C643" s="149" t="str">
        <f t="shared" si="10"/>
        <v>VIC</v>
      </c>
    </row>
    <row r="644" spans="1:3">
      <c r="A644" s="150">
        <v>3309</v>
      </c>
      <c r="B644" s="150">
        <v>15</v>
      </c>
      <c r="C644" s="149" t="str">
        <f t="shared" si="10"/>
        <v>VIC</v>
      </c>
    </row>
    <row r="645" spans="1:3">
      <c r="A645" s="150">
        <v>3310</v>
      </c>
      <c r="B645" s="150">
        <v>15</v>
      </c>
      <c r="C645" s="149" t="str">
        <f t="shared" si="10"/>
        <v>VIC</v>
      </c>
    </row>
    <row r="646" spans="1:3">
      <c r="A646" s="150">
        <v>3311</v>
      </c>
      <c r="B646" s="150">
        <v>15</v>
      </c>
      <c r="C646" s="149" t="str">
        <f t="shared" si="10"/>
        <v>VIC</v>
      </c>
    </row>
    <row r="647" spans="1:3">
      <c r="A647" s="150">
        <v>3312</v>
      </c>
      <c r="B647" s="150">
        <v>15</v>
      </c>
      <c r="C647" s="149" t="str">
        <f t="shared" si="10"/>
        <v>VIC</v>
      </c>
    </row>
    <row r="648" spans="1:3">
      <c r="A648" s="150">
        <v>3314</v>
      </c>
      <c r="B648" s="150">
        <v>15</v>
      </c>
      <c r="C648" s="149" t="str">
        <f t="shared" si="10"/>
        <v>VIC</v>
      </c>
    </row>
    <row r="649" spans="1:3">
      <c r="A649" s="150">
        <v>3315</v>
      </c>
      <c r="B649" s="150">
        <v>15</v>
      </c>
      <c r="C649" s="149" t="str">
        <f t="shared" si="10"/>
        <v>VIC</v>
      </c>
    </row>
    <row r="650" spans="1:3">
      <c r="A650" s="150">
        <v>3322</v>
      </c>
      <c r="B650" s="150">
        <v>15</v>
      </c>
      <c r="C650" s="149" t="str">
        <f t="shared" si="10"/>
        <v>VIC</v>
      </c>
    </row>
    <row r="651" spans="1:3">
      <c r="A651" s="150">
        <v>3324</v>
      </c>
      <c r="B651" s="150">
        <v>15</v>
      </c>
      <c r="C651" s="149" t="str">
        <f t="shared" si="10"/>
        <v>VIC</v>
      </c>
    </row>
    <row r="652" spans="1:3">
      <c r="A652" s="150">
        <v>3325</v>
      </c>
      <c r="B652" s="150">
        <v>15</v>
      </c>
      <c r="C652" s="149" t="str">
        <f t="shared" si="10"/>
        <v>VIC</v>
      </c>
    </row>
    <row r="653" spans="1:3">
      <c r="A653" s="150">
        <v>3350</v>
      </c>
      <c r="B653" s="150">
        <v>15</v>
      </c>
      <c r="C653" s="149" t="str">
        <f t="shared" si="10"/>
        <v>VIC</v>
      </c>
    </row>
    <row r="654" spans="1:3">
      <c r="A654" s="150">
        <v>3351</v>
      </c>
      <c r="B654" s="150">
        <v>15</v>
      </c>
      <c r="C654" s="149" t="str">
        <f t="shared" si="10"/>
        <v>VIC</v>
      </c>
    </row>
    <row r="655" spans="1:3">
      <c r="A655" s="150">
        <v>3352</v>
      </c>
      <c r="B655" s="150">
        <v>15</v>
      </c>
      <c r="C655" s="149" t="str">
        <f t="shared" si="10"/>
        <v>VIC</v>
      </c>
    </row>
    <row r="656" spans="1:3">
      <c r="A656" s="150">
        <v>3353</v>
      </c>
      <c r="B656" s="150">
        <v>15</v>
      </c>
      <c r="C656" s="149" t="str">
        <f t="shared" si="10"/>
        <v>VIC</v>
      </c>
    </row>
    <row r="657" spans="1:3">
      <c r="A657" s="150">
        <v>3354</v>
      </c>
      <c r="B657" s="150">
        <v>15</v>
      </c>
      <c r="C657" s="149" t="str">
        <f t="shared" si="10"/>
        <v>VIC</v>
      </c>
    </row>
    <row r="658" spans="1:3">
      <c r="A658" s="150">
        <v>3355</v>
      </c>
      <c r="B658" s="150">
        <v>15</v>
      </c>
      <c r="C658" s="149" t="str">
        <f t="shared" si="10"/>
        <v>VIC</v>
      </c>
    </row>
    <row r="659" spans="1:3">
      <c r="A659" s="150">
        <v>3356</v>
      </c>
      <c r="B659" s="150">
        <v>15</v>
      </c>
      <c r="C659" s="149" t="str">
        <f t="shared" si="10"/>
        <v>VIC</v>
      </c>
    </row>
    <row r="660" spans="1:3">
      <c r="A660" s="150">
        <v>3357</v>
      </c>
      <c r="B660" s="150">
        <v>15</v>
      </c>
      <c r="C660" s="149" t="str">
        <f t="shared" si="10"/>
        <v>VIC</v>
      </c>
    </row>
    <row r="661" spans="1:3">
      <c r="A661" s="150">
        <v>3360</v>
      </c>
      <c r="B661" s="150">
        <v>15</v>
      </c>
      <c r="C661" s="149" t="str">
        <f t="shared" si="10"/>
        <v>VIC</v>
      </c>
    </row>
    <row r="662" spans="1:3">
      <c r="A662" s="150">
        <v>3361</v>
      </c>
      <c r="B662" s="150">
        <v>15</v>
      </c>
      <c r="C662" s="149" t="str">
        <f t="shared" si="10"/>
        <v>VIC</v>
      </c>
    </row>
    <row r="663" spans="1:3">
      <c r="A663" s="150">
        <v>3379</v>
      </c>
      <c r="B663" s="150">
        <v>15</v>
      </c>
      <c r="C663" s="149" t="str">
        <f t="shared" si="10"/>
        <v>VIC</v>
      </c>
    </row>
    <row r="664" spans="1:3">
      <c r="A664" s="150">
        <v>3407</v>
      </c>
      <c r="B664" s="150">
        <v>15</v>
      </c>
      <c r="C664" s="149" t="str">
        <f t="shared" si="10"/>
        <v>VIC</v>
      </c>
    </row>
    <row r="665" spans="1:3">
      <c r="A665" s="150">
        <v>3373</v>
      </c>
      <c r="B665" s="150">
        <v>16</v>
      </c>
      <c r="C665" s="149" t="str">
        <f t="shared" si="10"/>
        <v>VIC</v>
      </c>
    </row>
    <row r="666" spans="1:3">
      <c r="A666" s="150">
        <v>3468</v>
      </c>
      <c r="B666" s="150">
        <v>16</v>
      </c>
      <c r="C666" s="149" t="str">
        <f t="shared" si="10"/>
        <v>VIC</v>
      </c>
    </row>
    <row r="667" spans="1:3">
      <c r="A667" s="150">
        <v>3472</v>
      </c>
      <c r="B667" s="150">
        <v>16</v>
      </c>
      <c r="C667" s="149" t="str">
        <f t="shared" si="10"/>
        <v>VIC</v>
      </c>
    </row>
    <row r="668" spans="1:3">
      <c r="A668" s="150">
        <v>3475</v>
      </c>
      <c r="B668" s="150">
        <v>16</v>
      </c>
      <c r="C668" s="149" t="str">
        <f t="shared" si="10"/>
        <v>VIC</v>
      </c>
    </row>
    <row r="669" spans="1:3">
      <c r="A669" s="150">
        <v>3515</v>
      </c>
      <c r="B669" s="150">
        <v>16</v>
      </c>
      <c r="C669" s="149" t="str">
        <f t="shared" si="10"/>
        <v>VIC</v>
      </c>
    </row>
    <row r="670" spans="1:3">
      <c r="A670" s="150">
        <v>3516</v>
      </c>
      <c r="B670" s="150">
        <v>16</v>
      </c>
      <c r="C670" s="149" t="str">
        <f t="shared" si="10"/>
        <v>VIC</v>
      </c>
    </row>
    <row r="671" spans="1:3">
      <c r="A671" s="150">
        <v>3517</v>
      </c>
      <c r="B671" s="150">
        <v>16</v>
      </c>
      <c r="C671" s="149" t="str">
        <f t="shared" si="10"/>
        <v>VIC</v>
      </c>
    </row>
    <row r="672" spans="1:3">
      <c r="A672" s="150">
        <v>3518</v>
      </c>
      <c r="B672" s="150">
        <v>16</v>
      </c>
      <c r="C672" s="149" t="str">
        <f t="shared" si="10"/>
        <v>VIC</v>
      </c>
    </row>
    <row r="673" spans="1:3">
      <c r="A673" s="150">
        <v>3520</v>
      </c>
      <c r="B673" s="150">
        <v>16</v>
      </c>
      <c r="C673" s="149" t="str">
        <f t="shared" si="10"/>
        <v>VIC</v>
      </c>
    </row>
    <row r="674" spans="1:3">
      <c r="A674" s="150">
        <v>3550</v>
      </c>
      <c r="B674" s="150">
        <v>16</v>
      </c>
      <c r="C674" s="149" t="str">
        <f t="shared" si="10"/>
        <v>VIC</v>
      </c>
    </row>
    <row r="675" spans="1:3">
      <c r="A675" s="150">
        <v>3551</v>
      </c>
      <c r="B675" s="150">
        <v>16</v>
      </c>
      <c r="C675" s="149" t="str">
        <f t="shared" si="10"/>
        <v>VIC</v>
      </c>
    </row>
    <row r="676" spans="1:3">
      <c r="A676" s="150">
        <v>3552</v>
      </c>
      <c r="B676" s="150">
        <v>16</v>
      </c>
      <c r="C676" s="149" t="str">
        <f t="shared" si="10"/>
        <v>VIC</v>
      </c>
    </row>
    <row r="677" spans="1:3">
      <c r="A677" s="150">
        <v>3554</v>
      </c>
      <c r="B677" s="150">
        <v>16</v>
      </c>
      <c r="C677" s="149" t="str">
        <f t="shared" si="10"/>
        <v>VIC</v>
      </c>
    </row>
    <row r="678" spans="1:3">
      <c r="A678" s="150">
        <v>3555</v>
      </c>
      <c r="B678" s="150">
        <v>16</v>
      </c>
      <c r="C678" s="149" t="str">
        <f t="shared" si="10"/>
        <v>VIC</v>
      </c>
    </row>
    <row r="679" spans="1:3">
      <c r="A679" s="150">
        <v>3556</v>
      </c>
      <c r="B679" s="150">
        <v>16</v>
      </c>
      <c r="C679" s="149" t="str">
        <f t="shared" si="10"/>
        <v>VIC</v>
      </c>
    </row>
    <row r="680" spans="1:3">
      <c r="A680" s="150">
        <v>3557</v>
      </c>
      <c r="B680" s="150">
        <v>16</v>
      </c>
      <c r="C680" s="149" t="str">
        <f t="shared" si="10"/>
        <v>VIC</v>
      </c>
    </row>
    <row r="681" spans="1:3">
      <c r="A681" s="150">
        <v>3558</v>
      </c>
      <c r="B681" s="150">
        <v>16</v>
      </c>
      <c r="C681" s="149" t="str">
        <f t="shared" si="10"/>
        <v>VIC</v>
      </c>
    </row>
    <row r="682" spans="1:3">
      <c r="A682" s="150">
        <v>3559</v>
      </c>
      <c r="B682" s="150">
        <v>16</v>
      </c>
      <c r="C682" s="149" t="str">
        <f t="shared" si="10"/>
        <v>VIC</v>
      </c>
    </row>
    <row r="683" spans="1:3">
      <c r="A683" s="150">
        <v>3561</v>
      </c>
      <c r="B683" s="150">
        <v>16</v>
      </c>
      <c r="C683" s="149" t="str">
        <f t="shared" si="10"/>
        <v>VIC</v>
      </c>
    </row>
    <row r="684" spans="1:3">
      <c r="A684" s="150">
        <v>3562</v>
      </c>
      <c r="B684" s="150">
        <v>16</v>
      </c>
      <c r="C684" s="149" t="str">
        <f t="shared" si="10"/>
        <v>VIC</v>
      </c>
    </row>
    <row r="685" spans="1:3">
      <c r="A685" s="150">
        <v>3563</v>
      </c>
      <c r="B685" s="150">
        <v>16</v>
      </c>
      <c r="C685" s="149" t="str">
        <f t="shared" si="10"/>
        <v>VIC</v>
      </c>
    </row>
    <row r="686" spans="1:3">
      <c r="A686" s="150">
        <v>3564</v>
      </c>
      <c r="B686" s="150">
        <v>16</v>
      </c>
      <c r="C686" s="149" t="str">
        <f t="shared" si="10"/>
        <v>VIC</v>
      </c>
    </row>
    <row r="687" spans="1:3">
      <c r="A687" s="150">
        <v>3565</v>
      </c>
      <c r="B687" s="150">
        <v>16</v>
      </c>
      <c r="C687" s="149" t="str">
        <f t="shared" si="10"/>
        <v>VIC</v>
      </c>
    </row>
    <row r="688" spans="1:3">
      <c r="A688" s="150">
        <v>3566</v>
      </c>
      <c r="B688" s="150">
        <v>16</v>
      </c>
      <c r="C688" s="149" t="str">
        <f t="shared" si="10"/>
        <v>VIC</v>
      </c>
    </row>
    <row r="689" spans="1:3">
      <c r="A689" s="150">
        <v>3567</v>
      </c>
      <c r="B689" s="150">
        <v>16</v>
      </c>
      <c r="C689" s="149" t="str">
        <f t="shared" si="10"/>
        <v>VIC</v>
      </c>
    </row>
    <row r="690" spans="1:3">
      <c r="A690" s="150">
        <v>3568</v>
      </c>
      <c r="B690" s="150">
        <v>16</v>
      </c>
      <c r="C690" s="149" t="str">
        <f t="shared" si="10"/>
        <v>VIC</v>
      </c>
    </row>
    <row r="691" spans="1:3">
      <c r="A691" s="150">
        <v>3570</v>
      </c>
      <c r="B691" s="150">
        <v>16</v>
      </c>
      <c r="C691" s="149" t="str">
        <f t="shared" si="10"/>
        <v>VIC</v>
      </c>
    </row>
    <row r="692" spans="1:3">
      <c r="A692" s="150">
        <v>3571</v>
      </c>
      <c r="B692" s="150">
        <v>16</v>
      </c>
      <c r="C692" s="149" t="str">
        <f t="shared" si="10"/>
        <v>VIC</v>
      </c>
    </row>
    <row r="693" spans="1:3">
      <c r="A693" s="150">
        <v>3572</v>
      </c>
      <c r="B693" s="150">
        <v>16</v>
      </c>
      <c r="C693" s="149" t="str">
        <f t="shared" si="10"/>
        <v>VIC</v>
      </c>
    </row>
    <row r="694" spans="1:3">
      <c r="A694" s="150">
        <v>3573</v>
      </c>
      <c r="B694" s="150">
        <v>16</v>
      </c>
      <c r="C694" s="149" t="str">
        <f t="shared" si="10"/>
        <v>VIC</v>
      </c>
    </row>
    <row r="695" spans="1:3">
      <c r="A695" s="150">
        <v>3575</v>
      </c>
      <c r="B695" s="150">
        <v>16</v>
      </c>
      <c r="C695" s="149" t="str">
        <f t="shared" si="10"/>
        <v>VIC</v>
      </c>
    </row>
    <row r="696" spans="1:3">
      <c r="A696" s="150">
        <v>3576</v>
      </c>
      <c r="B696" s="150">
        <v>16</v>
      </c>
      <c r="C696" s="149" t="str">
        <f t="shared" si="10"/>
        <v>VIC</v>
      </c>
    </row>
    <row r="697" spans="1:3">
      <c r="A697" s="150">
        <v>3578</v>
      </c>
      <c r="B697" s="150">
        <v>16</v>
      </c>
      <c r="C697" s="149" t="str">
        <f t="shared" si="10"/>
        <v>VIC</v>
      </c>
    </row>
    <row r="698" spans="1:3">
      <c r="A698" s="150">
        <v>3579</v>
      </c>
      <c r="B698" s="150">
        <v>16</v>
      </c>
      <c r="C698" s="149" t="str">
        <f t="shared" si="10"/>
        <v>VIC</v>
      </c>
    </row>
    <row r="699" spans="1:3">
      <c r="A699" s="150">
        <v>3580</v>
      </c>
      <c r="B699" s="150">
        <v>16</v>
      </c>
      <c r="C699" s="149" t="str">
        <f t="shared" si="10"/>
        <v>VIC</v>
      </c>
    </row>
    <row r="700" spans="1:3">
      <c r="A700" s="150">
        <v>3596</v>
      </c>
      <c r="B700" s="150">
        <v>16</v>
      </c>
      <c r="C700" s="149" t="str">
        <f t="shared" si="10"/>
        <v>VIC</v>
      </c>
    </row>
    <row r="701" spans="1:3">
      <c r="A701" s="150">
        <v>3608</v>
      </c>
      <c r="B701" s="150">
        <v>16</v>
      </c>
      <c r="C701" s="149" t="str">
        <f t="shared" si="10"/>
        <v>VIC</v>
      </c>
    </row>
    <row r="702" spans="1:3">
      <c r="A702" s="150">
        <v>3610</v>
      </c>
      <c r="B702" s="150">
        <v>16</v>
      </c>
      <c r="C702" s="149" t="str">
        <f t="shared" si="10"/>
        <v>VIC</v>
      </c>
    </row>
    <row r="703" spans="1:3">
      <c r="A703" s="150">
        <v>3612</v>
      </c>
      <c r="B703" s="150">
        <v>16</v>
      </c>
      <c r="C703" s="149" t="str">
        <f t="shared" si="10"/>
        <v>VIC</v>
      </c>
    </row>
    <row r="704" spans="1:3">
      <c r="A704" s="150">
        <v>3614</v>
      </c>
      <c r="B704" s="150">
        <v>16</v>
      </c>
      <c r="C704" s="149" t="str">
        <f t="shared" si="10"/>
        <v>VIC</v>
      </c>
    </row>
    <row r="705" spans="1:3">
      <c r="A705" s="150">
        <v>3616</v>
      </c>
      <c r="B705" s="150">
        <v>16</v>
      </c>
      <c r="C705" s="149" t="str">
        <f t="shared" si="10"/>
        <v>VIC</v>
      </c>
    </row>
    <row r="706" spans="1:3">
      <c r="A706" s="150">
        <v>3617</v>
      </c>
      <c r="B706" s="150">
        <v>16</v>
      </c>
      <c r="C706" s="149" t="str">
        <f t="shared" ref="C706:C769" si="11">IF(OR(A706&lt;=299,AND(A706&lt;3000,A706&gt;=1000)),"NSW",IF(AND(A706&lt;=999,A706&gt;=800),"NT",IF(OR(AND(A706&lt;=8999,A706&gt;=8000),AND(A706&lt;=3999,A706&gt;=3000)),"VIC",IF(OR(AND(A706&lt;=9999,A706&gt;=9000),AND(A706&lt;=4999,A706&gt;=4000)),"QLD",IF(AND(A706&lt;=5999,A706&gt;=5000),"SA",IF(AND(A706&lt;=6999,A706&gt;=6000),"WA","TAS"))))))</f>
        <v>VIC</v>
      </c>
    </row>
    <row r="707" spans="1:3">
      <c r="A707" s="150">
        <v>3618</v>
      </c>
      <c r="B707" s="150">
        <v>16</v>
      </c>
      <c r="C707" s="149" t="str">
        <f t="shared" si="11"/>
        <v>VIC</v>
      </c>
    </row>
    <row r="708" spans="1:3">
      <c r="A708" s="150">
        <v>3619</v>
      </c>
      <c r="B708" s="150">
        <v>16</v>
      </c>
      <c r="C708" s="149" t="str">
        <f t="shared" si="11"/>
        <v>VIC</v>
      </c>
    </row>
    <row r="709" spans="1:3">
      <c r="A709" s="150">
        <v>3620</v>
      </c>
      <c r="B709" s="150">
        <v>16</v>
      </c>
      <c r="C709" s="149" t="str">
        <f t="shared" si="11"/>
        <v>VIC</v>
      </c>
    </row>
    <row r="710" spans="1:3">
      <c r="A710" s="150">
        <v>3621</v>
      </c>
      <c r="B710" s="150">
        <v>16</v>
      </c>
      <c r="C710" s="149" t="str">
        <f t="shared" si="11"/>
        <v>VIC</v>
      </c>
    </row>
    <row r="711" spans="1:3">
      <c r="A711" s="150">
        <v>3622</v>
      </c>
      <c r="B711" s="150">
        <v>16</v>
      </c>
      <c r="C711" s="149" t="str">
        <f t="shared" si="11"/>
        <v>VIC</v>
      </c>
    </row>
    <row r="712" spans="1:3">
      <c r="A712" s="150">
        <v>3623</v>
      </c>
      <c r="B712" s="150">
        <v>16</v>
      </c>
      <c r="C712" s="149" t="str">
        <f t="shared" si="11"/>
        <v>VIC</v>
      </c>
    </row>
    <row r="713" spans="1:3">
      <c r="A713" s="150">
        <v>3624</v>
      </c>
      <c r="B713" s="150">
        <v>16</v>
      </c>
      <c r="C713" s="149" t="str">
        <f t="shared" si="11"/>
        <v>VIC</v>
      </c>
    </row>
    <row r="714" spans="1:3">
      <c r="A714" s="150">
        <v>3629</v>
      </c>
      <c r="B714" s="150">
        <v>16</v>
      </c>
      <c r="C714" s="149" t="str">
        <f t="shared" si="11"/>
        <v>VIC</v>
      </c>
    </row>
    <row r="715" spans="1:3">
      <c r="A715" s="150">
        <v>3630</v>
      </c>
      <c r="B715" s="150">
        <v>16</v>
      </c>
      <c r="C715" s="149" t="str">
        <f t="shared" si="11"/>
        <v>VIC</v>
      </c>
    </row>
    <row r="716" spans="1:3">
      <c r="A716" s="150">
        <v>3631</v>
      </c>
      <c r="B716" s="150">
        <v>16</v>
      </c>
      <c r="C716" s="149" t="str">
        <f t="shared" si="11"/>
        <v>VIC</v>
      </c>
    </row>
    <row r="717" spans="1:3">
      <c r="A717" s="150">
        <v>3632</v>
      </c>
      <c r="B717" s="150">
        <v>16</v>
      </c>
      <c r="C717" s="149" t="str">
        <f t="shared" si="11"/>
        <v>VIC</v>
      </c>
    </row>
    <row r="718" spans="1:3">
      <c r="A718" s="150">
        <v>3633</v>
      </c>
      <c r="B718" s="150">
        <v>16</v>
      </c>
      <c r="C718" s="149" t="str">
        <f t="shared" si="11"/>
        <v>VIC</v>
      </c>
    </row>
    <row r="719" spans="1:3">
      <c r="A719" s="150">
        <v>3634</v>
      </c>
      <c r="B719" s="150">
        <v>16</v>
      </c>
      <c r="C719" s="149" t="str">
        <f t="shared" si="11"/>
        <v>VIC</v>
      </c>
    </row>
    <row r="720" spans="1:3">
      <c r="A720" s="150">
        <v>3635</v>
      </c>
      <c r="B720" s="150">
        <v>16</v>
      </c>
      <c r="C720" s="149" t="str">
        <f t="shared" si="11"/>
        <v>VIC</v>
      </c>
    </row>
    <row r="721" spans="1:3">
      <c r="A721" s="150">
        <v>3636</v>
      </c>
      <c r="B721" s="150">
        <v>16</v>
      </c>
      <c r="C721" s="149" t="str">
        <f t="shared" si="11"/>
        <v>VIC</v>
      </c>
    </row>
    <row r="722" spans="1:3">
      <c r="A722" s="150">
        <v>3637</v>
      </c>
      <c r="B722" s="150">
        <v>16</v>
      </c>
      <c r="C722" s="149" t="str">
        <f t="shared" si="11"/>
        <v>VIC</v>
      </c>
    </row>
    <row r="723" spans="1:3">
      <c r="A723" s="150">
        <v>3638</v>
      </c>
      <c r="B723" s="150">
        <v>16</v>
      </c>
      <c r="C723" s="149" t="str">
        <f t="shared" si="11"/>
        <v>VIC</v>
      </c>
    </row>
    <row r="724" spans="1:3">
      <c r="A724" s="150">
        <v>3639</v>
      </c>
      <c r="B724" s="150">
        <v>16</v>
      </c>
      <c r="C724" s="149" t="str">
        <f t="shared" si="11"/>
        <v>VIC</v>
      </c>
    </row>
    <row r="725" spans="1:3">
      <c r="A725" s="150">
        <v>3640</v>
      </c>
      <c r="B725" s="150">
        <v>16</v>
      </c>
      <c r="C725" s="149" t="str">
        <f t="shared" si="11"/>
        <v>VIC</v>
      </c>
    </row>
    <row r="726" spans="1:3">
      <c r="A726" s="150">
        <v>3641</v>
      </c>
      <c r="B726" s="150">
        <v>16</v>
      </c>
      <c r="C726" s="149" t="str">
        <f t="shared" si="11"/>
        <v>VIC</v>
      </c>
    </row>
    <row r="727" spans="1:3">
      <c r="A727" s="150">
        <v>3643</v>
      </c>
      <c r="B727" s="150">
        <v>16</v>
      </c>
      <c r="C727" s="149" t="str">
        <f t="shared" si="11"/>
        <v>VIC</v>
      </c>
    </row>
    <row r="728" spans="1:3">
      <c r="A728" s="150">
        <v>3644</v>
      </c>
      <c r="B728" s="150">
        <v>16</v>
      </c>
      <c r="C728" s="149" t="str">
        <f t="shared" si="11"/>
        <v>VIC</v>
      </c>
    </row>
    <row r="729" spans="1:3">
      <c r="A729" s="150">
        <v>3646</v>
      </c>
      <c r="B729" s="150">
        <v>16</v>
      </c>
      <c r="C729" s="149" t="str">
        <f t="shared" si="11"/>
        <v>VIC</v>
      </c>
    </row>
    <row r="730" spans="1:3">
      <c r="A730" s="150">
        <v>3647</v>
      </c>
      <c r="B730" s="150">
        <v>16</v>
      </c>
      <c r="C730" s="149" t="str">
        <f t="shared" si="11"/>
        <v>VIC</v>
      </c>
    </row>
    <row r="731" spans="1:3">
      <c r="A731" s="150">
        <v>3649</v>
      </c>
      <c r="B731" s="150">
        <v>16</v>
      </c>
      <c r="C731" s="149" t="str">
        <f t="shared" si="11"/>
        <v>VIC</v>
      </c>
    </row>
    <row r="732" spans="1:3">
      <c r="A732" s="150">
        <v>3665</v>
      </c>
      <c r="B732" s="150">
        <v>16</v>
      </c>
      <c r="C732" s="149" t="str">
        <f t="shared" si="11"/>
        <v>VIC</v>
      </c>
    </row>
    <row r="733" spans="1:3">
      <c r="A733" s="150">
        <v>3666</v>
      </c>
      <c r="B733" s="150">
        <v>16</v>
      </c>
      <c r="C733" s="149" t="str">
        <f t="shared" si="11"/>
        <v>VIC</v>
      </c>
    </row>
    <row r="734" spans="1:3">
      <c r="A734" s="150">
        <v>3669</v>
      </c>
      <c r="B734" s="150">
        <v>16</v>
      </c>
      <c r="C734" s="149" t="str">
        <f t="shared" si="11"/>
        <v>VIC</v>
      </c>
    </row>
    <row r="735" spans="1:3">
      <c r="A735" s="150">
        <v>3725</v>
      </c>
      <c r="B735" s="150">
        <v>16</v>
      </c>
      <c r="C735" s="149" t="str">
        <f t="shared" si="11"/>
        <v>VIC</v>
      </c>
    </row>
    <row r="736" spans="1:3">
      <c r="A736" s="150">
        <v>3726</v>
      </c>
      <c r="B736" s="150">
        <v>16</v>
      </c>
      <c r="C736" s="149" t="str">
        <f t="shared" si="11"/>
        <v>VIC</v>
      </c>
    </row>
    <row r="737" spans="1:3">
      <c r="A737" s="150">
        <v>3727</v>
      </c>
      <c r="B737" s="150">
        <v>16</v>
      </c>
      <c r="C737" s="149" t="str">
        <f t="shared" si="11"/>
        <v>VIC</v>
      </c>
    </row>
    <row r="738" spans="1:3">
      <c r="A738" s="150">
        <v>3728</v>
      </c>
      <c r="B738" s="150">
        <v>16</v>
      </c>
      <c r="C738" s="149" t="str">
        <f t="shared" si="11"/>
        <v>VIC</v>
      </c>
    </row>
    <row r="739" spans="1:3">
      <c r="A739" s="150">
        <v>3730</v>
      </c>
      <c r="B739" s="150">
        <v>16</v>
      </c>
      <c r="C739" s="149" t="str">
        <f t="shared" si="11"/>
        <v>VIC</v>
      </c>
    </row>
    <row r="740" spans="1:3">
      <c r="A740" s="150">
        <v>3363</v>
      </c>
      <c r="B740" s="150">
        <v>17</v>
      </c>
      <c r="C740" s="149" t="str">
        <f t="shared" si="11"/>
        <v>VIC</v>
      </c>
    </row>
    <row r="741" spans="1:3">
      <c r="A741" s="150">
        <v>3364</v>
      </c>
      <c r="B741" s="150">
        <v>17</v>
      </c>
      <c r="C741" s="149" t="str">
        <f t="shared" si="11"/>
        <v>VIC</v>
      </c>
    </row>
    <row r="742" spans="1:3">
      <c r="A742" s="150">
        <v>3370</v>
      </c>
      <c r="B742" s="150">
        <v>17</v>
      </c>
      <c r="C742" s="149" t="str">
        <f t="shared" si="11"/>
        <v>VIC</v>
      </c>
    </row>
    <row r="743" spans="1:3">
      <c r="A743" s="150">
        <v>3371</v>
      </c>
      <c r="B743" s="150">
        <v>17</v>
      </c>
      <c r="C743" s="149" t="str">
        <f t="shared" si="11"/>
        <v>VIC</v>
      </c>
    </row>
    <row r="744" spans="1:3">
      <c r="A744" s="150">
        <v>3431</v>
      </c>
      <c r="B744" s="150">
        <v>17</v>
      </c>
      <c r="C744" s="149" t="str">
        <f t="shared" si="11"/>
        <v>VIC</v>
      </c>
    </row>
    <row r="745" spans="1:3">
      <c r="A745" s="150">
        <v>3432</v>
      </c>
      <c r="B745" s="150">
        <v>17</v>
      </c>
      <c r="C745" s="149" t="str">
        <f t="shared" si="11"/>
        <v>VIC</v>
      </c>
    </row>
    <row r="746" spans="1:3">
      <c r="A746" s="150">
        <v>3433</v>
      </c>
      <c r="B746" s="150">
        <v>17</v>
      </c>
      <c r="C746" s="149" t="str">
        <f t="shared" si="11"/>
        <v>VIC</v>
      </c>
    </row>
    <row r="747" spans="1:3">
      <c r="A747" s="150">
        <v>3434</v>
      </c>
      <c r="B747" s="150">
        <v>17</v>
      </c>
      <c r="C747" s="149" t="str">
        <f t="shared" si="11"/>
        <v>VIC</v>
      </c>
    </row>
    <row r="748" spans="1:3">
      <c r="A748" s="150">
        <v>3435</v>
      </c>
      <c r="B748" s="150">
        <v>17</v>
      </c>
      <c r="C748" s="149" t="str">
        <f t="shared" si="11"/>
        <v>VIC</v>
      </c>
    </row>
    <row r="749" spans="1:3">
      <c r="A749" s="150">
        <v>3437</v>
      </c>
      <c r="B749" s="150">
        <v>17</v>
      </c>
      <c r="C749" s="149" t="str">
        <f t="shared" si="11"/>
        <v>VIC</v>
      </c>
    </row>
    <row r="750" spans="1:3">
      <c r="A750" s="150">
        <v>3438</v>
      </c>
      <c r="B750" s="150">
        <v>17</v>
      </c>
      <c r="C750" s="149" t="str">
        <f t="shared" si="11"/>
        <v>VIC</v>
      </c>
    </row>
    <row r="751" spans="1:3">
      <c r="A751" s="150">
        <v>3440</v>
      </c>
      <c r="B751" s="150">
        <v>17</v>
      </c>
      <c r="C751" s="149" t="str">
        <f t="shared" si="11"/>
        <v>VIC</v>
      </c>
    </row>
    <row r="752" spans="1:3">
      <c r="A752" s="150">
        <v>3441</v>
      </c>
      <c r="B752" s="150">
        <v>17</v>
      </c>
      <c r="C752" s="149" t="str">
        <f t="shared" si="11"/>
        <v>VIC</v>
      </c>
    </row>
    <row r="753" spans="1:3">
      <c r="A753" s="150">
        <v>3442</v>
      </c>
      <c r="B753" s="150">
        <v>17</v>
      </c>
      <c r="C753" s="149" t="str">
        <f t="shared" si="11"/>
        <v>VIC</v>
      </c>
    </row>
    <row r="754" spans="1:3">
      <c r="A754" s="150">
        <v>3444</v>
      </c>
      <c r="B754" s="150">
        <v>17</v>
      </c>
      <c r="C754" s="149" t="str">
        <f t="shared" si="11"/>
        <v>VIC</v>
      </c>
    </row>
    <row r="755" spans="1:3">
      <c r="A755" s="150">
        <v>3446</v>
      </c>
      <c r="B755" s="150">
        <v>17</v>
      </c>
      <c r="C755" s="149" t="str">
        <f t="shared" si="11"/>
        <v>VIC</v>
      </c>
    </row>
    <row r="756" spans="1:3">
      <c r="A756" s="150">
        <v>3447</v>
      </c>
      <c r="B756" s="150">
        <v>17</v>
      </c>
      <c r="C756" s="149" t="str">
        <f t="shared" si="11"/>
        <v>VIC</v>
      </c>
    </row>
    <row r="757" spans="1:3">
      <c r="A757" s="150">
        <v>3448</v>
      </c>
      <c r="B757" s="150">
        <v>17</v>
      </c>
      <c r="C757" s="149" t="str">
        <f t="shared" si="11"/>
        <v>VIC</v>
      </c>
    </row>
    <row r="758" spans="1:3">
      <c r="A758" s="150">
        <v>3450</v>
      </c>
      <c r="B758" s="150">
        <v>17</v>
      </c>
      <c r="C758" s="149" t="str">
        <f t="shared" si="11"/>
        <v>VIC</v>
      </c>
    </row>
    <row r="759" spans="1:3">
      <c r="A759" s="150">
        <v>3451</v>
      </c>
      <c r="B759" s="150">
        <v>17</v>
      </c>
      <c r="C759" s="149" t="str">
        <f t="shared" si="11"/>
        <v>VIC</v>
      </c>
    </row>
    <row r="760" spans="1:3">
      <c r="A760" s="150">
        <v>3453</v>
      </c>
      <c r="B760" s="150">
        <v>17</v>
      </c>
      <c r="C760" s="149" t="str">
        <f t="shared" si="11"/>
        <v>VIC</v>
      </c>
    </row>
    <row r="761" spans="1:3">
      <c r="A761" s="150">
        <v>3458</v>
      </c>
      <c r="B761" s="150">
        <v>17</v>
      </c>
      <c r="C761" s="149" t="str">
        <f t="shared" si="11"/>
        <v>VIC</v>
      </c>
    </row>
    <row r="762" spans="1:3">
      <c r="A762" s="150">
        <v>3460</v>
      </c>
      <c r="B762" s="150">
        <v>17</v>
      </c>
      <c r="C762" s="149" t="str">
        <f t="shared" si="11"/>
        <v>VIC</v>
      </c>
    </row>
    <row r="763" spans="1:3">
      <c r="A763" s="150">
        <v>3461</v>
      </c>
      <c r="B763" s="150">
        <v>17</v>
      </c>
      <c r="C763" s="149" t="str">
        <f t="shared" si="11"/>
        <v>VIC</v>
      </c>
    </row>
    <row r="764" spans="1:3">
      <c r="A764" s="150">
        <v>3462</v>
      </c>
      <c r="B764" s="150">
        <v>17</v>
      </c>
      <c r="C764" s="149" t="str">
        <f t="shared" si="11"/>
        <v>VIC</v>
      </c>
    </row>
    <row r="765" spans="1:3">
      <c r="A765" s="150">
        <v>3463</v>
      </c>
      <c r="B765" s="150">
        <v>17</v>
      </c>
      <c r="C765" s="149" t="str">
        <f t="shared" si="11"/>
        <v>VIC</v>
      </c>
    </row>
    <row r="766" spans="1:3">
      <c r="A766" s="150">
        <v>3464</v>
      </c>
      <c r="B766" s="150">
        <v>17</v>
      </c>
      <c r="C766" s="149" t="str">
        <f t="shared" si="11"/>
        <v>VIC</v>
      </c>
    </row>
    <row r="767" spans="1:3">
      <c r="A767" s="150">
        <v>3465</v>
      </c>
      <c r="B767" s="150">
        <v>17</v>
      </c>
      <c r="C767" s="149" t="str">
        <f t="shared" si="11"/>
        <v>VIC</v>
      </c>
    </row>
    <row r="768" spans="1:3">
      <c r="A768" s="150">
        <v>3467</v>
      </c>
      <c r="B768" s="150">
        <v>17</v>
      </c>
      <c r="C768" s="149" t="str">
        <f t="shared" si="11"/>
        <v>VIC</v>
      </c>
    </row>
    <row r="769" spans="1:3">
      <c r="A769" s="150">
        <v>3521</v>
      </c>
      <c r="B769" s="150">
        <v>17</v>
      </c>
      <c r="C769" s="149" t="str">
        <f t="shared" si="11"/>
        <v>VIC</v>
      </c>
    </row>
    <row r="770" spans="1:3">
      <c r="A770" s="150">
        <v>3522</v>
      </c>
      <c r="B770" s="150">
        <v>17</v>
      </c>
      <c r="C770" s="149" t="str">
        <f t="shared" ref="C770:C833" si="12">IF(OR(A770&lt;=299,AND(A770&lt;3000,A770&gt;=1000)),"NSW",IF(AND(A770&lt;=999,A770&gt;=800),"NT",IF(OR(AND(A770&lt;=8999,A770&gt;=8000),AND(A770&lt;=3999,A770&gt;=3000)),"VIC",IF(OR(AND(A770&lt;=9999,A770&gt;=9000),AND(A770&lt;=4999,A770&gt;=4000)),"QLD",IF(AND(A770&lt;=5999,A770&gt;=5000),"SA",IF(AND(A770&lt;=6999,A770&gt;=6000),"WA","TAS"))))))</f>
        <v>VIC</v>
      </c>
    </row>
    <row r="771" spans="1:3">
      <c r="A771" s="150">
        <v>3523</v>
      </c>
      <c r="B771" s="150">
        <v>17</v>
      </c>
      <c r="C771" s="149" t="str">
        <f t="shared" si="12"/>
        <v>VIC</v>
      </c>
    </row>
    <row r="772" spans="1:3">
      <c r="A772" s="150">
        <v>3525</v>
      </c>
      <c r="B772" s="150">
        <v>17</v>
      </c>
      <c r="C772" s="149" t="str">
        <f t="shared" si="12"/>
        <v>VIC</v>
      </c>
    </row>
    <row r="773" spans="1:3">
      <c r="A773" s="150">
        <v>3607</v>
      </c>
      <c r="B773" s="150">
        <v>17</v>
      </c>
      <c r="C773" s="149" t="str">
        <f t="shared" si="12"/>
        <v>VIC</v>
      </c>
    </row>
    <row r="774" spans="1:3">
      <c r="A774" s="150">
        <v>3658</v>
      </c>
      <c r="B774" s="150">
        <v>17</v>
      </c>
      <c r="C774" s="149" t="str">
        <f t="shared" si="12"/>
        <v>VIC</v>
      </c>
    </row>
    <row r="775" spans="1:3">
      <c r="A775" s="150">
        <v>3659</v>
      </c>
      <c r="B775" s="150">
        <v>17</v>
      </c>
      <c r="C775" s="149" t="str">
        <f t="shared" si="12"/>
        <v>VIC</v>
      </c>
    </row>
    <row r="776" spans="1:3">
      <c r="A776" s="150">
        <v>3660</v>
      </c>
      <c r="B776" s="150">
        <v>17</v>
      </c>
      <c r="C776" s="149" t="str">
        <f t="shared" si="12"/>
        <v>VIC</v>
      </c>
    </row>
    <row r="777" spans="1:3">
      <c r="A777" s="150">
        <v>3661</v>
      </c>
      <c r="B777" s="150">
        <v>17</v>
      </c>
      <c r="C777" s="149" t="str">
        <f t="shared" si="12"/>
        <v>VIC</v>
      </c>
    </row>
    <row r="778" spans="1:3">
      <c r="A778" s="150">
        <v>3662</v>
      </c>
      <c r="B778" s="150">
        <v>17</v>
      </c>
      <c r="C778" s="149" t="str">
        <f t="shared" si="12"/>
        <v>VIC</v>
      </c>
    </row>
    <row r="779" spans="1:3">
      <c r="A779" s="150">
        <v>3663</v>
      </c>
      <c r="B779" s="150">
        <v>17</v>
      </c>
      <c r="C779" s="149" t="str">
        <f t="shared" si="12"/>
        <v>VIC</v>
      </c>
    </row>
    <row r="780" spans="1:3">
      <c r="A780" s="150">
        <v>3664</v>
      </c>
      <c r="B780" s="150">
        <v>17</v>
      </c>
      <c r="C780" s="149" t="str">
        <f t="shared" si="12"/>
        <v>VIC</v>
      </c>
    </row>
    <row r="781" spans="1:3">
      <c r="A781" s="150">
        <v>3711</v>
      </c>
      <c r="B781" s="150">
        <v>17</v>
      </c>
      <c r="C781" s="149" t="str">
        <f t="shared" si="12"/>
        <v>VIC</v>
      </c>
    </row>
    <row r="782" spans="1:3">
      <c r="A782" s="150">
        <v>3712</v>
      </c>
      <c r="B782" s="150">
        <v>17</v>
      </c>
      <c r="C782" s="149" t="str">
        <f t="shared" si="12"/>
        <v>VIC</v>
      </c>
    </row>
    <row r="783" spans="1:3">
      <c r="A783" s="150">
        <v>3713</v>
      </c>
      <c r="B783" s="150">
        <v>17</v>
      </c>
      <c r="C783" s="149" t="str">
        <f t="shared" si="12"/>
        <v>VIC</v>
      </c>
    </row>
    <row r="784" spans="1:3">
      <c r="A784" s="150">
        <v>3714</v>
      </c>
      <c r="B784" s="150">
        <v>17</v>
      </c>
      <c r="C784" s="149" t="str">
        <f t="shared" si="12"/>
        <v>VIC</v>
      </c>
    </row>
    <row r="785" spans="1:3">
      <c r="A785" s="150">
        <v>3715</v>
      </c>
      <c r="B785" s="150">
        <v>17</v>
      </c>
      <c r="C785" s="149" t="str">
        <f t="shared" si="12"/>
        <v>VIC</v>
      </c>
    </row>
    <row r="786" spans="1:3">
      <c r="A786" s="150">
        <v>3717</v>
      </c>
      <c r="B786" s="150">
        <v>17</v>
      </c>
      <c r="C786" s="149" t="str">
        <f t="shared" si="12"/>
        <v>VIC</v>
      </c>
    </row>
    <row r="787" spans="1:3">
      <c r="A787" s="150">
        <v>3718</v>
      </c>
      <c r="B787" s="150">
        <v>17</v>
      </c>
      <c r="C787" s="149" t="str">
        <f t="shared" si="12"/>
        <v>VIC</v>
      </c>
    </row>
    <row r="788" spans="1:3">
      <c r="A788" s="150">
        <v>3719</v>
      </c>
      <c r="B788" s="150">
        <v>17</v>
      </c>
      <c r="C788" s="149" t="str">
        <f t="shared" si="12"/>
        <v>VIC</v>
      </c>
    </row>
    <row r="789" spans="1:3">
      <c r="A789" s="150">
        <v>3720</v>
      </c>
      <c r="B789" s="150">
        <v>17</v>
      </c>
      <c r="C789" s="149" t="str">
        <f t="shared" si="12"/>
        <v>VIC</v>
      </c>
    </row>
    <row r="790" spans="1:3">
      <c r="A790" s="150">
        <v>3751</v>
      </c>
      <c r="B790" s="150">
        <v>17</v>
      </c>
      <c r="C790" s="149" t="str">
        <f t="shared" si="12"/>
        <v>VIC</v>
      </c>
    </row>
    <row r="791" spans="1:3">
      <c r="A791" s="150">
        <v>3753</v>
      </c>
      <c r="B791" s="150">
        <v>17</v>
      </c>
      <c r="C791" s="149" t="str">
        <f t="shared" si="12"/>
        <v>VIC</v>
      </c>
    </row>
    <row r="792" spans="1:3">
      <c r="A792" s="150">
        <v>3756</v>
      </c>
      <c r="B792" s="150">
        <v>17</v>
      </c>
      <c r="C792" s="149" t="str">
        <f t="shared" si="12"/>
        <v>VIC</v>
      </c>
    </row>
    <row r="793" spans="1:3">
      <c r="A793" s="150">
        <v>3757</v>
      </c>
      <c r="B793" s="150">
        <v>17</v>
      </c>
      <c r="C793" s="149" t="str">
        <f t="shared" si="12"/>
        <v>VIC</v>
      </c>
    </row>
    <row r="794" spans="1:3">
      <c r="A794" s="150">
        <v>3758</v>
      </c>
      <c r="B794" s="150">
        <v>17</v>
      </c>
      <c r="C794" s="149" t="str">
        <f t="shared" si="12"/>
        <v>VIC</v>
      </c>
    </row>
    <row r="795" spans="1:3">
      <c r="A795" s="150">
        <v>3764</v>
      </c>
      <c r="B795" s="150">
        <v>17</v>
      </c>
      <c r="C795" s="149" t="str">
        <f t="shared" si="12"/>
        <v>VIC</v>
      </c>
    </row>
    <row r="796" spans="1:3">
      <c r="A796" s="150">
        <v>3000</v>
      </c>
      <c r="B796" s="150">
        <v>18</v>
      </c>
      <c r="C796" s="149" t="str">
        <f t="shared" si="12"/>
        <v>VIC</v>
      </c>
    </row>
    <row r="797" spans="1:3">
      <c r="A797" s="150">
        <v>3001</v>
      </c>
      <c r="B797" s="150">
        <v>18</v>
      </c>
      <c r="C797" s="149" t="str">
        <f t="shared" si="12"/>
        <v>VIC</v>
      </c>
    </row>
    <row r="798" spans="1:3">
      <c r="A798" s="150">
        <v>3002</v>
      </c>
      <c r="B798" s="150">
        <v>18</v>
      </c>
      <c r="C798" s="149" t="str">
        <f t="shared" si="12"/>
        <v>VIC</v>
      </c>
    </row>
    <row r="799" spans="1:3">
      <c r="A799" s="150">
        <v>3003</v>
      </c>
      <c r="B799" s="150">
        <v>18</v>
      </c>
      <c r="C799" s="149" t="str">
        <f t="shared" si="12"/>
        <v>VIC</v>
      </c>
    </row>
    <row r="800" spans="1:3">
      <c r="A800" s="150">
        <v>3004</v>
      </c>
      <c r="B800" s="150">
        <v>18</v>
      </c>
      <c r="C800" s="149" t="str">
        <f t="shared" si="12"/>
        <v>VIC</v>
      </c>
    </row>
    <row r="801" spans="1:3">
      <c r="A801" s="150">
        <v>3005</v>
      </c>
      <c r="B801" s="150">
        <v>18</v>
      </c>
      <c r="C801" s="149" t="str">
        <f t="shared" si="12"/>
        <v>VIC</v>
      </c>
    </row>
    <row r="802" spans="1:3">
      <c r="A802" s="150">
        <v>3006</v>
      </c>
      <c r="B802" s="150">
        <v>18</v>
      </c>
      <c r="C802" s="149" t="str">
        <f t="shared" si="12"/>
        <v>VIC</v>
      </c>
    </row>
    <row r="803" spans="1:3">
      <c r="A803" s="150">
        <v>3008</v>
      </c>
      <c r="B803" s="150">
        <v>18</v>
      </c>
      <c r="C803" s="149" t="str">
        <f t="shared" si="12"/>
        <v>VIC</v>
      </c>
    </row>
    <row r="804" spans="1:3">
      <c r="A804" s="150">
        <v>3010</v>
      </c>
      <c r="B804" s="150">
        <v>18</v>
      </c>
      <c r="C804" s="149" t="str">
        <f t="shared" si="12"/>
        <v>VIC</v>
      </c>
    </row>
    <row r="805" spans="1:3">
      <c r="A805" s="150">
        <v>3011</v>
      </c>
      <c r="B805" s="150">
        <v>18</v>
      </c>
      <c r="C805" s="149" t="str">
        <f t="shared" si="12"/>
        <v>VIC</v>
      </c>
    </row>
    <row r="806" spans="1:3">
      <c r="A806" s="150">
        <v>3012</v>
      </c>
      <c r="B806" s="150">
        <v>18</v>
      </c>
      <c r="C806" s="149" t="str">
        <f t="shared" si="12"/>
        <v>VIC</v>
      </c>
    </row>
    <row r="807" spans="1:3">
      <c r="A807" s="150">
        <v>3013</v>
      </c>
      <c r="B807" s="150">
        <v>18</v>
      </c>
      <c r="C807" s="149" t="str">
        <f t="shared" si="12"/>
        <v>VIC</v>
      </c>
    </row>
    <row r="808" spans="1:3">
      <c r="A808" s="150">
        <v>3015</v>
      </c>
      <c r="B808" s="150">
        <v>18</v>
      </c>
      <c r="C808" s="149" t="str">
        <f t="shared" si="12"/>
        <v>VIC</v>
      </c>
    </row>
    <row r="809" spans="1:3">
      <c r="A809" s="150">
        <v>3016</v>
      </c>
      <c r="B809" s="150">
        <v>18</v>
      </c>
      <c r="C809" s="149" t="str">
        <f t="shared" si="12"/>
        <v>VIC</v>
      </c>
    </row>
    <row r="810" spans="1:3">
      <c r="A810" s="150">
        <v>3018</v>
      </c>
      <c r="B810" s="150">
        <v>18</v>
      </c>
      <c r="C810" s="149" t="str">
        <f t="shared" si="12"/>
        <v>VIC</v>
      </c>
    </row>
    <row r="811" spans="1:3">
      <c r="A811" s="150">
        <v>3019</v>
      </c>
      <c r="B811" s="150">
        <v>18</v>
      </c>
      <c r="C811" s="149" t="str">
        <f t="shared" si="12"/>
        <v>VIC</v>
      </c>
    </row>
    <row r="812" spans="1:3">
      <c r="A812" s="150">
        <v>3020</v>
      </c>
      <c r="B812" s="150">
        <v>18</v>
      </c>
      <c r="C812" s="149" t="str">
        <f t="shared" si="12"/>
        <v>VIC</v>
      </c>
    </row>
    <row r="813" spans="1:3">
      <c r="A813" s="150">
        <v>3021</v>
      </c>
      <c r="B813" s="150">
        <v>18</v>
      </c>
      <c r="C813" s="149" t="str">
        <f t="shared" si="12"/>
        <v>VIC</v>
      </c>
    </row>
    <row r="814" spans="1:3">
      <c r="A814" s="150">
        <v>3022</v>
      </c>
      <c r="B814" s="150">
        <v>18</v>
      </c>
      <c r="C814" s="149" t="str">
        <f t="shared" si="12"/>
        <v>VIC</v>
      </c>
    </row>
    <row r="815" spans="1:3">
      <c r="A815" s="150">
        <v>3023</v>
      </c>
      <c r="B815" s="150">
        <v>18</v>
      </c>
      <c r="C815" s="149" t="str">
        <f t="shared" si="12"/>
        <v>VIC</v>
      </c>
    </row>
    <row r="816" spans="1:3">
      <c r="A816" s="150">
        <v>3024</v>
      </c>
      <c r="B816" s="150">
        <v>18</v>
      </c>
      <c r="C816" s="149" t="str">
        <f t="shared" si="12"/>
        <v>VIC</v>
      </c>
    </row>
    <row r="817" spans="1:3">
      <c r="A817" s="150">
        <v>3025</v>
      </c>
      <c r="B817" s="150">
        <v>18</v>
      </c>
      <c r="C817" s="149" t="str">
        <f t="shared" si="12"/>
        <v>VIC</v>
      </c>
    </row>
    <row r="818" spans="1:3">
      <c r="A818" s="150">
        <v>3026</v>
      </c>
      <c r="B818" s="150">
        <v>18</v>
      </c>
      <c r="C818" s="149" t="str">
        <f t="shared" si="12"/>
        <v>VIC</v>
      </c>
    </row>
    <row r="819" spans="1:3">
      <c r="A819" s="150">
        <v>3028</v>
      </c>
      <c r="B819" s="150">
        <v>18</v>
      </c>
      <c r="C819" s="149" t="str">
        <f t="shared" si="12"/>
        <v>VIC</v>
      </c>
    </row>
    <row r="820" spans="1:3">
      <c r="A820" s="150">
        <v>3029</v>
      </c>
      <c r="B820" s="150">
        <v>18</v>
      </c>
      <c r="C820" s="149" t="str">
        <f t="shared" si="12"/>
        <v>VIC</v>
      </c>
    </row>
    <row r="821" spans="1:3">
      <c r="A821" s="150">
        <v>3030</v>
      </c>
      <c r="B821" s="150">
        <v>18</v>
      </c>
      <c r="C821" s="149" t="str">
        <f t="shared" si="12"/>
        <v>VIC</v>
      </c>
    </row>
    <row r="822" spans="1:3">
      <c r="A822" s="150">
        <v>3031</v>
      </c>
      <c r="B822" s="150">
        <v>18</v>
      </c>
      <c r="C822" s="149" t="str">
        <f t="shared" si="12"/>
        <v>VIC</v>
      </c>
    </row>
    <row r="823" spans="1:3">
      <c r="A823" s="150">
        <v>3032</v>
      </c>
      <c r="B823" s="150">
        <v>18</v>
      </c>
      <c r="C823" s="149" t="str">
        <f t="shared" si="12"/>
        <v>VIC</v>
      </c>
    </row>
    <row r="824" spans="1:3">
      <c r="A824" s="150">
        <v>3033</v>
      </c>
      <c r="B824" s="150">
        <v>18</v>
      </c>
      <c r="C824" s="149" t="str">
        <f t="shared" si="12"/>
        <v>VIC</v>
      </c>
    </row>
    <row r="825" spans="1:3">
      <c r="A825" s="150">
        <v>3034</v>
      </c>
      <c r="B825" s="150">
        <v>18</v>
      </c>
      <c r="C825" s="149" t="str">
        <f t="shared" si="12"/>
        <v>VIC</v>
      </c>
    </row>
    <row r="826" spans="1:3">
      <c r="A826" s="150">
        <v>3036</v>
      </c>
      <c r="B826" s="150">
        <v>18</v>
      </c>
      <c r="C826" s="149" t="str">
        <f t="shared" si="12"/>
        <v>VIC</v>
      </c>
    </row>
    <row r="827" spans="1:3">
      <c r="A827" s="150">
        <v>3037</v>
      </c>
      <c r="B827" s="150">
        <v>18</v>
      </c>
      <c r="C827" s="149" t="str">
        <f t="shared" si="12"/>
        <v>VIC</v>
      </c>
    </row>
    <row r="828" spans="1:3">
      <c r="A828" s="150">
        <v>3038</v>
      </c>
      <c r="B828" s="150">
        <v>18</v>
      </c>
      <c r="C828" s="149" t="str">
        <f t="shared" si="12"/>
        <v>VIC</v>
      </c>
    </row>
    <row r="829" spans="1:3">
      <c r="A829" s="150">
        <v>3039</v>
      </c>
      <c r="B829" s="150">
        <v>18</v>
      </c>
      <c r="C829" s="149" t="str">
        <f t="shared" si="12"/>
        <v>VIC</v>
      </c>
    </row>
    <row r="830" spans="1:3">
      <c r="A830" s="150">
        <v>3040</v>
      </c>
      <c r="B830" s="150">
        <v>18</v>
      </c>
      <c r="C830" s="149" t="str">
        <f t="shared" si="12"/>
        <v>VIC</v>
      </c>
    </row>
    <row r="831" spans="1:3">
      <c r="A831" s="150">
        <v>3041</v>
      </c>
      <c r="B831" s="150">
        <v>18</v>
      </c>
      <c r="C831" s="149" t="str">
        <f t="shared" si="12"/>
        <v>VIC</v>
      </c>
    </row>
    <row r="832" spans="1:3">
      <c r="A832" s="150">
        <v>3042</v>
      </c>
      <c r="B832" s="150">
        <v>18</v>
      </c>
      <c r="C832" s="149" t="str">
        <f t="shared" si="12"/>
        <v>VIC</v>
      </c>
    </row>
    <row r="833" spans="1:3">
      <c r="A833" s="150">
        <v>3043</v>
      </c>
      <c r="B833" s="150">
        <v>18</v>
      </c>
      <c r="C833" s="149" t="str">
        <f t="shared" si="12"/>
        <v>VIC</v>
      </c>
    </row>
    <row r="834" spans="1:3">
      <c r="A834" s="150">
        <v>3044</v>
      </c>
      <c r="B834" s="150">
        <v>18</v>
      </c>
      <c r="C834" s="149" t="str">
        <f t="shared" ref="C834:C897" si="13">IF(OR(A834&lt;=299,AND(A834&lt;3000,A834&gt;=1000)),"NSW",IF(AND(A834&lt;=999,A834&gt;=800),"NT",IF(OR(AND(A834&lt;=8999,A834&gt;=8000),AND(A834&lt;=3999,A834&gt;=3000)),"VIC",IF(OR(AND(A834&lt;=9999,A834&gt;=9000),AND(A834&lt;=4999,A834&gt;=4000)),"QLD",IF(AND(A834&lt;=5999,A834&gt;=5000),"SA",IF(AND(A834&lt;=6999,A834&gt;=6000),"WA","TAS"))))))</f>
        <v>VIC</v>
      </c>
    </row>
    <row r="835" spans="1:3">
      <c r="A835" s="150">
        <v>3045</v>
      </c>
      <c r="B835" s="150">
        <v>18</v>
      </c>
      <c r="C835" s="149" t="str">
        <f t="shared" si="13"/>
        <v>VIC</v>
      </c>
    </row>
    <row r="836" spans="1:3">
      <c r="A836" s="150">
        <v>3046</v>
      </c>
      <c r="B836" s="150">
        <v>18</v>
      </c>
      <c r="C836" s="149" t="str">
        <f t="shared" si="13"/>
        <v>VIC</v>
      </c>
    </row>
    <row r="837" spans="1:3">
      <c r="A837" s="150">
        <v>3047</v>
      </c>
      <c r="B837" s="150">
        <v>18</v>
      </c>
      <c r="C837" s="149" t="str">
        <f t="shared" si="13"/>
        <v>VIC</v>
      </c>
    </row>
    <row r="838" spans="1:3">
      <c r="A838" s="150">
        <v>3048</v>
      </c>
      <c r="B838" s="150">
        <v>18</v>
      </c>
      <c r="C838" s="149" t="str">
        <f t="shared" si="13"/>
        <v>VIC</v>
      </c>
    </row>
    <row r="839" spans="1:3">
      <c r="A839" s="150">
        <v>3049</v>
      </c>
      <c r="B839" s="150">
        <v>18</v>
      </c>
      <c r="C839" s="149" t="str">
        <f t="shared" si="13"/>
        <v>VIC</v>
      </c>
    </row>
    <row r="840" spans="1:3">
      <c r="A840" s="150">
        <v>3050</v>
      </c>
      <c r="B840" s="150">
        <v>18</v>
      </c>
      <c r="C840" s="149" t="str">
        <f t="shared" si="13"/>
        <v>VIC</v>
      </c>
    </row>
    <row r="841" spans="1:3">
      <c r="A841" s="150">
        <v>3051</v>
      </c>
      <c r="B841" s="150">
        <v>18</v>
      </c>
      <c r="C841" s="149" t="str">
        <f t="shared" si="13"/>
        <v>VIC</v>
      </c>
    </row>
    <row r="842" spans="1:3">
      <c r="A842" s="150">
        <v>3052</v>
      </c>
      <c r="B842" s="150">
        <v>18</v>
      </c>
      <c r="C842" s="149" t="str">
        <f t="shared" si="13"/>
        <v>VIC</v>
      </c>
    </row>
    <row r="843" spans="1:3">
      <c r="A843" s="150">
        <v>3053</v>
      </c>
      <c r="B843" s="150">
        <v>18</v>
      </c>
      <c r="C843" s="149" t="str">
        <f t="shared" si="13"/>
        <v>VIC</v>
      </c>
    </row>
    <row r="844" spans="1:3">
      <c r="A844" s="150">
        <v>3054</v>
      </c>
      <c r="B844" s="150">
        <v>18</v>
      </c>
      <c r="C844" s="149" t="str">
        <f t="shared" si="13"/>
        <v>VIC</v>
      </c>
    </row>
    <row r="845" spans="1:3">
      <c r="A845" s="150">
        <v>3055</v>
      </c>
      <c r="B845" s="150">
        <v>18</v>
      </c>
      <c r="C845" s="149" t="str">
        <f t="shared" si="13"/>
        <v>VIC</v>
      </c>
    </row>
    <row r="846" spans="1:3">
      <c r="A846" s="150">
        <v>3056</v>
      </c>
      <c r="B846" s="150">
        <v>18</v>
      </c>
      <c r="C846" s="149" t="str">
        <f t="shared" si="13"/>
        <v>VIC</v>
      </c>
    </row>
    <row r="847" spans="1:3">
      <c r="A847" s="150">
        <v>3057</v>
      </c>
      <c r="B847" s="150">
        <v>18</v>
      </c>
      <c r="C847" s="149" t="str">
        <f t="shared" si="13"/>
        <v>VIC</v>
      </c>
    </row>
    <row r="848" spans="1:3">
      <c r="A848" s="150">
        <v>3058</v>
      </c>
      <c r="B848" s="150">
        <v>18</v>
      </c>
      <c r="C848" s="149" t="str">
        <f t="shared" si="13"/>
        <v>VIC</v>
      </c>
    </row>
    <row r="849" spans="1:3">
      <c r="A849" s="150">
        <v>3059</v>
      </c>
      <c r="B849" s="150">
        <v>18</v>
      </c>
      <c r="C849" s="149" t="str">
        <f t="shared" si="13"/>
        <v>VIC</v>
      </c>
    </row>
    <row r="850" spans="1:3">
      <c r="A850" s="150">
        <v>3060</v>
      </c>
      <c r="B850" s="150">
        <v>18</v>
      </c>
      <c r="C850" s="149" t="str">
        <f t="shared" si="13"/>
        <v>VIC</v>
      </c>
    </row>
    <row r="851" spans="1:3">
      <c r="A851" s="150">
        <v>3061</v>
      </c>
      <c r="B851" s="150">
        <v>18</v>
      </c>
      <c r="C851" s="149" t="str">
        <f t="shared" si="13"/>
        <v>VIC</v>
      </c>
    </row>
    <row r="852" spans="1:3">
      <c r="A852" s="150">
        <v>3062</v>
      </c>
      <c r="B852" s="150">
        <v>18</v>
      </c>
      <c r="C852" s="149" t="str">
        <f t="shared" si="13"/>
        <v>VIC</v>
      </c>
    </row>
    <row r="853" spans="1:3">
      <c r="A853" s="150">
        <v>3063</v>
      </c>
      <c r="B853" s="150">
        <v>18</v>
      </c>
      <c r="C853" s="149" t="str">
        <f t="shared" si="13"/>
        <v>VIC</v>
      </c>
    </row>
    <row r="854" spans="1:3">
      <c r="A854" s="150">
        <v>3064</v>
      </c>
      <c r="B854" s="150">
        <v>18</v>
      </c>
      <c r="C854" s="149" t="str">
        <f t="shared" si="13"/>
        <v>VIC</v>
      </c>
    </row>
    <row r="855" spans="1:3">
      <c r="A855" s="150">
        <v>3065</v>
      </c>
      <c r="B855" s="150">
        <v>18</v>
      </c>
      <c r="C855" s="149" t="str">
        <f t="shared" si="13"/>
        <v>VIC</v>
      </c>
    </row>
    <row r="856" spans="1:3">
      <c r="A856" s="150">
        <v>3066</v>
      </c>
      <c r="B856" s="150">
        <v>18</v>
      </c>
      <c r="C856" s="149" t="str">
        <f t="shared" si="13"/>
        <v>VIC</v>
      </c>
    </row>
    <row r="857" spans="1:3">
      <c r="A857" s="150">
        <v>3067</v>
      </c>
      <c r="B857" s="150">
        <v>18</v>
      </c>
      <c r="C857" s="149" t="str">
        <f t="shared" si="13"/>
        <v>VIC</v>
      </c>
    </row>
    <row r="858" spans="1:3">
      <c r="A858" s="150">
        <v>3068</v>
      </c>
      <c r="B858" s="150">
        <v>18</v>
      </c>
      <c r="C858" s="149" t="str">
        <f t="shared" si="13"/>
        <v>VIC</v>
      </c>
    </row>
    <row r="859" spans="1:3">
      <c r="A859" s="150">
        <v>3070</v>
      </c>
      <c r="B859" s="150">
        <v>18</v>
      </c>
      <c r="C859" s="149" t="str">
        <f t="shared" si="13"/>
        <v>VIC</v>
      </c>
    </row>
    <row r="860" spans="1:3">
      <c r="A860" s="150">
        <v>3071</v>
      </c>
      <c r="B860" s="150">
        <v>18</v>
      </c>
      <c r="C860" s="149" t="str">
        <f t="shared" si="13"/>
        <v>VIC</v>
      </c>
    </row>
    <row r="861" spans="1:3">
      <c r="A861" s="150">
        <v>3072</v>
      </c>
      <c r="B861" s="150">
        <v>18</v>
      </c>
      <c r="C861" s="149" t="str">
        <f t="shared" si="13"/>
        <v>VIC</v>
      </c>
    </row>
    <row r="862" spans="1:3">
      <c r="A862" s="150">
        <v>3073</v>
      </c>
      <c r="B862" s="150">
        <v>18</v>
      </c>
      <c r="C862" s="149" t="str">
        <f t="shared" si="13"/>
        <v>VIC</v>
      </c>
    </row>
    <row r="863" spans="1:3">
      <c r="A863" s="150">
        <v>3074</v>
      </c>
      <c r="B863" s="150">
        <v>18</v>
      </c>
      <c r="C863" s="149" t="str">
        <f t="shared" si="13"/>
        <v>VIC</v>
      </c>
    </row>
    <row r="864" spans="1:3">
      <c r="A864" s="150">
        <v>3075</v>
      </c>
      <c r="B864" s="150">
        <v>18</v>
      </c>
      <c r="C864" s="149" t="str">
        <f t="shared" si="13"/>
        <v>VIC</v>
      </c>
    </row>
    <row r="865" spans="1:3">
      <c r="A865" s="150">
        <v>3076</v>
      </c>
      <c r="B865" s="150">
        <v>18</v>
      </c>
      <c r="C865" s="149" t="str">
        <f t="shared" si="13"/>
        <v>VIC</v>
      </c>
    </row>
    <row r="866" spans="1:3">
      <c r="A866" s="150">
        <v>3078</v>
      </c>
      <c r="B866" s="150">
        <v>18</v>
      </c>
      <c r="C866" s="149" t="str">
        <f t="shared" si="13"/>
        <v>VIC</v>
      </c>
    </row>
    <row r="867" spans="1:3">
      <c r="A867" s="150">
        <v>3079</v>
      </c>
      <c r="B867" s="150">
        <v>18</v>
      </c>
      <c r="C867" s="149" t="str">
        <f t="shared" si="13"/>
        <v>VIC</v>
      </c>
    </row>
    <row r="868" spans="1:3">
      <c r="A868" s="150">
        <v>3081</v>
      </c>
      <c r="B868" s="150">
        <v>18</v>
      </c>
      <c r="C868" s="149" t="str">
        <f t="shared" si="13"/>
        <v>VIC</v>
      </c>
    </row>
    <row r="869" spans="1:3">
      <c r="A869" s="150">
        <v>3082</v>
      </c>
      <c r="B869" s="150">
        <v>18</v>
      </c>
      <c r="C869" s="149" t="str">
        <f t="shared" si="13"/>
        <v>VIC</v>
      </c>
    </row>
    <row r="870" spans="1:3">
      <c r="A870" s="150">
        <v>3083</v>
      </c>
      <c r="B870" s="150">
        <v>18</v>
      </c>
      <c r="C870" s="149" t="str">
        <f t="shared" si="13"/>
        <v>VIC</v>
      </c>
    </row>
    <row r="871" spans="1:3">
      <c r="A871" s="150">
        <v>3084</v>
      </c>
      <c r="B871" s="150">
        <v>18</v>
      </c>
      <c r="C871" s="149" t="str">
        <f t="shared" si="13"/>
        <v>VIC</v>
      </c>
    </row>
    <row r="872" spans="1:3">
      <c r="A872" s="150">
        <v>3085</v>
      </c>
      <c r="B872" s="150">
        <v>18</v>
      </c>
      <c r="C872" s="149" t="str">
        <f t="shared" si="13"/>
        <v>VIC</v>
      </c>
    </row>
    <row r="873" spans="1:3">
      <c r="A873" s="150">
        <v>3086</v>
      </c>
      <c r="B873" s="150">
        <v>18</v>
      </c>
      <c r="C873" s="149" t="str">
        <f t="shared" si="13"/>
        <v>VIC</v>
      </c>
    </row>
    <row r="874" spans="1:3">
      <c r="A874" s="150">
        <v>3087</v>
      </c>
      <c r="B874" s="150">
        <v>18</v>
      </c>
      <c r="C874" s="149" t="str">
        <f t="shared" si="13"/>
        <v>VIC</v>
      </c>
    </row>
    <row r="875" spans="1:3">
      <c r="A875" s="150">
        <v>3088</v>
      </c>
      <c r="B875" s="150">
        <v>18</v>
      </c>
      <c r="C875" s="149" t="str">
        <f t="shared" si="13"/>
        <v>VIC</v>
      </c>
    </row>
    <row r="876" spans="1:3">
      <c r="A876" s="150">
        <v>3089</v>
      </c>
      <c r="B876" s="150">
        <v>18</v>
      </c>
      <c r="C876" s="149" t="str">
        <f t="shared" si="13"/>
        <v>VIC</v>
      </c>
    </row>
    <row r="877" spans="1:3">
      <c r="A877" s="150">
        <v>3090</v>
      </c>
      <c r="B877" s="150">
        <v>18</v>
      </c>
      <c r="C877" s="149" t="str">
        <f t="shared" si="13"/>
        <v>VIC</v>
      </c>
    </row>
    <row r="878" spans="1:3">
      <c r="A878" s="150">
        <v>3091</v>
      </c>
      <c r="B878" s="150">
        <v>18</v>
      </c>
      <c r="C878" s="149" t="str">
        <f t="shared" si="13"/>
        <v>VIC</v>
      </c>
    </row>
    <row r="879" spans="1:3">
      <c r="A879" s="150">
        <v>3093</v>
      </c>
      <c r="B879" s="150">
        <v>18</v>
      </c>
      <c r="C879" s="149" t="str">
        <f t="shared" si="13"/>
        <v>VIC</v>
      </c>
    </row>
    <row r="880" spans="1:3">
      <c r="A880" s="150">
        <v>3094</v>
      </c>
      <c r="B880" s="150">
        <v>18</v>
      </c>
      <c r="C880" s="149" t="str">
        <f t="shared" si="13"/>
        <v>VIC</v>
      </c>
    </row>
    <row r="881" spans="1:3">
      <c r="A881" s="150">
        <v>3095</v>
      </c>
      <c r="B881" s="150">
        <v>18</v>
      </c>
      <c r="C881" s="149" t="str">
        <f t="shared" si="13"/>
        <v>VIC</v>
      </c>
    </row>
    <row r="882" spans="1:3">
      <c r="A882" s="150">
        <v>3096</v>
      </c>
      <c r="B882" s="150">
        <v>18</v>
      </c>
      <c r="C882" s="149" t="str">
        <f t="shared" si="13"/>
        <v>VIC</v>
      </c>
    </row>
    <row r="883" spans="1:3">
      <c r="A883" s="150">
        <v>3097</v>
      </c>
      <c r="B883" s="150">
        <v>18</v>
      </c>
      <c r="C883" s="149" t="str">
        <f t="shared" si="13"/>
        <v>VIC</v>
      </c>
    </row>
    <row r="884" spans="1:3">
      <c r="A884" s="150">
        <v>3099</v>
      </c>
      <c r="B884" s="150">
        <v>18</v>
      </c>
      <c r="C884" s="149" t="str">
        <f t="shared" si="13"/>
        <v>VIC</v>
      </c>
    </row>
    <row r="885" spans="1:3">
      <c r="A885" s="150">
        <v>3101</v>
      </c>
      <c r="B885" s="150">
        <v>18</v>
      </c>
      <c r="C885" s="149" t="str">
        <f t="shared" si="13"/>
        <v>VIC</v>
      </c>
    </row>
    <row r="886" spans="1:3">
      <c r="A886" s="150">
        <v>3102</v>
      </c>
      <c r="B886" s="150">
        <v>18</v>
      </c>
      <c r="C886" s="149" t="str">
        <f t="shared" si="13"/>
        <v>VIC</v>
      </c>
    </row>
    <row r="887" spans="1:3">
      <c r="A887" s="150">
        <v>3103</v>
      </c>
      <c r="B887" s="150">
        <v>18</v>
      </c>
      <c r="C887" s="149" t="str">
        <f t="shared" si="13"/>
        <v>VIC</v>
      </c>
    </row>
    <row r="888" spans="1:3">
      <c r="A888" s="150">
        <v>3104</v>
      </c>
      <c r="B888" s="150">
        <v>18</v>
      </c>
      <c r="C888" s="149" t="str">
        <f t="shared" si="13"/>
        <v>VIC</v>
      </c>
    </row>
    <row r="889" spans="1:3">
      <c r="A889" s="150">
        <v>3105</v>
      </c>
      <c r="B889" s="150">
        <v>18</v>
      </c>
      <c r="C889" s="149" t="str">
        <f t="shared" si="13"/>
        <v>VIC</v>
      </c>
    </row>
    <row r="890" spans="1:3">
      <c r="A890" s="150">
        <v>3106</v>
      </c>
      <c r="B890" s="150">
        <v>18</v>
      </c>
      <c r="C890" s="149" t="str">
        <f t="shared" si="13"/>
        <v>VIC</v>
      </c>
    </row>
    <row r="891" spans="1:3">
      <c r="A891" s="150">
        <v>3107</v>
      </c>
      <c r="B891" s="150">
        <v>18</v>
      </c>
      <c r="C891" s="149" t="str">
        <f t="shared" si="13"/>
        <v>VIC</v>
      </c>
    </row>
    <row r="892" spans="1:3">
      <c r="A892" s="150">
        <v>3108</v>
      </c>
      <c r="B892" s="150">
        <v>18</v>
      </c>
      <c r="C892" s="149" t="str">
        <f t="shared" si="13"/>
        <v>VIC</v>
      </c>
    </row>
    <row r="893" spans="1:3">
      <c r="A893" s="150">
        <v>3109</v>
      </c>
      <c r="B893" s="150">
        <v>18</v>
      </c>
      <c r="C893" s="149" t="str">
        <f t="shared" si="13"/>
        <v>VIC</v>
      </c>
    </row>
    <row r="894" spans="1:3">
      <c r="A894" s="150">
        <v>3110</v>
      </c>
      <c r="B894" s="150">
        <v>18</v>
      </c>
      <c r="C894" s="149" t="str">
        <f t="shared" si="13"/>
        <v>VIC</v>
      </c>
    </row>
    <row r="895" spans="1:3">
      <c r="A895" s="150">
        <v>3111</v>
      </c>
      <c r="B895" s="150">
        <v>18</v>
      </c>
      <c r="C895" s="149" t="str">
        <f t="shared" si="13"/>
        <v>VIC</v>
      </c>
    </row>
    <row r="896" spans="1:3">
      <c r="A896" s="150">
        <v>3113</v>
      </c>
      <c r="B896" s="150">
        <v>18</v>
      </c>
      <c r="C896" s="149" t="str">
        <f t="shared" si="13"/>
        <v>VIC</v>
      </c>
    </row>
    <row r="897" spans="1:3">
      <c r="A897" s="150">
        <v>3114</v>
      </c>
      <c r="B897" s="150">
        <v>18</v>
      </c>
      <c r="C897" s="149" t="str">
        <f t="shared" si="13"/>
        <v>VIC</v>
      </c>
    </row>
    <row r="898" spans="1:3">
      <c r="A898" s="150">
        <v>3115</v>
      </c>
      <c r="B898" s="150">
        <v>18</v>
      </c>
      <c r="C898" s="149" t="str">
        <f t="shared" ref="C898:C961" si="14">IF(OR(A898&lt;=299,AND(A898&lt;3000,A898&gt;=1000)),"NSW",IF(AND(A898&lt;=999,A898&gt;=800),"NT",IF(OR(AND(A898&lt;=8999,A898&gt;=8000),AND(A898&lt;=3999,A898&gt;=3000)),"VIC",IF(OR(AND(A898&lt;=9999,A898&gt;=9000),AND(A898&lt;=4999,A898&gt;=4000)),"QLD",IF(AND(A898&lt;=5999,A898&gt;=5000),"SA",IF(AND(A898&lt;=6999,A898&gt;=6000),"WA","TAS"))))))</f>
        <v>VIC</v>
      </c>
    </row>
    <row r="899" spans="1:3">
      <c r="A899" s="150">
        <v>3116</v>
      </c>
      <c r="B899" s="150">
        <v>18</v>
      </c>
      <c r="C899" s="149" t="str">
        <f t="shared" si="14"/>
        <v>VIC</v>
      </c>
    </row>
    <row r="900" spans="1:3">
      <c r="A900" s="150">
        <v>3121</v>
      </c>
      <c r="B900" s="150">
        <v>18</v>
      </c>
      <c r="C900" s="149" t="str">
        <f t="shared" si="14"/>
        <v>VIC</v>
      </c>
    </row>
    <row r="901" spans="1:3">
      <c r="A901" s="150">
        <v>3122</v>
      </c>
      <c r="B901" s="150">
        <v>18</v>
      </c>
      <c r="C901" s="149" t="str">
        <f t="shared" si="14"/>
        <v>VIC</v>
      </c>
    </row>
    <row r="902" spans="1:3">
      <c r="A902" s="150">
        <v>3123</v>
      </c>
      <c r="B902" s="150">
        <v>18</v>
      </c>
      <c r="C902" s="149" t="str">
        <f t="shared" si="14"/>
        <v>VIC</v>
      </c>
    </row>
    <row r="903" spans="1:3">
      <c r="A903" s="150">
        <v>3124</v>
      </c>
      <c r="B903" s="150">
        <v>18</v>
      </c>
      <c r="C903" s="149" t="str">
        <f t="shared" si="14"/>
        <v>VIC</v>
      </c>
    </row>
    <row r="904" spans="1:3">
      <c r="A904" s="150">
        <v>3125</v>
      </c>
      <c r="B904" s="150">
        <v>18</v>
      </c>
      <c r="C904" s="149" t="str">
        <f t="shared" si="14"/>
        <v>VIC</v>
      </c>
    </row>
    <row r="905" spans="1:3">
      <c r="A905" s="150">
        <v>3126</v>
      </c>
      <c r="B905" s="150">
        <v>18</v>
      </c>
      <c r="C905" s="149" t="str">
        <f t="shared" si="14"/>
        <v>VIC</v>
      </c>
    </row>
    <row r="906" spans="1:3">
      <c r="A906" s="150">
        <v>3127</v>
      </c>
      <c r="B906" s="150">
        <v>18</v>
      </c>
      <c r="C906" s="149" t="str">
        <f t="shared" si="14"/>
        <v>VIC</v>
      </c>
    </row>
    <row r="907" spans="1:3">
      <c r="A907" s="150">
        <v>3128</v>
      </c>
      <c r="B907" s="150">
        <v>18</v>
      </c>
      <c r="C907" s="149" t="str">
        <f t="shared" si="14"/>
        <v>VIC</v>
      </c>
    </row>
    <row r="908" spans="1:3">
      <c r="A908" s="150">
        <v>3129</v>
      </c>
      <c r="B908" s="150">
        <v>18</v>
      </c>
      <c r="C908" s="149" t="str">
        <f t="shared" si="14"/>
        <v>VIC</v>
      </c>
    </row>
    <row r="909" spans="1:3">
      <c r="A909" s="150">
        <v>3130</v>
      </c>
      <c r="B909" s="150">
        <v>18</v>
      </c>
      <c r="C909" s="149" t="str">
        <f t="shared" si="14"/>
        <v>VIC</v>
      </c>
    </row>
    <row r="910" spans="1:3">
      <c r="A910" s="150">
        <v>3131</v>
      </c>
      <c r="B910" s="150">
        <v>18</v>
      </c>
      <c r="C910" s="149" t="str">
        <f t="shared" si="14"/>
        <v>VIC</v>
      </c>
    </row>
    <row r="911" spans="1:3">
      <c r="A911" s="150">
        <v>3132</v>
      </c>
      <c r="B911" s="150">
        <v>18</v>
      </c>
      <c r="C911" s="149" t="str">
        <f t="shared" si="14"/>
        <v>VIC</v>
      </c>
    </row>
    <row r="912" spans="1:3">
      <c r="A912" s="150">
        <v>3133</v>
      </c>
      <c r="B912" s="150">
        <v>18</v>
      </c>
      <c r="C912" s="149" t="str">
        <f t="shared" si="14"/>
        <v>VIC</v>
      </c>
    </row>
    <row r="913" spans="1:3">
      <c r="A913" s="150">
        <v>3134</v>
      </c>
      <c r="B913" s="150">
        <v>18</v>
      </c>
      <c r="C913" s="149" t="str">
        <f t="shared" si="14"/>
        <v>VIC</v>
      </c>
    </row>
    <row r="914" spans="1:3">
      <c r="A914" s="150">
        <v>3135</v>
      </c>
      <c r="B914" s="150">
        <v>18</v>
      </c>
      <c r="C914" s="149" t="str">
        <f t="shared" si="14"/>
        <v>VIC</v>
      </c>
    </row>
    <row r="915" spans="1:3">
      <c r="A915" s="150">
        <v>3136</v>
      </c>
      <c r="B915" s="150">
        <v>18</v>
      </c>
      <c r="C915" s="149" t="str">
        <f t="shared" si="14"/>
        <v>VIC</v>
      </c>
    </row>
    <row r="916" spans="1:3">
      <c r="A916" s="150">
        <v>3137</v>
      </c>
      <c r="B916" s="150">
        <v>18</v>
      </c>
      <c r="C916" s="149" t="str">
        <f t="shared" si="14"/>
        <v>VIC</v>
      </c>
    </row>
    <row r="917" spans="1:3">
      <c r="A917" s="150">
        <v>3138</v>
      </c>
      <c r="B917" s="150">
        <v>18</v>
      </c>
      <c r="C917" s="149" t="str">
        <f t="shared" si="14"/>
        <v>VIC</v>
      </c>
    </row>
    <row r="918" spans="1:3">
      <c r="A918" s="150">
        <v>3139</v>
      </c>
      <c r="B918" s="150">
        <v>18</v>
      </c>
      <c r="C918" s="149" t="str">
        <f t="shared" si="14"/>
        <v>VIC</v>
      </c>
    </row>
    <row r="919" spans="1:3">
      <c r="A919" s="150">
        <v>3140</v>
      </c>
      <c r="B919" s="150">
        <v>18</v>
      </c>
      <c r="C919" s="149" t="str">
        <f t="shared" si="14"/>
        <v>VIC</v>
      </c>
    </row>
    <row r="920" spans="1:3">
      <c r="A920" s="150">
        <v>3141</v>
      </c>
      <c r="B920" s="150">
        <v>18</v>
      </c>
      <c r="C920" s="149" t="str">
        <f t="shared" si="14"/>
        <v>VIC</v>
      </c>
    </row>
    <row r="921" spans="1:3">
      <c r="A921" s="150">
        <v>3142</v>
      </c>
      <c r="B921" s="150">
        <v>18</v>
      </c>
      <c r="C921" s="149" t="str">
        <f t="shared" si="14"/>
        <v>VIC</v>
      </c>
    </row>
    <row r="922" spans="1:3">
      <c r="A922" s="150">
        <v>3143</v>
      </c>
      <c r="B922" s="150">
        <v>18</v>
      </c>
      <c r="C922" s="149" t="str">
        <f t="shared" si="14"/>
        <v>VIC</v>
      </c>
    </row>
    <row r="923" spans="1:3">
      <c r="A923" s="150">
        <v>3144</v>
      </c>
      <c r="B923" s="150">
        <v>18</v>
      </c>
      <c r="C923" s="149" t="str">
        <f t="shared" si="14"/>
        <v>VIC</v>
      </c>
    </row>
    <row r="924" spans="1:3">
      <c r="A924" s="150">
        <v>3145</v>
      </c>
      <c r="B924" s="150">
        <v>18</v>
      </c>
      <c r="C924" s="149" t="str">
        <f t="shared" si="14"/>
        <v>VIC</v>
      </c>
    </row>
    <row r="925" spans="1:3">
      <c r="A925" s="150">
        <v>3146</v>
      </c>
      <c r="B925" s="150">
        <v>18</v>
      </c>
      <c r="C925" s="149" t="str">
        <f t="shared" si="14"/>
        <v>VIC</v>
      </c>
    </row>
    <row r="926" spans="1:3">
      <c r="A926" s="150">
        <v>3147</v>
      </c>
      <c r="B926" s="150">
        <v>18</v>
      </c>
      <c r="C926" s="149" t="str">
        <f t="shared" si="14"/>
        <v>VIC</v>
      </c>
    </row>
    <row r="927" spans="1:3">
      <c r="A927" s="150">
        <v>3148</v>
      </c>
      <c r="B927" s="150">
        <v>18</v>
      </c>
      <c r="C927" s="149" t="str">
        <f t="shared" si="14"/>
        <v>VIC</v>
      </c>
    </row>
    <row r="928" spans="1:3">
      <c r="A928" s="150">
        <v>3149</v>
      </c>
      <c r="B928" s="150">
        <v>18</v>
      </c>
      <c r="C928" s="149" t="str">
        <f t="shared" si="14"/>
        <v>VIC</v>
      </c>
    </row>
    <row r="929" spans="1:3">
      <c r="A929" s="150">
        <v>3150</v>
      </c>
      <c r="B929" s="150">
        <v>18</v>
      </c>
      <c r="C929" s="149" t="str">
        <f t="shared" si="14"/>
        <v>VIC</v>
      </c>
    </row>
    <row r="930" spans="1:3">
      <c r="A930" s="150">
        <v>3151</v>
      </c>
      <c r="B930" s="150">
        <v>18</v>
      </c>
      <c r="C930" s="149" t="str">
        <f t="shared" si="14"/>
        <v>VIC</v>
      </c>
    </row>
    <row r="931" spans="1:3">
      <c r="A931" s="150">
        <v>3152</v>
      </c>
      <c r="B931" s="150">
        <v>18</v>
      </c>
      <c r="C931" s="149" t="str">
        <f t="shared" si="14"/>
        <v>VIC</v>
      </c>
    </row>
    <row r="932" spans="1:3">
      <c r="A932" s="150">
        <v>3153</v>
      </c>
      <c r="B932" s="150">
        <v>18</v>
      </c>
      <c r="C932" s="149" t="str">
        <f t="shared" si="14"/>
        <v>VIC</v>
      </c>
    </row>
    <row r="933" spans="1:3">
      <c r="A933" s="150">
        <v>3154</v>
      </c>
      <c r="B933" s="150">
        <v>18</v>
      </c>
      <c r="C933" s="149" t="str">
        <f t="shared" si="14"/>
        <v>VIC</v>
      </c>
    </row>
    <row r="934" spans="1:3">
      <c r="A934" s="150">
        <v>3155</v>
      </c>
      <c r="B934" s="150">
        <v>18</v>
      </c>
      <c r="C934" s="149" t="str">
        <f t="shared" si="14"/>
        <v>VIC</v>
      </c>
    </row>
    <row r="935" spans="1:3">
      <c r="A935" s="150">
        <v>3156</v>
      </c>
      <c r="B935" s="150">
        <v>18</v>
      </c>
      <c r="C935" s="149" t="str">
        <f t="shared" si="14"/>
        <v>VIC</v>
      </c>
    </row>
    <row r="936" spans="1:3">
      <c r="A936" s="150">
        <v>3158</v>
      </c>
      <c r="B936" s="150">
        <v>18</v>
      </c>
      <c r="C936" s="149" t="str">
        <f t="shared" si="14"/>
        <v>VIC</v>
      </c>
    </row>
    <row r="937" spans="1:3">
      <c r="A937" s="150">
        <v>3159</v>
      </c>
      <c r="B937" s="150">
        <v>18</v>
      </c>
      <c r="C937" s="149" t="str">
        <f t="shared" si="14"/>
        <v>VIC</v>
      </c>
    </row>
    <row r="938" spans="1:3">
      <c r="A938" s="150">
        <v>3160</v>
      </c>
      <c r="B938" s="150">
        <v>18</v>
      </c>
      <c r="C938" s="149" t="str">
        <f t="shared" si="14"/>
        <v>VIC</v>
      </c>
    </row>
    <row r="939" spans="1:3">
      <c r="A939" s="150">
        <v>3161</v>
      </c>
      <c r="B939" s="150">
        <v>18</v>
      </c>
      <c r="C939" s="149" t="str">
        <f t="shared" si="14"/>
        <v>VIC</v>
      </c>
    </row>
    <row r="940" spans="1:3">
      <c r="A940" s="150">
        <v>3162</v>
      </c>
      <c r="B940" s="150">
        <v>18</v>
      </c>
      <c r="C940" s="149" t="str">
        <f t="shared" si="14"/>
        <v>VIC</v>
      </c>
    </row>
    <row r="941" spans="1:3">
      <c r="A941" s="150">
        <v>3163</v>
      </c>
      <c r="B941" s="150">
        <v>18</v>
      </c>
      <c r="C941" s="149" t="str">
        <f t="shared" si="14"/>
        <v>VIC</v>
      </c>
    </row>
    <row r="942" spans="1:3">
      <c r="A942" s="150">
        <v>3164</v>
      </c>
      <c r="B942" s="150">
        <v>18</v>
      </c>
      <c r="C942" s="149" t="str">
        <f t="shared" si="14"/>
        <v>VIC</v>
      </c>
    </row>
    <row r="943" spans="1:3">
      <c r="A943" s="150">
        <v>3165</v>
      </c>
      <c r="B943" s="150">
        <v>18</v>
      </c>
      <c r="C943" s="149" t="str">
        <f t="shared" si="14"/>
        <v>VIC</v>
      </c>
    </row>
    <row r="944" spans="1:3">
      <c r="A944" s="150">
        <v>3166</v>
      </c>
      <c r="B944" s="150">
        <v>18</v>
      </c>
      <c r="C944" s="149" t="str">
        <f t="shared" si="14"/>
        <v>VIC</v>
      </c>
    </row>
    <row r="945" spans="1:3">
      <c r="A945" s="150">
        <v>3167</v>
      </c>
      <c r="B945" s="150">
        <v>18</v>
      </c>
      <c r="C945" s="149" t="str">
        <f t="shared" si="14"/>
        <v>VIC</v>
      </c>
    </row>
    <row r="946" spans="1:3">
      <c r="A946" s="150">
        <v>3168</v>
      </c>
      <c r="B946" s="150">
        <v>18</v>
      </c>
      <c r="C946" s="149" t="str">
        <f t="shared" si="14"/>
        <v>VIC</v>
      </c>
    </row>
    <row r="947" spans="1:3">
      <c r="A947" s="150">
        <v>3169</v>
      </c>
      <c r="B947" s="150">
        <v>18</v>
      </c>
      <c r="C947" s="149" t="str">
        <f t="shared" si="14"/>
        <v>VIC</v>
      </c>
    </row>
    <row r="948" spans="1:3">
      <c r="A948" s="150">
        <v>3170</v>
      </c>
      <c r="B948" s="150">
        <v>18</v>
      </c>
      <c r="C948" s="149" t="str">
        <f t="shared" si="14"/>
        <v>VIC</v>
      </c>
    </row>
    <row r="949" spans="1:3">
      <c r="A949" s="150">
        <v>3171</v>
      </c>
      <c r="B949" s="150">
        <v>18</v>
      </c>
      <c r="C949" s="149" t="str">
        <f t="shared" si="14"/>
        <v>VIC</v>
      </c>
    </row>
    <row r="950" spans="1:3">
      <c r="A950" s="150">
        <v>3172</v>
      </c>
      <c r="B950" s="150">
        <v>18</v>
      </c>
      <c r="C950" s="149" t="str">
        <f t="shared" si="14"/>
        <v>VIC</v>
      </c>
    </row>
    <row r="951" spans="1:3">
      <c r="A951" s="150">
        <v>3173</v>
      </c>
      <c r="B951" s="150">
        <v>18</v>
      </c>
      <c r="C951" s="149" t="str">
        <f t="shared" si="14"/>
        <v>VIC</v>
      </c>
    </row>
    <row r="952" spans="1:3">
      <c r="A952" s="150">
        <v>3174</v>
      </c>
      <c r="B952" s="150">
        <v>18</v>
      </c>
      <c r="C952" s="149" t="str">
        <f t="shared" si="14"/>
        <v>VIC</v>
      </c>
    </row>
    <row r="953" spans="1:3">
      <c r="A953" s="150">
        <v>3175</v>
      </c>
      <c r="B953" s="150">
        <v>18</v>
      </c>
      <c r="C953" s="149" t="str">
        <f t="shared" si="14"/>
        <v>VIC</v>
      </c>
    </row>
    <row r="954" spans="1:3">
      <c r="A954" s="150">
        <v>3176</v>
      </c>
      <c r="B954" s="150">
        <v>18</v>
      </c>
      <c r="C954" s="149" t="str">
        <f t="shared" si="14"/>
        <v>VIC</v>
      </c>
    </row>
    <row r="955" spans="1:3">
      <c r="A955" s="150">
        <v>3177</v>
      </c>
      <c r="B955" s="150">
        <v>18</v>
      </c>
      <c r="C955" s="149" t="str">
        <f t="shared" si="14"/>
        <v>VIC</v>
      </c>
    </row>
    <row r="956" spans="1:3">
      <c r="A956" s="150">
        <v>3178</v>
      </c>
      <c r="B956" s="150">
        <v>18</v>
      </c>
      <c r="C956" s="149" t="str">
        <f t="shared" si="14"/>
        <v>VIC</v>
      </c>
    </row>
    <row r="957" spans="1:3">
      <c r="A957" s="150">
        <v>3179</v>
      </c>
      <c r="B957" s="150">
        <v>18</v>
      </c>
      <c r="C957" s="149" t="str">
        <f t="shared" si="14"/>
        <v>VIC</v>
      </c>
    </row>
    <row r="958" spans="1:3">
      <c r="A958" s="150">
        <v>3180</v>
      </c>
      <c r="B958" s="150">
        <v>18</v>
      </c>
      <c r="C958" s="149" t="str">
        <f t="shared" si="14"/>
        <v>VIC</v>
      </c>
    </row>
    <row r="959" spans="1:3">
      <c r="A959" s="150">
        <v>3181</v>
      </c>
      <c r="B959" s="150">
        <v>18</v>
      </c>
      <c r="C959" s="149" t="str">
        <f t="shared" si="14"/>
        <v>VIC</v>
      </c>
    </row>
    <row r="960" spans="1:3">
      <c r="A960" s="150">
        <v>3182</v>
      </c>
      <c r="B960" s="150">
        <v>18</v>
      </c>
      <c r="C960" s="149" t="str">
        <f t="shared" si="14"/>
        <v>VIC</v>
      </c>
    </row>
    <row r="961" spans="1:3">
      <c r="A961" s="150">
        <v>3183</v>
      </c>
      <c r="B961" s="150">
        <v>18</v>
      </c>
      <c r="C961" s="149" t="str">
        <f t="shared" si="14"/>
        <v>VIC</v>
      </c>
    </row>
    <row r="962" spans="1:3">
      <c r="A962" s="150">
        <v>3184</v>
      </c>
      <c r="B962" s="150">
        <v>18</v>
      </c>
      <c r="C962" s="149" t="str">
        <f t="shared" ref="C962:C1025" si="15">IF(OR(A962&lt;=299,AND(A962&lt;3000,A962&gt;=1000)),"NSW",IF(AND(A962&lt;=999,A962&gt;=800),"NT",IF(OR(AND(A962&lt;=8999,A962&gt;=8000),AND(A962&lt;=3999,A962&gt;=3000)),"VIC",IF(OR(AND(A962&lt;=9999,A962&gt;=9000),AND(A962&lt;=4999,A962&gt;=4000)),"QLD",IF(AND(A962&lt;=5999,A962&gt;=5000),"SA",IF(AND(A962&lt;=6999,A962&gt;=6000),"WA","TAS"))))))</f>
        <v>VIC</v>
      </c>
    </row>
    <row r="963" spans="1:3">
      <c r="A963" s="150">
        <v>3185</v>
      </c>
      <c r="B963" s="150">
        <v>18</v>
      </c>
      <c r="C963" s="149" t="str">
        <f t="shared" si="15"/>
        <v>VIC</v>
      </c>
    </row>
    <row r="964" spans="1:3">
      <c r="A964" s="150">
        <v>3186</v>
      </c>
      <c r="B964" s="150">
        <v>18</v>
      </c>
      <c r="C964" s="149" t="str">
        <f t="shared" si="15"/>
        <v>VIC</v>
      </c>
    </row>
    <row r="965" spans="1:3">
      <c r="A965" s="150">
        <v>3187</v>
      </c>
      <c r="B965" s="150">
        <v>18</v>
      </c>
      <c r="C965" s="149" t="str">
        <f t="shared" si="15"/>
        <v>VIC</v>
      </c>
    </row>
    <row r="966" spans="1:3">
      <c r="A966" s="150">
        <v>3188</v>
      </c>
      <c r="B966" s="150">
        <v>18</v>
      </c>
      <c r="C966" s="149" t="str">
        <f t="shared" si="15"/>
        <v>VIC</v>
      </c>
    </row>
    <row r="967" spans="1:3">
      <c r="A967" s="150">
        <v>3189</v>
      </c>
      <c r="B967" s="150">
        <v>18</v>
      </c>
      <c r="C967" s="149" t="str">
        <f t="shared" si="15"/>
        <v>VIC</v>
      </c>
    </row>
    <row r="968" spans="1:3">
      <c r="A968" s="150">
        <v>3190</v>
      </c>
      <c r="B968" s="150">
        <v>18</v>
      </c>
      <c r="C968" s="149" t="str">
        <f t="shared" si="15"/>
        <v>VIC</v>
      </c>
    </row>
    <row r="969" spans="1:3">
      <c r="A969" s="150">
        <v>3191</v>
      </c>
      <c r="B969" s="150">
        <v>18</v>
      </c>
      <c r="C969" s="149" t="str">
        <f t="shared" si="15"/>
        <v>VIC</v>
      </c>
    </row>
    <row r="970" spans="1:3">
      <c r="A970" s="150">
        <v>3192</v>
      </c>
      <c r="B970" s="150">
        <v>18</v>
      </c>
      <c r="C970" s="149" t="str">
        <f t="shared" si="15"/>
        <v>VIC</v>
      </c>
    </row>
    <row r="971" spans="1:3">
      <c r="A971" s="150">
        <v>3193</v>
      </c>
      <c r="B971" s="150">
        <v>18</v>
      </c>
      <c r="C971" s="149" t="str">
        <f t="shared" si="15"/>
        <v>VIC</v>
      </c>
    </row>
    <row r="972" spans="1:3">
      <c r="A972" s="150">
        <v>3194</v>
      </c>
      <c r="B972" s="150">
        <v>18</v>
      </c>
      <c r="C972" s="149" t="str">
        <f t="shared" si="15"/>
        <v>VIC</v>
      </c>
    </row>
    <row r="973" spans="1:3">
      <c r="A973" s="150">
        <v>3195</v>
      </c>
      <c r="B973" s="150">
        <v>18</v>
      </c>
      <c r="C973" s="149" t="str">
        <f t="shared" si="15"/>
        <v>VIC</v>
      </c>
    </row>
    <row r="974" spans="1:3">
      <c r="A974" s="150">
        <v>3196</v>
      </c>
      <c r="B974" s="150">
        <v>18</v>
      </c>
      <c r="C974" s="149" t="str">
        <f t="shared" si="15"/>
        <v>VIC</v>
      </c>
    </row>
    <row r="975" spans="1:3">
      <c r="A975" s="150">
        <v>3197</v>
      </c>
      <c r="B975" s="150">
        <v>18</v>
      </c>
      <c r="C975" s="149" t="str">
        <f t="shared" si="15"/>
        <v>VIC</v>
      </c>
    </row>
    <row r="976" spans="1:3">
      <c r="A976" s="150">
        <v>3198</v>
      </c>
      <c r="B976" s="150">
        <v>18</v>
      </c>
      <c r="C976" s="149" t="str">
        <f t="shared" si="15"/>
        <v>VIC</v>
      </c>
    </row>
    <row r="977" spans="1:3">
      <c r="A977" s="150">
        <v>3199</v>
      </c>
      <c r="B977" s="150">
        <v>18</v>
      </c>
      <c r="C977" s="149" t="str">
        <f t="shared" si="15"/>
        <v>VIC</v>
      </c>
    </row>
    <row r="978" spans="1:3">
      <c r="A978" s="150">
        <v>3200</v>
      </c>
      <c r="B978" s="150">
        <v>18</v>
      </c>
      <c r="C978" s="149" t="str">
        <f t="shared" si="15"/>
        <v>VIC</v>
      </c>
    </row>
    <row r="979" spans="1:3">
      <c r="A979" s="150">
        <v>3201</v>
      </c>
      <c r="B979" s="150">
        <v>18</v>
      </c>
      <c r="C979" s="149" t="str">
        <f t="shared" si="15"/>
        <v>VIC</v>
      </c>
    </row>
    <row r="980" spans="1:3">
      <c r="A980" s="150">
        <v>3202</v>
      </c>
      <c r="B980" s="150">
        <v>18</v>
      </c>
      <c r="C980" s="149" t="str">
        <f t="shared" si="15"/>
        <v>VIC</v>
      </c>
    </row>
    <row r="981" spans="1:3">
      <c r="A981" s="150">
        <v>3204</v>
      </c>
      <c r="B981" s="150">
        <v>18</v>
      </c>
      <c r="C981" s="149" t="str">
        <f t="shared" si="15"/>
        <v>VIC</v>
      </c>
    </row>
    <row r="982" spans="1:3">
      <c r="A982" s="150">
        <v>3205</v>
      </c>
      <c r="B982" s="150">
        <v>18</v>
      </c>
      <c r="C982" s="149" t="str">
        <f t="shared" si="15"/>
        <v>VIC</v>
      </c>
    </row>
    <row r="983" spans="1:3">
      <c r="A983" s="150">
        <v>3206</v>
      </c>
      <c r="B983" s="150">
        <v>18</v>
      </c>
      <c r="C983" s="149" t="str">
        <f t="shared" si="15"/>
        <v>VIC</v>
      </c>
    </row>
    <row r="984" spans="1:3">
      <c r="A984" s="150">
        <v>3207</v>
      </c>
      <c r="B984" s="150">
        <v>18</v>
      </c>
      <c r="C984" s="149" t="str">
        <f t="shared" si="15"/>
        <v>VIC</v>
      </c>
    </row>
    <row r="985" spans="1:3">
      <c r="A985" s="150">
        <v>3211</v>
      </c>
      <c r="B985" s="150">
        <v>18</v>
      </c>
      <c r="C985" s="149" t="str">
        <f t="shared" si="15"/>
        <v>VIC</v>
      </c>
    </row>
    <row r="986" spans="1:3">
      <c r="A986" s="150">
        <v>3212</v>
      </c>
      <c r="B986" s="150">
        <v>18</v>
      </c>
      <c r="C986" s="149" t="str">
        <f t="shared" si="15"/>
        <v>VIC</v>
      </c>
    </row>
    <row r="987" spans="1:3">
      <c r="A987" s="150">
        <v>3214</v>
      </c>
      <c r="B987" s="150">
        <v>18</v>
      </c>
      <c r="C987" s="149" t="str">
        <f t="shared" si="15"/>
        <v>VIC</v>
      </c>
    </row>
    <row r="988" spans="1:3">
      <c r="A988" s="150">
        <v>3215</v>
      </c>
      <c r="B988" s="150">
        <v>18</v>
      </c>
      <c r="C988" s="149" t="str">
        <f t="shared" si="15"/>
        <v>VIC</v>
      </c>
    </row>
    <row r="989" spans="1:3">
      <c r="A989" s="150">
        <v>3216</v>
      </c>
      <c r="B989" s="150">
        <v>18</v>
      </c>
      <c r="C989" s="149" t="str">
        <f t="shared" si="15"/>
        <v>VIC</v>
      </c>
    </row>
    <row r="990" spans="1:3">
      <c r="A990" s="150">
        <v>3217</v>
      </c>
      <c r="B990" s="150">
        <v>18</v>
      </c>
      <c r="C990" s="149" t="str">
        <f t="shared" si="15"/>
        <v>VIC</v>
      </c>
    </row>
    <row r="991" spans="1:3">
      <c r="A991" s="150">
        <v>3218</v>
      </c>
      <c r="B991" s="150">
        <v>18</v>
      </c>
      <c r="C991" s="149" t="str">
        <f t="shared" si="15"/>
        <v>VIC</v>
      </c>
    </row>
    <row r="992" spans="1:3">
      <c r="A992" s="150">
        <v>3219</v>
      </c>
      <c r="B992" s="150">
        <v>18</v>
      </c>
      <c r="C992" s="149" t="str">
        <f t="shared" si="15"/>
        <v>VIC</v>
      </c>
    </row>
    <row r="993" spans="1:3">
      <c r="A993" s="150">
        <v>3220</v>
      </c>
      <c r="B993" s="150">
        <v>18</v>
      </c>
      <c r="C993" s="149" t="str">
        <f t="shared" si="15"/>
        <v>VIC</v>
      </c>
    </row>
    <row r="994" spans="1:3">
      <c r="A994" s="150">
        <v>3221</v>
      </c>
      <c r="B994" s="150">
        <v>18</v>
      </c>
      <c r="C994" s="149" t="str">
        <f t="shared" si="15"/>
        <v>VIC</v>
      </c>
    </row>
    <row r="995" spans="1:3">
      <c r="A995" s="150">
        <v>3222</v>
      </c>
      <c r="B995" s="150">
        <v>18</v>
      </c>
      <c r="C995" s="149" t="str">
        <f t="shared" si="15"/>
        <v>VIC</v>
      </c>
    </row>
    <row r="996" spans="1:3">
      <c r="A996" s="150">
        <v>3223</v>
      </c>
      <c r="B996" s="150">
        <v>18</v>
      </c>
      <c r="C996" s="149" t="str">
        <f t="shared" si="15"/>
        <v>VIC</v>
      </c>
    </row>
    <row r="997" spans="1:3">
      <c r="A997" s="150">
        <v>3224</v>
      </c>
      <c r="B997" s="150">
        <v>18</v>
      </c>
      <c r="C997" s="149" t="str">
        <f t="shared" si="15"/>
        <v>VIC</v>
      </c>
    </row>
    <row r="998" spans="1:3">
      <c r="A998" s="150">
        <v>3225</v>
      </c>
      <c r="B998" s="150">
        <v>18</v>
      </c>
      <c r="C998" s="149" t="str">
        <f t="shared" si="15"/>
        <v>VIC</v>
      </c>
    </row>
    <row r="999" spans="1:3">
      <c r="A999" s="150">
        <v>3226</v>
      </c>
      <c r="B999" s="150">
        <v>18</v>
      </c>
      <c r="C999" s="149" t="str">
        <f t="shared" si="15"/>
        <v>VIC</v>
      </c>
    </row>
    <row r="1000" spans="1:3">
      <c r="A1000" s="150">
        <v>3227</v>
      </c>
      <c r="B1000" s="150">
        <v>18</v>
      </c>
      <c r="C1000" s="149" t="str">
        <f t="shared" si="15"/>
        <v>VIC</v>
      </c>
    </row>
    <row r="1001" spans="1:3">
      <c r="A1001" s="150">
        <v>3228</v>
      </c>
      <c r="B1001" s="150">
        <v>18</v>
      </c>
      <c r="C1001" s="149" t="str">
        <f t="shared" si="15"/>
        <v>VIC</v>
      </c>
    </row>
    <row r="1002" spans="1:3">
      <c r="A1002" s="150">
        <v>3230</v>
      </c>
      <c r="B1002" s="150">
        <v>18</v>
      </c>
      <c r="C1002" s="149" t="str">
        <f t="shared" si="15"/>
        <v>VIC</v>
      </c>
    </row>
    <row r="1003" spans="1:3">
      <c r="A1003" s="150">
        <v>3231</v>
      </c>
      <c r="B1003" s="150">
        <v>18</v>
      </c>
      <c r="C1003" s="149" t="str">
        <f t="shared" si="15"/>
        <v>VIC</v>
      </c>
    </row>
    <row r="1004" spans="1:3">
      <c r="A1004" s="150">
        <v>3240</v>
      </c>
      <c r="B1004" s="150">
        <v>18</v>
      </c>
      <c r="C1004" s="149" t="str">
        <f t="shared" si="15"/>
        <v>VIC</v>
      </c>
    </row>
    <row r="1005" spans="1:3">
      <c r="A1005" s="150">
        <v>3241</v>
      </c>
      <c r="B1005" s="150">
        <v>18</v>
      </c>
      <c r="C1005" s="149" t="str">
        <f t="shared" si="15"/>
        <v>VIC</v>
      </c>
    </row>
    <row r="1006" spans="1:3">
      <c r="A1006" s="150">
        <v>3321</v>
      </c>
      <c r="B1006" s="150">
        <v>18</v>
      </c>
      <c r="C1006" s="149" t="str">
        <f t="shared" si="15"/>
        <v>VIC</v>
      </c>
    </row>
    <row r="1007" spans="1:3">
      <c r="A1007" s="150">
        <v>3323</v>
      </c>
      <c r="B1007" s="150">
        <v>18</v>
      </c>
      <c r="C1007" s="149" t="str">
        <f t="shared" si="15"/>
        <v>VIC</v>
      </c>
    </row>
    <row r="1008" spans="1:3">
      <c r="A1008" s="150">
        <v>3328</v>
      </c>
      <c r="B1008" s="150">
        <v>18</v>
      </c>
      <c r="C1008" s="149" t="str">
        <f t="shared" si="15"/>
        <v>VIC</v>
      </c>
    </row>
    <row r="1009" spans="1:3">
      <c r="A1009" s="150">
        <v>3329</v>
      </c>
      <c r="B1009" s="150">
        <v>18</v>
      </c>
      <c r="C1009" s="149" t="str">
        <f t="shared" si="15"/>
        <v>VIC</v>
      </c>
    </row>
    <row r="1010" spans="1:3">
      <c r="A1010" s="150">
        <v>3330</v>
      </c>
      <c r="B1010" s="150">
        <v>18</v>
      </c>
      <c r="C1010" s="149" t="str">
        <f t="shared" si="15"/>
        <v>VIC</v>
      </c>
    </row>
    <row r="1011" spans="1:3">
      <c r="A1011" s="150">
        <v>3331</v>
      </c>
      <c r="B1011" s="150">
        <v>18</v>
      </c>
      <c r="C1011" s="149" t="str">
        <f t="shared" si="15"/>
        <v>VIC</v>
      </c>
    </row>
    <row r="1012" spans="1:3">
      <c r="A1012" s="150">
        <v>3332</v>
      </c>
      <c r="B1012" s="150">
        <v>18</v>
      </c>
      <c r="C1012" s="149" t="str">
        <f t="shared" si="15"/>
        <v>VIC</v>
      </c>
    </row>
    <row r="1013" spans="1:3">
      <c r="A1013" s="150">
        <v>3333</v>
      </c>
      <c r="B1013" s="150">
        <v>18</v>
      </c>
      <c r="C1013" s="149" t="str">
        <f t="shared" si="15"/>
        <v>VIC</v>
      </c>
    </row>
    <row r="1014" spans="1:3">
      <c r="A1014" s="150">
        <v>3334</v>
      </c>
      <c r="B1014" s="150">
        <v>18</v>
      </c>
      <c r="C1014" s="149" t="str">
        <f t="shared" si="15"/>
        <v>VIC</v>
      </c>
    </row>
    <row r="1015" spans="1:3">
      <c r="A1015" s="150">
        <v>3335</v>
      </c>
      <c r="B1015" s="150">
        <v>18</v>
      </c>
      <c r="C1015" s="149" t="str">
        <f t="shared" si="15"/>
        <v>VIC</v>
      </c>
    </row>
    <row r="1016" spans="1:3">
      <c r="A1016" s="150">
        <v>3337</v>
      </c>
      <c r="B1016" s="150">
        <v>18</v>
      </c>
      <c r="C1016" s="149" t="str">
        <f t="shared" si="15"/>
        <v>VIC</v>
      </c>
    </row>
    <row r="1017" spans="1:3">
      <c r="A1017" s="150">
        <v>3338</v>
      </c>
      <c r="B1017" s="150">
        <v>18</v>
      </c>
      <c r="C1017" s="149" t="str">
        <f t="shared" si="15"/>
        <v>VIC</v>
      </c>
    </row>
    <row r="1018" spans="1:3">
      <c r="A1018" s="150">
        <v>3340</v>
      </c>
      <c r="B1018" s="150">
        <v>18</v>
      </c>
      <c r="C1018" s="149" t="str">
        <f t="shared" si="15"/>
        <v>VIC</v>
      </c>
    </row>
    <row r="1019" spans="1:3">
      <c r="A1019" s="150">
        <v>3341</v>
      </c>
      <c r="B1019" s="150">
        <v>18</v>
      </c>
      <c r="C1019" s="149" t="str">
        <f t="shared" si="15"/>
        <v>VIC</v>
      </c>
    </row>
    <row r="1020" spans="1:3">
      <c r="A1020" s="150">
        <v>3342</v>
      </c>
      <c r="B1020" s="150">
        <v>18</v>
      </c>
      <c r="C1020" s="149" t="str">
        <f t="shared" si="15"/>
        <v>VIC</v>
      </c>
    </row>
    <row r="1021" spans="1:3">
      <c r="A1021" s="150">
        <v>3345</v>
      </c>
      <c r="B1021" s="150">
        <v>18</v>
      </c>
      <c r="C1021" s="149" t="str">
        <f t="shared" si="15"/>
        <v>VIC</v>
      </c>
    </row>
    <row r="1022" spans="1:3">
      <c r="A1022" s="150">
        <v>3427</v>
      </c>
      <c r="B1022" s="150">
        <v>18</v>
      </c>
      <c r="C1022" s="149" t="str">
        <f t="shared" si="15"/>
        <v>VIC</v>
      </c>
    </row>
    <row r="1023" spans="1:3">
      <c r="A1023" s="150">
        <v>3428</v>
      </c>
      <c r="B1023" s="150">
        <v>18</v>
      </c>
      <c r="C1023" s="149" t="str">
        <f t="shared" si="15"/>
        <v>VIC</v>
      </c>
    </row>
    <row r="1024" spans="1:3">
      <c r="A1024" s="150">
        <v>3429</v>
      </c>
      <c r="B1024" s="150">
        <v>18</v>
      </c>
      <c r="C1024" s="149" t="str">
        <f t="shared" si="15"/>
        <v>VIC</v>
      </c>
    </row>
    <row r="1025" spans="1:3">
      <c r="A1025" s="150">
        <v>3430</v>
      </c>
      <c r="B1025" s="150">
        <v>18</v>
      </c>
      <c r="C1025" s="149" t="str">
        <f t="shared" si="15"/>
        <v>VIC</v>
      </c>
    </row>
    <row r="1026" spans="1:3">
      <c r="A1026" s="150">
        <v>3750</v>
      </c>
      <c r="B1026" s="150">
        <v>18</v>
      </c>
      <c r="C1026" s="149" t="str">
        <f t="shared" ref="C1026:C1089" si="16">IF(OR(A1026&lt;=299,AND(A1026&lt;3000,A1026&gt;=1000)),"NSW",IF(AND(A1026&lt;=999,A1026&gt;=800),"NT",IF(OR(AND(A1026&lt;=8999,A1026&gt;=8000),AND(A1026&lt;=3999,A1026&gt;=3000)),"VIC",IF(OR(AND(A1026&lt;=9999,A1026&gt;=9000),AND(A1026&lt;=4999,A1026&gt;=4000)),"QLD",IF(AND(A1026&lt;=5999,A1026&gt;=5000),"SA",IF(AND(A1026&lt;=6999,A1026&gt;=6000),"WA","TAS"))))))</f>
        <v>VIC</v>
      </c>
    </row>
    <row r="1027" spans="1:3">
      <c r="A1027" s="150">
        <v>3752</v>
      </c>
      <c r="B1027" s="150">
        <v>18</v>
      </c>
      <c r="C1027" s="149" t="str">
        <f t="shared" si="16"/>
        <v>VIC</v>
      </c>
    </row>
    <row r="1028" spans="1:3">
      <c r="A1028" s="150">
        <v>3754</v>
      </c>
      <c r="B1028" s="150">
        <v>18</v>
      </c>
      <c r="C1028" s="149" t="str">
        <f t="shared" si="16"/>
        <v>VIC</v>
      </c>
    </row>
    <row r="1029" spans="1:3">
      <c r="A1029" s="150">
        <v>3755</v>
      </c>
      <c r="B1029" s="150">
        <v>18</v>
      </c>
      <c r="C1029" s="149" t="str">
        <f t="shared" si="16"/>
        <v>VIC</v>
      </c>
    </row>
    <row r="1030" spans="1:3">
      <c r="A1030" s="150">
        <v>3759</v>
      </c>
      <c r="B1030" s="150">
        <v>18</v>
      </c>
      <c r="C1030" s="149" t="str">
        <f t="shared" si="16"/>
        <v>VIC</v>
      </c>
    </row>
    <row r="1031" spans="1:3">
      <c r="A1031" s="150">
        <v>3760</v>
      </c>
      <c r="B1031" s="150">
        <v>18</v>
      </c>
      <c r="C1031" s="149" t="str">
        <f t="shared" si="16"/>
        <v>VIC</v>
      </c>
    </row>
    <row r="1032" spans="1:3">
      <c r="A1032" s="150">
        <v>3761</v>
      </c>
      <c r="B1032" s="150">
        <v>18</v>
      </c>
      <c r="C1032" s="149" t="str">
        <f t="shared" si="16"/>
        <v>VIC</v>
      </c>
    </row>
    <row r="1033" spans="1:3">
      <c r="A1033" s="150">
        <v>3762</v>
      </c>
      <c r="B1033" s="150">
        <v>18</v>
      </c>
      <c r="C1033" s="149" t="str">
        <f t="shared" si="16"/>
        <v>VIC</v>
      </c>
    </row>
    <row r="1034" spans="1:3">
      <c r="A1034" s="150">
        <v>3763</v>
      </c>
      <c r="B1034" s="150">
        <v>18</v>
      </c>
      <c r="C1034" s="149" t="str">
        <f t="shared" si="16"/>
        <v>VIC</v>
      </c>
    </row>
    <row r="1035" spans="1:3">
      <c r="A1035" s="150">
        <v>3765</v>
      </c>
      <c r="B1035" s="150">
        <v>18</v>
      </c>
      <c r="C1035" s="149" t="str">
        <f t="shared" si="16"/>
        <v>VIC</v>
      </c>
    </row>
    <row r="1036" spans="1:3">
      <c r="A1036" s="150">
        <v>3766</v>
      </c>
      <c r="B1036" s="150">
        <v>18</v>
      </c>
      <c r="C1036" s="149" t="str">
        <f t="shared" si="16"/>
        <v>VIC</v>
      </c>
    </row>
    <row r="1037" spans="1:3">
      <c r="A1037" s="150">
        <v>3767</v>
      </c>
      <c r="B1037" s="150">
        <v>18</v>
      </c>
      <c r="C1037" s="149" t="str">
        <f t="shared" si="16"/>
        <v>VIC</v>
      </c>
    </row>
    <row r="1038" spans="1:3">
      <c r="A1038" s="150">
        <v>3770</v>
      </c>
      <c r="B1038" s="150">
        <v>18</v>
      </c>
      <c r="C1038" s="149" t="str">
        <f t="shared" si="16"/>
        <v>VIC</v>
      </c>
    </row>
    <row r="1039" spans="1:3">
      <c r="A1039" s="150">
        <v>3775</v>
      </c>
      <c r="B1039" s="150">
        <v>18</v>
      </c>
      <c r="C1039" s="149" t="str">
        <f t="shared" si="16"/>
        <v>VIC</v>
      </c>
    </row>
    <row r="1040" spans="1:3">
      <c r="A1040" s="150">
        <v>3777</v>
      </c>
      <c r="B1040" s="150">
        <v>18</v>
      </c>
      <c r="C1040" s="149" t="str">
        <f t="shared" si="16"/>
        <v>VIC</v>
      </c>
    </row>
    <row r="1041" spans="1:3">
      <c r="A1041" s="150">
        <v>3778</v>
      </c>
      <c r="B1041" s="150">
        <v>18</v>
      </c>
      <c r="C1041" s="149" t="str">
        <f t="shared" si="16"/>
        <v>VIC</v>
      </c>
    </row>
    <row r="1042" spans="1:3">
      <c r="A1042" s="150">
        <v>3779</v>
      </c>
      <c r="B1042" s="150">
        <v>18</v>
      </c>
      <c r="C1042" s="149" t="str">
        <f t="shared" si="16"/>
        <v>VIC</v>
      </c>
    </row>
    <row r="1043" spans="1:3">
      <c r="A1043" s="150">
        <v>3781</v>
      </c>
      <c r="B1043" s="150">
        <v>18</v>
      </c>
      <c r="C1043" s="149" t="str">
        <f t="shared" si="16"/>
        <v>VIC</v>
      </c>
    </row>
    <row r="1044" spans="1:3">
      <c r="A1044" s="150">
        <v>3782</v>
      </c>
      <c r="B1044" s="150">
        <v>18</v>
      </c>
      <c r="C1044" s="149" t="str">
        <f t="shared" si="16"/>
        <v>VIC</v>
      </c>
    </row>
    <row r="1045" spans="1:3">
      <c r="A1045" s="150">
        <v>3783</v>
      </c>
      <c r="B1045" s="150">
        <v>18</v>
      </c>
      <c r="C1045" s="149" t="str">
        <f t="shared" si="16"/>
        <v>VIC</v>
      </c>
    </row>
    <row r="1046" spans="1:3">
      <c r="A1046" s="150">
        <v>3785</v>
      </c>
      <c r="B1046" s="150">
        <v>18</v>
      </c>
      <c r="C1046" s="149" t="str">
        <f t="shared" si="16"/>
        <v>VIC</v>
      </c>
    </row>
    <row r="1047" spans="1:3">
      <c r="A1047" s="150">
        <v>3786</v>
      </c>
      <c r="B1047" s="150">
        <v>18</v>
      </c>
      <c r="C1047" s="149" t="str">
        <f t="shared" si="16"/>
        <v>VIC</v>
      </c>
    </row>
    <row r="1048" spans="1:3">
      <c r="A1048" s="150">
        <v>3787</v>
      </c>
      <c r="B1048" s="150">
        <v>18</v>
      </c>
      <c r="C1048" s="149" t="str">
        <f t="shared" si="16"/>
        <v>VIC</v>
      </c>
    </row>
    <row r="1049" spans="1:3">
      <c r="A1049" s="150">
        <v>3788</v>
      </c>
      <c r="B1049" s="150">
        <v>18</v>
      </c>
      <c r="C1049" s="149" t="str">
        <f t="shared" si="16"/>
        <v>VIC</v>
      </c>
    </row>
    <row r="1050" spans="1:3">
      <c r="A1050" s="150">
        <v>3789</v>
      </c>
      <c r="B1050" s="150">
        <v>18</v>
      </c>
      <c r="C1050" s="149" t="str">
        <f t="shared" si="16"/>
        <v>VIC</v>
      </c>
    </row>
    <row r="1051" spans="1:3">
      <c r="A1051" s="150">
        <v>3791</v>
      </c>
      <c r="B1051" s="150">
        <v>18</v>
      </c>
      <c r="C1051" s="149" t="str">
        <f t="shared" si="16"/>
        <v>VIC</v>
      </c>
    </row>
    <row r="1052" spans="1:3">
      <c r="A1052" s="150">
        <v>3792</v>
      </c>
      <c r="B1052" s="150">
        <v>18</v>
      </c>
      <c r="C1052" s="149" t="str">
        <f t="shared" si="16"/>
        <v>VIC</v>
      </c>
    </row>
    <row r="1053" spans="1:3">
      <c r="A1053" s="150">
        <v>3793</v>
      </c>
      <c r="B1053" s="150">
        <v>18</v>
      </c>
      <c r="C1053" s="149" t="str">
        <f t="shared" si="16"/>
        <v>VIC</v>
      </c>
    </row>
    <row r="1054" spans="1:3">
      <c r="A1054" s="150">
        <v>3795</v>
      </c>
      <c r="B1054" s="150">
        <v>18</v>
      </c>
      <c r="C1054" s="149" t="str">
        <f t="shared" si="16"/>
        <v>VIC</v>
      </c>
    </row>
    <row r="1055" spans="1:3">
      <c r="A1055" s="150">
        <v>3796</v>
      </c>
      <c r="B1055" s="150">
        <v>18</v>
      </c>
      <c r="C1055" s="149" t="str">
        <f t="shared" si="16"/>
        <v>VIC</v>
      </c>
    </row>
    <row r="1056" spans="1:3">
      <c r="A1056" s="150">
        <v>3797</v>
      </c>
      <c r="B1056" s="150">
        <v>18</v>
      </c>
      <c r="C1056" s="149" t="str">
        <f t="shared" si="16"/>
        <v>VIC</v>
      </c>
    </row>
    <row r="1057" spans="1:3">
      <c r="A1057" s="150">
        <v>3799</v>
      </c>
      <c r="B1057" s="150">
        <v>18</v>
      </c>
      <c r="C1057" s="149" t="str">
        <f t="shared" si="16"/>
        <v>VIC</v>
      </c>
    </row>
    <row r="1058" spans="1:3">
      <c r="A1058" s="150">
        <v>3800</v>
      </c>
      <c r="B1058" s="150">
        <v>18</v>
      </c>
      <c r="C1058" s="149" t="str">
        <f t="shared" si="16"/>
        <v>VIC</v>
      </c>
    </row>
    <row r="1059" spans="1:3">
      <c r="A1059" s="150">
        <v>3802</v>
      </c>
      <c r="B1059" s="150">
        <v>18</v>
      </c>
      <c r="C1059" s="149" t="str">
        <f t="shared" si="16"/>
        <v>VIC</v>
      </c>
    </row>
    <row r="1060" spans="1:3">
      <c r="A1060" s="150">
        <v>3803</v>
      </c>
      <c r="B1060" s="150">
        <v>18</v>
      </c>
      <c r="C1060" s="149" t="str">
        <f t="shared" si="16"/>
        <v>VIC</v>
      </c>
    </row>
    <row r="1061" spans="1:3">
      <c r="A1061" s="150">
        <v>3804</v>
      </c>
      <c r="B1061" s="150">
        <v>18</v>
      </c>
      <c r="C1061" s="149" t="str">
        <f t="shared" si="16"/>
        <v>VIC</v>
      </c>
    </row>
    <row r="1062" spans="1:3">
      <c r="A1062" s="150">
        <v>3805</v>
      </c>
      <c r="B1062" s="150">
        <v>18</v>
      </c>
      <c r="C1062" s="149" t="str">
        <f t="shared" si="16"/>
        <v>VIC</v>
      </c>
    </row>
    <row r="1063" spans="1:3">
      <c r="A1063" s="150">
        <v>3806</v>
      </c>
      <c r="B1063" s="150">
        <v>18</v>
      </c>
      <c r="C1063" s="149" t="str">
        <f t="shared" si="16"/>
        <v>VIC</v>
      </c>
    </row>
    <row r="1064" spans="1:3">
      <c r="A1064" s="150">
        <v>3807</v>
      </c>
      <c r="B1064" s="150">
        <v>18</v>
      </c>
      <c r="C1064" s="149" t="str">
        <f t="shared" si="16"/>
        <v>VIC</v>
      </c>
    </row>
    <row r="1065" spans="1:3">
      <c r="A1065" s="150">
        <v>3808</v>
      </c>
      <c r="B1065" s="150">
        <v>18</v>
      </c>
      <c r="C1065" s="149" t="str">
        <f t="shared" si="16"/>
        <v>VIC</v>
      </c>
    </row>
    <row r="1066" spans="1:3">
      <c r="A1066" s="150">
        <v>3809</v>
      </c>
      <c r="B1066" s="150">
        <v>18</v>
      </c>
      <c r="C1066" s="149" t="str">
        <f t="shared" si="16"/>
        <v>VIC</v>
      </c>
    </row>
    <row r="1067" spans="1:3">
      <c r="A1067" s="150">
        <v>3810</v>
      </c>
      <c r="B1067" s="150">
        <v>18</v>
      </c>
      <c r="C1067" s="149" t="str">
        <f t="shared" si="16"/>
        <v>VIC</v>
      </c>
    </row>
    <row r="1068" spans="1:3">
      <c r="A1068" s="150">
        <v>3812</v>
      </c>
      <c r="B1068" s="150">
        <v>18</v>
      </c>
      <c r="C1068" s="149" t="str">
        <f t="shared" si="16"/>
        <v>VIC</v>
      </c>
    </row>
    <row r="1069" spans="1:3">
      <c r="A1069" s="150">
        <v>3813</v>
      </c>
      <c r="B1069" s="150">
        <v>18</v>
      </c>
      <c r="C1069" s="149" t="str">
        <f t="shared" si="16"/>
        <v>VIC</v>
      </c>
    </row>
    <row r="1070" spans="1:3">
      <c r="A1070" s="150">
        <v>3814</v>
      </c>
      <c r="B1070" s="150">
        <v>18</v>
      </c>
      <c r="C1070" s="149" t="str">
        <f t="shared" si="16"/>
        <v>VIC</v>
      </c>
    </row>
    <row r="1071" spans="1:3">
      <c r="A1071" s="150">
        <v>3815</v>
      </c>
      <c r="B1071" s="150">
        <v>18</v>
      </c>
      <c r="C1071" s="149" t="str">
        <f t="shared" si="16"/>
        <v>VIC</v>
      </c>
    </row>
    <row r="1072" spans="1:3">
      <c r="A1072" s="150">
        <v>3816</v>
      </c>
      <c r="B1072" s="150">
        <v>18</v>
      </c>
      <c r="C1072" s="149" t="str">
        <f t="shared" si="16"/>
        <v>VIC</v>
      </c>
    </row>
    <row r="1073" spans="1:3">
      <c r="A1073" s="150">
        <v>3818</v>
      </c>
      <c r="B1073" s="150">
        <v>18</v>
      </c>
      <c r="C1073" s="149" t="str">
        <f t="shared" si="16"/>
        <v>VIC</v>
      </c>
    </row>
    <row r="1074" spans="1:3">
      <c r="A1074" s="150">
        <v>3910</v>
      </c>
      <c r="B1074" s="150">
        <v>18</v>
      </c>
      <c r="C1074" s="149" t="str">
        <f t="shared" si="16"/>
        <v>VIC</v>
      </c>
    </row>
    <row r="1075" spans="1:3">
      <c r="A1075" s="150">
        <v>3911</v>
      </c>
      <c r="B1075" s="150">
        <v>18</v>
      </c>
      <c r="C1075" s="149" t="str">
        <f t="shared" si="16"/>
        <v>VIC</v>
      </c>
    </row>
    <row r="1076" spans="1:3">
      <c r="A1076" s="150">
        <v>3912</v>
      </c>
      <c r="B1076" s="150">
        <v>18</v>
      </c>
      <c r="C1076" s="149" t="str">
        <f t="shared" si="16"/>
        <v>VIC</v>
      </c>
    </row>
    <row r="1077" spans="1:3">
      <c r="A1077" s="150">
        <v>3913</v>
      </c>
      <c r="B1077" s="150">
        <v>18</v>
      </c>
      <c r="C1077" s="149" t="str">
        <f t="shared" si="16"/>
        <v>VIC</v>
      </c>
    </row>
    <row r="1078" spans="1:3">
      <c r="A1078" s="150">
        <v>3915</v>
      </c>
      <c r="B1078" s="150">
        <v>18</v>
      </c>
      <c r="C1078" s="149" t="str">
        <f t="shared" si="16"/>
        <v>VIC</v>
      </c>
    </row>
    <row r="1079" spans="1:3">
      <c r="A1079" s="150">
        <v>3916</v>
      </c>
      <c r="B1079" s="150">
        <v>18</v>
      </c>
      <c r="C1079" s="149" t="str">
        <f t="shared" si="16"/>
        <v>VIC</v>
      </c>
    </row>
    <row r="1080" spans="1:3">
      <c r="A1080" s="150">
        <v>3918</v>
      </c>
      <c r="B1080" s="150">
        <v>18</v>
      </c>
      <c r="C1080" s="149" t="str">
        <f t="shared" si="16"/>
        <v>VIC</v>
      </c>
    </row>
    <row r="1081" spans="1:3">
      <c r="A1081" s="150">
        <v>3919</v>
      </c>
      <c r="B1081" s="150">
        <v>18</v>
      </c>
      <c r="C1081" s="149" t="str">
        <f t="shared" si="16"/>
        <v>VIC</v>
      </c>
    </row>
    <row r="1082" spans="1:3">
      <c r="A1082" s="150">
        <v>3920</v>
      </c>
      <c r="B1082" s="150">
        <v>18</v>
      </c>
      <c r="C1082" s="149" t="str">
        <f t="shared" si="16"/>
        <v>VIC</v>
      </c>
    </row>
    <row r="1083" spans="1:3">
      <c r="A1083" s="150">
        <v>3921</v>
      </c>
      <c r="B1083" s="150">
        <v>18</v>
      </c>
      <c r="C1083" s="149" t="str">
        <f t="shared" si="16"/>
        <v>VIC</v>
      </c>
    </row>
    <row r="1084" spans="1:3">
      <c r="A1084" s="150">
        <v>3922</v>
      </c>
      <c r="B1084" s="150">
        <v>18</v>
      </c>
      <c r="C1084" s="149" t="str">
        <f t="shared" si="16"/>
        <v>VIC</v>
      </c>
    </row>
    <row r="1085" spans="1:3">
      <c r="A1085" s="150">
        <v>3923</v>
      </c>
      <c r="B1085" s="150">
        <v>18</v>
      </c>
      <c r="C1085" s="149" t="str">
        <f t="shared" si="16"/>
        <v>VIC</v>
      </c>
    </row>
    <row r="1086" spans="1:3">
      <c r="A1086" s="150">
        <v>3925</v>
      </c>
      <c r="B1086" s="150">
        <v>18</v>
      </c>
      <c r="C1086" s="149" t="str">
        <f t="shared" si="16"/>
        <v>VIC</v>
      </c>
    </row>
    <row r="1087" spans="1:3">
      <c r="A1087" s="150">
        <v>3926</v>
      </c>
      <c r="B1087" s="150">
        <v>18</v>
      </c>
      <c r="C1087" s="149" t="str">
        <f t="shared" si="16"/>
        <v>VIC</v>
      </c>
    </row>
    <row r="1088" spans="1:3">
      <c r="A1088" s="150">
        <v>3927</v>
      </c>
      <c r="B1088" s="150">
        <v>18</v>
      </c>
      <c r="C1088" s="149" t="str">
        <f t="shared" si="16"/>
        <v>VIC</v>
      </c>
    </row>
    <row r="1089" spans="1:3">
      <c r="A1089" s="150">
        <v>3928</v>
      </c>
      <c r="B1089" s="150">
        <v>18</v>
      </c>
      <c r="C1089" s="149" t="str">
        <f t="shared" si="16"/>
        <v>VIC</v>
      </c>
    </row>
    <row r="1090" spans="1:3">
      <c r="A1090" s="150">
        <v>3929</v>
      </c>
      <c r="B1090" s="150">
        <v>18</v>
      </c>
      <c r="C1090" s="149" t="str">
        <f t="shared" ref="C1090:C1153" si="17">IF(OR(A1090&lt;=299,AND(A1090&lt;3000,A1090&gt;=1000)),"NSW",IF(AND(A1090&lt;=999,A1090&gt;=800),"NT",IF(OR(AND(A1090&lt;=8999,A1090&gt;=8000),AND(A1090&lt;=3999,A1090&gt;=3000)),"VIC",IF(OR(AND(A1090&lt;=9999,A1090&gt;=9000),AND(A1090&lt;=4999,A1090&gt;=4000)),"QLD",IF(AND(A1090&lt;=5999,A1090&gt;=5000),"SA",IF(AND(A1090&lt;=6999,A1090&gt;=6000),"WA","TAS"))))))</f>
        <v>VIC</v>
      </c>
    </row>
    <row r="1091" spans="1:3">
      <c r="A1091" s="150">
        <v>3930</v>
      </c>
      <c r="B1091" s="150">
        <v>18</v>
      </c>
      <c r="C1091" s="149" t="str">
        <f t="shared" si="17"/>
        <v>VIC</v>
      </c>
    </row>
    <row r="1092" spans="1:3">
      <c r="A1092" s="150">
        <v>3931</v>
      </c>
      <c r="B1092" s="150">
        <v>18</v>
      </c>
      <c r="C1092" s="149" t="str">
        <f t="shared" si="17"/>
        <v>VIC</v>
      </c>
    </row>
    <row r="1093" spans="1:3">
      <c r="A1093" s="150">
        <v>3933</v>
      </c>
      <c r="B1093" s="150">
        <v>18</v>
      </c>
      <c r="C1093" s="149" t="str">
        <f t="shared" si="17"/>
        <v>VIC</v>
      </c>
    </row>
    <row r="1094" spans="1:3">
      <c r="A1094" s="150">
        <v>3934</v>
      </c>
      <c r="B1094" s="150">
        <v>18</v>
      </c>
      <c r="C1094" s="149" t="str">
        <f t="shared" si="17"/>
        <v>VIC</v>
      </c>
    </row>
    <row r="1095" spans="1:3">
      <c r="A1095" s="150">
        <v>3936</v>
      </c>
      <c r="B1095" s="150">
        <v>18</v>
      </c>
      <c r="C1095" s="149" t="str">
        <f t="shared" si="17"/>
        <v>VIC</v>
      </c>
    </row>
    <row r="1096" spans="1:3">
      <c r="A1096" s="150">
        <v>3937</v>
      </c>
      <c r="B1096" s="150">
        <v>18</v>
      </c>
      <c r="C1096" s="149" t="str">
        <f t="shared" si="17"/>
        <v>VIC</v>
      </c>
    </row>
    <row r="1097" spans="1:3">
      <c r="A1097" s="150">
        <v>3938</v>
      </c>
      <c r="B1097" s="150">
        <v>18</v>
      </c>
      <c r="C1097" s="149" t="str">
        <f t="shared" si="17"/>
        <v>VIC</v>
      </c>
    </row>
    <row r="1098" spans="1:3">
      <c r="A1098" s="150">
        <v>3939</v>
      </c>
      <c r="B1098" s="150">
        <v>18</v>
      </c>
      <c r="C1098" s="149" t="str">
        <f t="shared" si="17"/>
        <v>VIC</v>
      </c>
    </row>
    <row r="1099" spans="1:3">
      <c r="A1099" s="150">
        <v>3940</v>
      </c>
      <c r="B1099" s="150">
        <v>18</v>
      </c>
      <c r="C1099" s="149" t="str">
        <f t="shared" si="17"/>
        <v>VIC</v>
      </c>
    </row>
    <row r="1100" spans="1:3">
      <c r="A1100" s="150">
        <v>3941</v>
      </c>
      <c r="B1100" s="150">
        <v>18</v>
      </c>
      <c r="C1100" s="149" t="str">
        <f t="shared" si="17"/>
        <v>VIC</v>
      </c>
    </row>
    <row r="1101" spans="1:3">
      <c r="A1101" s="150">
        <v>3942</v>
      </c>
      <c r="B1101" s="150">
        <v>18</v>
      </c>
      <c r="C1101" s="149" t="str">
        <f t="shared" si="17"/>
        <v>VIC</v>
      </c>
    </row>
    <row r="1102" spans="1:3">
      <c r="A1102" s="150">
        <v>3943</v>
      </c>
      <c r="B1102" s="150">
        <v>18</v>
      </c>
      <c r="C1102" s="149" t="str">
        <f t="shared" si="17"/>
        <v>VIC</v>
      </c>
    </row>
    <row r="1103" spans="1:3">
      <c r="A1103" s="150">
        <v>3944</v>
      </c>
      <c r="B1103" s="150">
        <v>18</v>
      </c>
      <c r="C1103" s="149" t="str">
        <f t="shared" si="17"/>
        <v>VIC</v>
      </c>
    </row>
    <row r="1104" spans="1:3">
      <c r="A1104" s="150">
        <v>3945</v>
      </c>
      <c r="B1104" s="150">
        <v>18</v>
      </c>
      <c r="C1104" s="149" t="str">
        <f t="shared" si="17"/>
        <v>VIC</v>
      </c>
    </row>
    <row r="1105" spans="1:3">
      <c r="A1105" s="150">
        <v>3946</v>
      </c>
      <c r="B1105" s="150">
        <v>18</v>
      </c>
      <c r="C1105" s="149" t="str">
        <f t="shared" si="17"/>
        <v>VIC</v>
      </c>
    </row>
    <row r="1106" spans="1:3">
      <c r="A1106" s="150">
        <v>3950</v>
      </c>
      <c r="B1106" s="150">
        <v>18</v>
      </c>
      <c r="C1106" s="149" t="str">
        <f t="shared" si="17"/>
        <v>VIC</v>
      </c>
    </row>
    <row r="1107" spans="1:3">
      <c r="A1107" s="150">
        <v>3951</v>
      </c>
      <c r="B1107" s="150">
        <v>18</v>
      </c>
      <c r="C1107" s="149" t="str">
        <f t="shared" si="17"/>
        <v>VIC</v>
      </c>
    </row>
    <row r="1108" spans="1:3">
      <c r="A1108" s="150">
        <v>3975</v>
      </c>
      <c r="B1108" s="150">
        <v>18</v>
      </c>
      <c r="C1108" s="149" t="str">
        <f t="shared" si="17"/>
        <v>VIC</v>
      </c>
    </row>
    <row r="1109" spans="1:3">
      <c r="A1109" s="150">
        <v>3976</v>
      </c>
      <c r="B1109" s="150">
        <v>18</v>
      </c>
      <c r="C1109" s="149" t="str">
        <f t="shared" si="17"/>
        <v>VIC</v>
      </c>
    </row>
    <row r="1110" spans="1:3">
      <c r="A1110" s="150">
        <v>3977</v>
      </c>
      <c r="B1110" s="150">
        <v>18</v>
      </c>
      <c r="C1110" s="149" t="str">
        <f t="shared" si="17"/>
        <v>VIC</v>
      </c>
    </row>
    <row r="1111" spans="1:3">
      <c r="A1111" s="150">
        <v>3978</v>
      </c>
      <c r="B1111" s="150">
        <v>18</v>
      </c>
      <c r="C1111" s="149" t="str">
        <f t="shared" si="17"/>
        <v>VIC</v>
      </c>
    </row>
    <row r="1112" spans="1:3">
      <c r="A1112" s="150">
        <v>3979</v>
      </c>
      <c r="B1112" s="150">
        <v>18</v>
      </c>
      <c r="C1112" s="149" t="str">
        <f t="shared" si="17"/>
        <v>VIC</v>
      </c>
    </row>
    <row r="1113" spans="1:3">
      <c r="A1113" s="150">
        <v>3980</v>
      </c>
      <c r="B1113" s="150">
        <v>18</v>
      </c>
      <c r="C1113" s="149" t="str">
        <f t="shared" si="17"/>
        <v>VIC</v>
      </c>
    </row>
    <row r="1114" spans="1:3">
      <c r="A1114" s="150">
        <v>3981</v>
      </c>
      <c r="B1114" s="150">
        <v>18</v>
      </c>
      <c r="C1114" s="149" t="str">
        <f t="shared" si="17"/>
        <v>VIC</v>
      </c>
    </row>
    <row r="1115" spans="1:3">
      <c r="A1115" s="150">
        <v>3984</v>
      </c>
      <c r="B1115" s="150">
        <v>18</v>
      </c>
      <c r="C1115" s="149" t="str">
        <f t="shared" si="17"/>
        <v>VIC</v>
      </c>
    </row>
    <row r="1116" spans="1:3">
      <c r="A1116" s="150">
        <v>3987</v>
      </c>
      <c r="B1116" s="150">
        <v>18</v>
      </c>
      <c r="C1116" s="149" t="str">
        <f t="shared" si="17"/>
        <v>VIC</v>
      </c>
    </row>
    <row r="1117" spans="1:3">
      <c r="A1117" s="150">
        <v>3988</v>
      </c>
      <c r="B1117" s="150">
        <v>18</v>
      </c>
      <c r="C1117" s="149" t="str">
        <f t="shared" si="17"/>
        <v>VIC</v>
      </c>
    </row>
    <row r="1118" spans="1:3">
      <c r="A1118" s="150">
        <v>3989</v>
      </c>
      <c r="B1118" s="150">
        <v>18</v>
      </c>
      <c r="C1118" s="149" t="str">
        <f t="shared" si="17"/>
        <v>VIC</v>
      </c>
    </row>
    <row r="1119" spans="1:3">
      <c r="A1119" s="150">
        <v>3990</v>
      </c>
      <c r="B1119" s="150">
        <v>18</v>
      </c>
      <c r="C1119" s="149" t="str">
        <f t="shared" si="17"/>
        <v>VIC</v>
      </c>
    </row>
    <row r="1120" spans="1:3">
      <c r="A1120" s="150">
        <v>3991</v>
      </c>
      <c r="B1120" s="150">
        <v>18</v>
      </c>
      <c r="C1120" s="149" t="str">
        <f t="shared" si="17"/>
        <v>VIC</v>
      </c>
    </row>
    <row r="1121" spans="1:3">
      <c r="A1121" s="150">
        <v>3992</v>
      </c>
      <c r="B1121" s="150">
        <v>18</v>
      </c>
      <c r="C1121" s="149" t="str">
        <f t="shared" si="17"/>
        <v>VIC</v>
      </c>
    </row>
    <row r="1122" spans="1:3">
      <c r="A1122" s="150">
        <v>3995</v>
      </c>
      <c r="B1122" s="150">
        <v>18</v>
      </c>
      <c r="C1122" s="149" t="str">
        <f t="shared" si="17"/>
        <v>VIC</v>
      </c>
    </row>
    <row r="1123" spans="1:3">
      <c r="A1123" s="150">
        <v>3996</v>
      </c>
      <c r="B1123" s="150">
        <v>18</v>
      </c>
      <c r="C1123" s="149" t="str">
        <f t="shared" si="17"/>
        <v>VIC</v>
      </c>
    </row>
    <row r="1124" spans="1:3">
      <c r="A1124" s="150">
        <v>8001</v>
      </c>
      <c r="B1124" s="150">
        <v>18</v>
      </c>
      <c r="C1124" s="149" t="str">
        <f t="shared" si="17"/>
        <v>VIC</v>
      </c>
    </row>
    <row r="1125" spans="1:3">
      <c r="A1125" s="150">
        <v>8002</v>
      </c>
      <c r="B1125" s="150">
        <v>18</v>
      </c>
      <c r="C1125" s="149" t="str">
        <f t="shared" si="17"/>
        <v>VIC</v>
      </c>
    </row>
    <row r="1126" spans="1:3">
      <c r="A1126" s="150">
        <v>8003</v>
      </c>
      <c r="B1126" s="150">
        <v>18</v>
      </c>
      <c r="C1126" s="149" t="str">
        <f t="shared" si="17"/>
        <v>VIC</v>
      </c>
    </row>
    <row r="1127" spans="1:3">
      <c r="A1127" s="150">
        <v>8004</v>
      </c>
      <c r="B1127" s="150">
        <v>18</v>
      </c>
      <c r="C1127" s="149" t="str">
        <f t="shared" si="17"/>
        <v>VIC</v>
      </c>
    </row>
    <row r="1128" spans="1:3">
      <c r="A1128" s="150">
        <v>8005</v>
      </c>
      <c r="B1128" s="150">
        <v>18</v>
      </c>
      <c r="C1128" s="149" t="str">
        <f t="shared" si="17"/>
        <v>VIC</v>
      </c>
    </row>
    <row r="1129" spans="1:3">
      <c r="A1129" s="150">
        <v>8006</v>
      </c>
      <c r="B1129" s="150">
        <v>18</v>
      </c>
      <c r="C1129" s="149" t="str">
        <f t="shared" si="17"/>
        <v>VIC</v>
      </c>
    </row>
    <row r="1130" spans="1:3">
      <c r="A1130" s="150">
        <v>8007</v>
      </c>
      <c r="B1130" s="150">
        <v>18</v>
      </c>
      <c r="C1130" s="149" t="str">
        <f t="shared" si="17"/>
        <v>VIC</v>
      </c>
    </row>
    <row r="1131" spans="1:3">
      <c r="A1131" s="150">
        <v>8008</v>
      </c>
      <c r="B1131" s="150">
        <v>18</v>
      </c>
      <c r="C1131" s="149" t="str">
        <f t="shared" si="17"/>
        <v>VIC</v>
      </c>
    </row>
    <row r="1132" spans="1:3">
      <c r="A1132" s="150">
        <v>8009</v>
      </c>
      <c r="B1132" s="150">
        <v>18</v>
      </c>
      <c r="C1132" s="149" t="str">
        <f t="shared" si="17"/>
        <v>VIC</v>
      </c>
    </row>
    <row r="1133" spans="1:3">
      <c r="A1133" s="150">
        <v>8010</v>
      </c>
      <c r="B1133" s="150">
        <v>18</v>
      </c>
      <c r="C1133" s="149" t="str">
        <f t="shared" si="17"/>
        <v>VIC</v>
      </c>
    </row>
    <row r="1134" spans="1:3">
      <c r="A1134" s="150">
        <v>8045</v>
      </c>
      <c r="B1134" s="150">
        <v>18</v>
      </c>
      <c r="C1134" s="149" t="str">
        <f t="shared" si="17"/>
        <v>VIC</v>
      </c>
    </row>
    <row r="1135" spans="1:3">
      <c r="A1135" s="150">
        <v>8051</v>
      </c>
      <c r="B1135" s="150">
        <v>18</v>
      </c>
      <c r="C1135" s="149" t="str">
        <f t="shared" si="17"/>
        <v>VIC</v>
      </c>
    </row>
    <row r="1136" spans="1:3">
      <c r="A1136" s="150">
        <v>8060</v>
      </c>
      <c r="B1136" s="150">
        <v>18</v>
      </c>
      <c r="C1136" s="149" t="str">
        <f t="shared" si="17"/>
        <v>VIC</v>
      </c>
    </row>
    <row r="1137" spans="1:3">
      <c r="A1137" s="150">
        <v>8061</v>
      </c>
      <c r="B1137" s="150">
        <v>18</v>
      </c>
      <c r="C1137" s="149" t="str">
        <f t="shared" si="17"/>
        <v>VIC</v>
      </c>
    </row>
    <row r="1138" spans="1:3">
      <c r="A1138" s="150">
        <v>8066</v>
      </c>
      <c r="B1138" s="150">
        <v>18</v>
      </c>
      <c r="C1138" s="149" t="str">
        <f t="shared" si="17"/>
        <v>VIC</v>
      </c>
    </row>
    <row r="1139" spans="1:3">
      <c r="A1139" s="150">
        <v>8069</v>
      </c>
      <c r="B1139" s="150">
        <v>18</v>
      </c>
      <c r="C1139" s="149" t="str">
        <f t="shared" si="17"/>
        <v>VIC</v>
      </c>
    </row>
    <row r="1140" spans="1:3">
      <c r="A1140" s="150">
        <v>8070</v>
      </c>
      <c r="B1140" s="150">
        <v>18</v>
      </c>
      <c r="C1140" s="149" t="str">
        <f t="shared" si="17"/>
        <v>VIC</v>
      </c>
    </row>
    <row r="1141" spans="1:3">
      <c r="A1141" s="150">
        <v>8071</v>
      </c>
      <c r="B1141" s="150">
        <v>18</v>
      </c>
      <c r="C1141" s="149" t="str">
        <f t="shared" si="17"/>
        <v>VIC</v>
      </c>
    </row>
    <row r="1142" spans="1:3">
      <c r="A1142" s="150">
        <v>8100</v>
      </c>
      <c r="B1142" s="150">
        <v>18</v>
      </c>
      <c r="C1142" s="149" t="str">
        <f t="shared" si="17"/>
        <v>VIC</v>
      </c>
    </row>
    <row r="1143" spans="1:3">
      <c r="A1143" s="150">
        <v>8101</v>
      </c>
      <c r="B1143" s="150">
        <v>18</v>
      </c>
      <c r="C1143" s="149" t="str">
        <f t="shared" si="17"/>
        <v>VIC</v>
      </c>
    </row>
    <row r="1144" spans="1:3">
      <c r="A1144" s="150">
        <v>8102</v>
      </c>
      <c r="B1144" s="150">
        <v>18</v>
      </c>
      <c r="C1144" s="149" t="str">
        <f t="shared" si="17"/>
        <v>VIC</v>
      </c>
    </row>
    <row r="1145" spans="1:3">
      <c r="A1145" s="150">
        <v>8103</v>
      </c>
      <c r="B1145" s="150">
        <v>18</v>
      </c>
      <c r="C1145" s="149" t="str">
        <f t="shared" si="17"/>
        <v>VIC</v>
      </c>
    </row>
    <row r="1146" spans="1:3">
      <c r="A1146" s="150">
        <v>8107</v>
      </c>
      <c r="B1146" s="150">
        <v>18</v>
      </c>
      <c r="C1146" s="149" t="str">
        <f t="shared" si="17"/>
        <v>VIC</v>
      </c>
    </row>
    <row r="1147" spans="1:3">
      <c r="A1147" s="150">
        <v>8108</v>
      </c>
      <c r="B1147" s="150">
        <v>18</v>
      </c>
      <c r="C1147" s="149" t="str">
        <f t="shared" si="17"/>
        <v>VIC</v>
      </c>
    </row>
    <row r="1148" spans="1:3">
      <c r="A1148" s="150">
        <v>8111</v>
      </c>
      <c r="B1148" s="150">
        <v>18</v>
      </c>
      <c r="C1148" s="149" t="str">
        <f t="shared" si="17"/>
        <v>VIC</v>
      </c>
    </row>
    <row r="1149" spans="1:3">
      <c r="A1149" s="150">
        <v>8120</v>
      </c>
      <c r="B1149" s="150">
        <v>18</v>
      </c>
      <c r="C1149" s="149" t="str">
        <f t="shared" si="17"/>
        <v>VIC</v>
      </c>
    </row>
    <row r="1150" spans="1:3">
      <c r="A1150" s="150">
        <v>8205</v>
      </c>
      <c r="B1150" s="150">
        <v>18</v>
      </c>
      <c r="C1150" s="149" t="str">
        <f t="shared" si="17"/>
        <v>VIC</v>
      </c>
    </row>
    <row r="1151" spans="1:3">
      <c r="A1151" s="150">
        <v>8383</v>
      </c>
      <c r="B1151" s="150">
        <v>18</v>
      </c>
      <c r="C1151" s="149" t="str">
        <f t="shared" si="17"/>
        <v>VIC</v>
      </c>
    </row>
    <row r="1152" spans="1:3">
      <c r="A1152" s="150">
        <v>8386</v>
      </c>
      <c r="B1152" s="150">
        <v>18</v>
      </c>
      <c r="C1152" s="149" t="str">
        <f t="shared" si="17"/>
        <v>VIC</v>
      </c>
    </row>
    <row r="1153" spans="1:3">
      <c r="A1153" s="150">
        <v>8388</v>
      </c>
      <c r="B1153" s="150">
        <v>18</v>
      </c>
      <c r="C1153" s="149" t="str">
        <f t="shared" si="17"/>
        <v>VIC</v>
      </c>
    </row>
    <row r="1154" spans="1:3">
      <c r="A1154" s="150">
        <v>8390</v>
      </c>
      <c r="B1154" s="150">
        <v>18</v>
      </c>
      <c r="C1154" s="149" t="str">
        <f t="shared" ref="C1154:C1217" si="18">IF(OR(A1154&lt;=299,AND(A1154&lt;3000,A1154&gt;=1000)),"NSW",IF(AND(A1154&lt;=999,A1154&gt;=800),"NT",IF(OR(AND(A1154&lt;=8999,A1154&gt;=8000),AND(A1154&lt;=3999,A1154&gt;=3000)),"VIC",IF(OR(AND(A1154&lt;=9999,A1154&gt;=9000),AND(A1154&lt;=4999,A1154&gt;=4000)),"QLD",IF(AND(A1154&lt;=5999,A1154&gt;=5000),"SA",IF(AND(A1154&lt;=6999,A1154&gt;=6000),"WA","TAS"))))))</f>
        <v>VIC</v>
      </c>
    </row>
    <row r="1155" spans="1:3">
      <c r="A1155" s="150">
        <v>8393</v>
      </c>
      <c r="B1155" s="150">
        <v>18</v>
      </c>
      <c r="C1155" s="149" t="str">
        <f t="shared" si="18"/>
        <v>VIC</v>
      </c>
    </row>
    <row r="1156" spans="1:3">
      <c r="A1156" s="150">
        <v>8394</v>
      </c>
      <c r="B1156" s="150">
        <v>18</v>
      </c>
      <c r="C1156" s="149" t="str">
        <f t="shared" si="18"/>
        <v>VIC</v>
      </c>
    </row>
    <row r="1157" spans="1:3">
      <c r="A1157" s="150">
        <v>8396</v>
      </c>
      <c r="B1157" s="150">
        <v>18</v>
      </c>
      <c r="C1157" s="149" t="str">
        <f t="shared" si="18"/>
        <v>VIC</v>
      </c>
    </row>
    <row r="1158" spans="1:3">
      <c r="A1158" s="150">
        <v>8399</v>
      </c>
      <c r="B1158" s="150">
        <v>18</v>
      </c>
      <c r="C1158" s="149" t="str">
        <f t="shared" si="18"/>
        <v>VIC</v>
      </c>
    </row>
    <row r="1159" spans="1:3">
      <c r="A1159" s="150">
        <v>8500</v>
      </c>
      <c r="B1159" s="150">
        <v>18</v>
      </c>
      <c r="C1159" s="149" t="str">
        <f t="shared" si="18"/>
        <v>VIC</v>
      </c>
    </row>
    <row r="1160" spans="1:3">
      <c r="A1160" s="150">
        <v>8507</v>
      </c>
      <c r="B1160" s="150">
        <v>18</v>
      </c>
      <c r="C1160" s="149" t="str">
        <f t="shared" si="18"/>
        <v>VIC</v>
      </c>
    </row>
    <row r="1161" spans="1:3">
      <c r="A1161" s="150">
        <v>8538</v>
      </c>
      <c r="B1161" s="150">
        <v>18</v>
      </c>
      <c r="C1161" s="149" t="str">
        <f t="shared" si="18"/>
        <v>VIC</v>
      </c>
    </row>
    <row r="1162" spans="1:3">
      <c r="A1162" s="150">
        <v>8557</v>
      </c>
      <c r="B1162" s="150">
        <v>18</v>
      </c>
      <c r="C1162" s="149" t="str">
        <f t="shared" si="18"/>
        <v>VIC</v>
      </c>
    </row>
    <row r="1163" spans="1:3">
      <c r="A1163" s="150">
        <v>8576</v>
      </c>
      <c r="B1163" s="150">
        <v>18</v>
      </c>
      <c r="C1163" s="149" t="str">
        <f t="shared" si="18"/>
        <v>VIC</v>
      </c>
    </row>
    <row r="1164" spans="1:3">
      <c r="A1164" s="150">
        <v>8622</v>
      </c>
      <c r="B1164" s="150">
        <v>18</v>
      </c>
      <c r="C1164" s="149" t="str">
        <f t="shared" si="18"/>
        <v>VIC</v>
      </c>
    </row>
    <row r="1165" spans="1:3">
      <c r="A1165" s="150">
        <v>8626</v>
      </c>
      <c r="B1165" s="150">
        <v>18</v>
      </c>
      <c r="C1165" s="149" t="str">
        <f t="shared" si="18"/>
        <v>VIC</v>
      </c>
    </row>
    <row r="1166" spans="1:3">
      <c r="A1166" s="150">
        <v>8627</v>
      </c>
      <c r="B1166" s="150">
        <v>18</v>
      </c>
      <c r="C1166" s="149" t="str">
        <f t="shared" si="18"/>
        <v>VIC</v>
      </c>
    </row>
    <row r="1167" spans="1:3">
      <c r="A1167" s="150">
        <v>8659</v>
      </c>
      <c r="B1167" s="150">
        <v>18</v>
      </c>
      <c r="C1167" s="149" t="str">
        <f t="shared" si="18"/>
        <v>VIC</v>
      </c>
    </row>
    <row r="1168" spans="1:3">
      <c r="A1168" s="150">
        <v>8785</v>
      </c>
      <c r="B1168" s="150">
        <v>18</v>
      </c>
      <c r="C1168" s="149" t="str">
        <f t="shared" si="18"/>
        <v>VIC</v>
      </c>
    </row>
    <row r="1169" spans="1:3">
      <c r="A1169" s="150">
        <v>8865</v>
      </c>
      <c r="B1169" s="150">
        <v>18</v>
      </c>
      <c r="C1169" s="149" t="str">
        <f t="shared" si="18"/>
        <v>VIC</v>
      </c>
    </row>
    <row r="1170" spans="1:3">
      <c r="A1170" s="150">
        <v>8873</v>
      </c>
      <c r="B1170" s="150">
        <v>18</v>
      </c>
      <c r="C1170" s="149" t="str">
        <f t="shared" si="18"/>
        <v>VIC</v>
      </c>
    </row>
    <row r="1171" spans="1:3">
      <c r="A1171" s="150">
        <v>3670</v>
      </c>
      <c r="B1171" s="150">
        <v>19</v>
      </c>
      <c r="C1171" s="149" t="str">
        <f t="shared" si="18"/>
        <v>VIC</v>
      </c>
    </row>
    <row r="1172" spans="1:3">
      <c r="A1172" s="150">
        <v>3671</v>
      </c>
      <c r="B1172" s="150">
        <v>19</v>
      </c>
      <c r="C1172" s="149" t="str">
        <f t="shared" si="18"/>
        <v>VIC</v>
      </c>
    </row>
    <row r="1173" spans="1:3">
      <c r="A1173" s="150">
        <v>3672</v>
      </c>
      <c r="B1173" s="150">
        <v>19</v>
      </c>
      <c r="C1173" s="149" t="str">
        <f t="shared" si="18"/>
        <v>VIC</v>
      </c>
    </row>
    <row r="1174" spans="1:3">
      <c r="A1174" s="150">
        <v>3673</v>
      </c>
      <c r="B1174" s="150">
        <v>19</v>
      </c>
      <c r="C1174" s="149" t="str">
        <f t="shared" si="18"/>
        <v>VIC</v>
      </c>
    </row>
    <row r="1175" spans="1:3">
      <c r="A1175" s="150">
        <v>3675</v>
      </c>
      <c r="B1175" s="150">
        <v>19</v>
      </c>
      <c r="C1175" s="149" t="str">
        <f t="shared" si="18"/>
        <v>VIC</v>
      </c>
    </row>
    <row r="1176" spans="1:3">
      <c r="A1176" s="150">
        <v>3676</v>
      </c>
      <c r="B1176" s="150">
        <v>19</v>
      </c>
      <c r="C1176" s="149" t="str">
        <f t="shared" si="18"/>
        <v>VIC</v>
      </c>
    </row>
    <row r="1177" spans="1:3">
      <c r="A1177" s="150">
        <v>3677</v>
      </c>
      <c r="B1177" s="150">
        <v>19</v>
      </c>
      <c r="C1177" s="149" t="str">
        <f t="shared" si="18"/>
        <v>VIC</v>
      </c>
    </row>
    <row r="1178" spans="1:3">
      <c r="A1178" s="150">
        <v>3678</v>
      </c>
      <c r="B1178" s="150">
        <v>19</v>
      </c>
      <c r="C1178" s="149" t="str">
        <f t="shared" si="18"/>
        <v>VIC</v>
      </c>
    </row>
    <row r="1179" spans="1:3">
      <c r="A1179" s="150">
        <v>3682</v>
      </c>
      <c r="B1179" s="150">
        <v>19</v>
      </c>
      <c r="C1179" s="149" t="str">
        <f t="shared" si="18"/>
        <v>VIC</v>
      </c>
    </row>
    <row r="1180" spans="1:3">
      <c r="A1180" s="150">
        <v>3683</v>
      </c>
      <c r="B1180" s="150">
        <v>19</v>
      </c>
      <c r="C1180" s="149" t="str">
        <f t="shared" si="18"/>
        <v>VIC</v>
      </c>
    </row>
    <row r="1181" spans="1:3">
      <c r="A1181" s="150">
        <v>3685</v>
      </c>
      <c r="B1181" s="150">
        <v>19</v>
      </c>
      <c r="C1181" s="149" t="str">
        <f t="shared" si="18"/>
        <v>VIC</v>
      </c>
    </row>
    <row r="1182" spans="1:3">
      <c r="A1182" s="150">
        <v>3687</v>
      </c>
      <c r="B1182" s="150">
        <v>19</v>
      </c>
      <c r="C1182" s="149" t="str">
        <f t="shared" si="18"/>
        <v>VIC</v>
      </c>
    </row>
    <row r="1183" spans="1:3">
      <c r="A1183" s="150">
        <v>3688</v>
      </c>
      <c r="B1183" s="150">
        <v>19</v>
      </c>
      <c r="C1183" s="149" t="str">
        <f t="shared" si="18"/>
        <v>VIC</v>
      </c>
    </row>
    <row r="1184" spans="1:3">
      <c r="A1184" s="150">
        <v>3689</v>
      </c>
      <c r="B1184" s="150">
        <v>19</v>
      </c>
      <c r="C1184" s="149" t="str">
        <f t="shared" si="18"/>
        <v>VIC</v>
      </c>
    </row>
    <row r="1185" spans="1:3">
      <c r="A1185" s="150">
        <v>3690</v>
      </c>
      <c r="B1185" s="150">
        <v>19</v>
      </c>
      <c r="C1185" s="149" t="str">
        <f t="shared" si="18"/>
        <v>VIC</v>
      </c>
    </row>
    <row r="1186" spans="1:3">
      <c r="A1186" s="150">
        <v>3691</v>
      </c>
      <c r="B1186" s="150">
        <v>19</v>
      </c>
      <c r="C1186" s="149" t="str">
        <f t="shared" si="18"/>
        <v>VIC</v>
      </c>
    </row>
    <row r="1187" spans="1:3">
      <c r="A1187" s="150">
        <v>3693</v>
      </c>
      <c r="B1187" s="150">
        <v>19</v>
      </c>
      <c r="C1187" s="149" t="str">
        <f t="shared" si="18"/>
        <v>VIC</v>
      </c>
    </row>
    <row r="1188" spans="1:3">
      <c r="A1188" s="150">
        <v>3694</v>
      </c>
      <c r="B1188" s="150">
        <v>19</v>
      </c>
      <c r="C1188" s="149" t="str">
        <f t="shared" si="18"/>
        <v>VIC</v>
      </c>
    </row>
    <row r="1189" spans="1:3">
      <c r="A1189" s="150">
        <v>3695</v>
      </c>
      <c r="B1189" s="150">
        <v>19</v>
      </c>
      <c r="C1189" s="149" t="str">
        <f t="shared" si="18"/>
        <v>VIC</v>
      </c>
    </row>
    <row r="1190" spans="1:3">
      <c r="A1190" s="150">
        <v>3697</v>
      </c>
      <c r="B1190" s="150">
        <v>19</v>
      </c>
      <c r="C1190" s="149" t="str">
        <f t="shared" si="18"/>
        <v>VIC</v>
      </c>
    </row>
    <row r="1191" spans="1:3">
      <c r="A1191" s="150">
        <v>3698</v>
      </c>
      <c r="B1191" s="150">
        <v>19</v>
      </c>
      <c r="C1191" s="149" t="str">
        <f t="shared" si="18"/>
        <v>VIC</v>
      </c>
    </row>
    <row r="1192" spans="1:3">
      <c r="A1192" s="150">
        <v>3699</v>
      </c>
      <c r="B1192" s="150">
        <v>19</v>
      </c>
      <c r="C1192" s="149" t="str">
        <f t="shared" si="18"/>
        <v>VIC</v>
      </c>
    </row>
    <row r="1193" spans="1:3">
      <c r="A1193" s="150">
        <v>3700</v>
      </c>
      <c r="B1193" s="150">
        <v>19</v>
      </c>
      <c r="C1193" s="149" t="str">
        <f t="shared" si="18"/>
        <v>VIC</v>
      </c>
    </row>
    <row r="1194" spans="1:3">
      <c r="A1194" s="150">
        <v>3701</v>
      </c>
      <c r="B1194" s="150">
        <v>19</v>
      </c>
      <c r="C1194" s="149" t="str">
        <f t="shared" si="18"/>
        <v>VIC</v>
      </c>
    </row>
    <row r="1195" spans="1:3">
      <c r="A1195" s="150">
        <v>3704</v>
      </c>
      <c r="B1195" s="150">
        <v>19</v>
      </c>
      <c r="C1195" s="149" t="str">
        <f t="shared" si="18"/>
        <v>VIC</v>
      </c>
    </row>
    <row r="1196" spans="1:3">
      <c r="A1196" s="150">
        <v>3705</v>
      </c>
      <c r="B1196" s="150">
        <v>19</v>
      </c>
      <c r="C1196" s="149" t="str">
        <f t="shared" si="18"/>
        <v>VIC</v>
      </c>
    </row>
    <row r="1197" spans="1:3">
      <c r="A1197" s="150">
        <v>3707</v>
      </c>
      <c r="B1197" s="150">
        <v>19</v>
      </c>
      <c r="C1197" s="149" t="str">
        <f t="shared" si="18"/>
        <v>VIC</v>
      </c>
    </row>
    <row r="1198" spans="1:3">
      <c r="A1198" s="150">
        <v>3708</v>
      </c>
      <c r="B1198" s="150">
        <v>19</v>
      </c>
      <c r="C1198" s="149" t="str">
        <f t="shared" si="18"/>
        <v>VIC</v>
      </c>
    </row>
    <row r="1199" spans="1:3">
      <c r="A1199" s="150">
        <v>3709</v>
      </c>
      <c r="B1199" s="150">
        <v>19</v>
      </c>
      <c r="C1199" s="149" t="str">
        <f t="shared" si="18"/>
        <v>VIC</v>
      </c>
    </row>
    <row r="1200" spans="1:3">
      <c r="A1200" s="150">
        <v>3722</v>
      </c>
      <c r="B1200" s="150">
        <v>19</v>
      </c>
      <c r="C1200" s="149" t="str">
        <f t="shared" si="18"/>
        <v>VIC</v>
      </c>
    </row>
    <row r="1201" spans="1:3">
      <c r="A1201" s="150">
        <v>3723</v>
      </c>
      <c r="B1201" s="150">
        <v>19</v>
      </c>
      <c r="C1201" s="149" t="str">
        <f t="shared" si="18"/>
        <v>VIC</v>
      </c>
    </row>
    <row r="1202" spans="1:3">
      <c r="A1202" s="150">
        <v>3724</v>
      </c>
      <c r="B1202" s="150">
        <v>19</v>
      </c>
      <c r="C1202" s="149" t="str">
        <f t="shared" si="18"/>
        <v>VIC</v>
      </c>
    </row>
    <row r="1203" spans="1:3">
      <c r="A1203" s="150">
        <v>3732</v>
      </c>
      <c r="B1203" s="150">
        <v>19</v>
      </c>
      <c r="C1203" s="149" t="str">
        <f t="shared" si="18"/>
        <v>VIC</v>
      </c>
    </row>
    <row r="1204" spans="1:3">
      <c r="A1204" s="150">
        <v>3733</v>
      </c>
      <c r="B1204" s="150">
        <v>19</v>
      </c>
      <c r="C1204" s="149" t="str">
        <f t="shared" si="18"/>
        <v>VIC</v>
      </c>
    </row>
    <row r="1205" spans="1:3">
      <c r="A1205" s="150">
        <v>3735</v>
      </c>
      <c r="B1205" s="150">
        <v>19</v>
      </c>
      <c r="C1205" s="149" t="str">
        <f t="shared" si="18"/>
        <v>VIC</v>
      </c>
    </row>
    <row r="1206" spans="1:3">
      <c r="A1206" s="150">
        <v>3736</v>
      </c>
      <c r="B1206" s="150">
        <v>19</v>
      </c>
      <c r="C1206" s="149" t="str">
        <f t="shared" si="18"/>
        <v>VIC</v>
      </c>
    </row>
    <row r="1207" spans="1:3">
      <c r="A1207" s="150">
        <v>3737</v>
      </c>
      <c r="B1207" s="150">
        <v>19</v>
      </c>
      <c r="C1207" s="149" t="str">
        <f t="shared" si="18"/>
        <v>VIC</v>
      </c>
    </row>
    <row r="1208" spans="1:3">
      <c r="A1208" s="150">
        <v>3738</v>
      </c>
      <c r="B1208" s="150">
        <v>19</v>
      </c>
      <c r="C1208" s="149" t="str">
        <f t="shared" si="18"/>
        <v>VIC</v>
      </c>
    </row>
    <row r="1209" spans="1:3">
      <c r="A1209" s="150">
        <v>3739</v>
      </c>
      <c r="B1209" s="150">
        <v>19</v>
      </c>
      <c r="C1209" s="149" t="str">
        <f t="shared" si="18"/>
        <v>VIC</v>
      </c>
    </row>
    <row r="1210" spans="1:3">
      <c r="A1210" s="150">
        <v>3740</v>
      </c>
      <c r="B1210" s="150">
        <v>19</v>
      </c>
      <c r="C1210" s="149" t="str">
        <f t="shared" si="18"/>
        <v>VIC</v>
      </c>
    </row>
    <row r="1211" spans="1:3">
      <c r="A1211" s="150">
        <v>3741</v>
      </c>
      <c r="B1211" s="150">
        <v>19</v>
      </c>
      <c r="C1211" s="149" t="str">
        <f t="shared" si="18"/>
        <v>VIC</v>
      </c>
    </row>
    <row r="1212" spans="1:3">
      <c r="A1212" s="150">
        <v>3744</v>
      </c>
      <c r="B1212" s="150">
        <v>19</v>
      </c>
      <c r="C1212" s="149" t="str">
        <f t="shared" si="18"/>
        <v>VIC</v>
      </c>
    </row>
    <row r="1213" spans="1:3">
      <c r="A1213" s="150">
        <v>3746</v>
      </c>
      <c r="B1213" s="150">
        <v>19</v>
      </c>
      <c r="C1213" s="149" t="str">
        <f t="shared" si="18"/>
        <v>VIC</v>
      </c>
    </row>
    <row r="1214" spans="1:3">
      <c r="A1214" s="150">
        <v>3747</v>
      </c>
      <c r="B1214" s="150">
        <v>19</v>
      </c>
      <c r="C1214" s="149" t="str">
        <f t="shared" si="18"/>
        <v>VIC</v>
      </c>
    </row>
    <row r="1215" spans="1:3">
      <c r="A1215" s="150">
        <v>3749</v>
      </c>
      <c r="B1215" s="150">
        <v>19</v>
      </c>
      <c r="C1215" s="149" t="str">
        <f t="shared" si="18"/>
        <v>VIC</v>
      </c>
    </row>
    <row r="1216" spans="1:3">
      <c r="A1216" s="150">
        <v>3898</v>
      </c>
      <c r="B1216" s="150">
        <v>19</v>
      </c>
      <c r="C1216" s="149" t="str">
        <f t="shared" si="18"/>
        <v>VIC</v>
      </c>
    </row>
    <row r="1217" spans="1:3">
      <c r="A1217" s="150">
        <v>3900</v>
      </c>
      <c r="B1217" s="150">
        <v>19</v>
      </c>
      <c r="C1217" s="149" t="str">
        <f t="shared" si="18"/>
        <v>VIC</v>
      </c>
    </row>
    <row r="1218" spans="1:3">
      <c r="A1218" s="150">
        <v>3820</v>
      </c>
      <c r="B1218" s="150">
        <v>20</v>
      </c>
      <c r="C1218" s="149" t="str">
        <f t="shared" ref="C1218:C1281" si="19">IF(OR(A1218&lt;=299,AND(A1218&lt;3000,A1218&gt;=1000)),"NSW",IF(AND(A1218&lt;=999,A1218&gt;=800),"NT",IF(OR(AND(A1218&lt;=8999,A1218&gt;=8000),AND(A1218&lt;=3999,A1218&gt;=3000)),"VIC",IF(OR(AND(A1218&lt;=9999,A1218&gt;=9000),AND(A1218&lt;=4999,A1218&gt;=4000)),"QLD",IF(AND(A1218&lt;=5999,A1218&gt;=5000),"SA",IF(AND(A1218&lt;=6999,A1218&gt;=6000),"WA","TAS"))))))</f>
        <v>VIC</v>
      </c>
    </row>
    <row r="1219" spans="1:3">
      <c r="A1219" s="150">
        <v>3821</v>
      </c>
      <c r="B1219" s="150">
        <v>20</v>
      </c>
      <c r="C1219" s="149" t="str">
        <f t="shared" si="19"/>
        <v>VIC</v>
      </c>
    </row>
    <row r="1220" spans="1:3">
      <c r="A1220" s="150">
        <v>3822</v>
      </c>
      <c r="B1220" s="150">
        <v>20</v>
      </c>
      <c r="C1220" s="149" t="str">
        <f t="shared" si="19"/>
        <v>VIC</v>
      </c>
    </row>
    <row r="1221" spans="1:3">
      <c r="A1221" s="150">
        <v>3823</v>
      </c>
      <c r="B1221" s="150">
        <v>20</v>
      </c>
      <c r="C1221" s="149" t="str">
        <f t="shared" si="19"/>
        <v>VIC</v>
      </c>
    </row>
    <row r="1222" spans="1:3">
      <c r="A1222" s="150">
        <v>3824</v>
      </c>
      <c r="B1222" s="150">
        <v>20</v>
      </c>
      <c r="C1222" s="149" t="str">
        <f t="shared" si="19"/>
        <v>VIC</v>
      </c>
    </row>
    <row r="1223" spans="1:3">
      <c r="A1223" s="150">
        <v>3825</v>
      </c>
      <c r="B1223" s="150">
        <v>20</v>
      </c>
      <c r="C1223" s="149" t="str">
        <f t="shared" si="19"/>
        <v>VIC</v>
      </c>
    </row>
    <row r="1224" spans="1:3">
      <c r="A1224" s="150">
        <v>3831</v>
      </c>
      <c r="B1224" s="150">
        <v>20</v>
      </c>
      <c r="C1224" s="149" t="str">
        <f t="shared" si="19"/>
        <v>VIC</v>
      </c>
    </row>
    <row r="1225" spans="1:3">
      <c r="A1225" s="150">
        <v>3833</v>
      </c>
      <c r="B1225" s="150">
        <v>20</v>
      </c>
      <c r="C1225" s="149" t="str">
        <f t="shared" si="19"/>
        <v>VIC</v>
      </c>
    </row>
    <row r="1226" spans="1:3">
      <c r="A1226" s="150">
        <v>3835</v>
      </c>
      <c r="B1226" s="150">
        <v>20</v>
      </c>
      <c r="C1226" s="149" t="str">
        <f t="shared" si="19"/>
        <v>VIC</v>
      </c>
    </row>
    <row r="1227" spans="1:3">
      <c r="A1227" s="150">
        <v>3840</v>
      </c>
      <c r="B1227" s="150">
        <v>20</v>
      </c>
      <c r="C1227" s="149" t="str">
        <f t="shared" si="19"/>
        <v>VIC</v>
      </c>
    </row>
    <row r="1228" spans="1:3">
      <c r="A1228" s="150">
        <v>3841</v>
      </c>
      <c r="B1228" s="150">
        <v>20</v>
      </c>
      <c r="C1228" s="149" t="str">
        <f t="shared" si="19"/>
        <v>VIC</v>
      </c>
    </row>
    <row r="1229" spans="1:3">
      <c r="A1229" s="150">
        <v>3842</v>
      </c>
      <c r="B1229" s="150">
        <v>20</v>
      </c>
      <c r="C1229" s="149" t="str">
        <f t="shared" si="19"/>
        <v>VIC</v>
      </c>
    </row>
    <row r="1230" spans="1:3">
      <c r="A1230" s="150">
        <v>3844</v>
      </c>
      <c r="B1230" s="150">
        <v>20</v>
      </c>
      <c r="C1230" s="149" t="str">
        <f t="shared" si="19"/>
        <v>VIC</v>
      </c>
    </row>
    <row r="1231" spans="1:3">
      <c r="A1231" s="150">
        <v>3847</v>
      </c>
      <c r="B1231" s="150">
        <v>20</v>
      </c>
      <c r="C1231" s="149" t="str">
        <f t="shared" si="19"/>
        <v>VIC</v>
      </c>
    </row>
    <row r="1232" spans="1:3">
      <c r="A1232" s="150">
        <v>3850</v>
      </c>
      <c r="B1232" s="150">
        <v>20</v>
      </c>
      <c r="C1232" s="149" t="str">
        <f t="shared" si="19"/>
        <v>VIC</v>
      </c>
    </row>
    <row r="1233" spans="1:3">
      <c r="A1233" s="150">
        <v>3851</v>
      </c>
      <c r="B1233" s="150">
        <v>20</v>
      </c>
      <c r="C1233" s="149" t="str">
        <f t="shared" si="19"/>
        <v>VIC</v>
      </c>
    </row>
    <row r="1234" spans="1:3">
      <c r="A1234" s="150">
        <v>3852</v>
      </c>
      <c r="B1234" s="150">
        <v>20</v>
      </c>
      <c r="C1234" s="149" t="str">
        <f t="shared" si="19"/>
        <v>VIC</v>
      </c>
    </row>
    <row r="1235" spans="1:3">
      <c r="A1235" s="150">
        <v>3853</v>
      </c>
      <c r="B1235" s="150">
        <v>20</v>
      </c>
      <c r="C1235" s="149" t="str">
        <f t="shared" si="19"/>
        <v>VIC</v>
      </c>
    </row>
    <row r="1236" spans="1:3">
      <c r="A1236" s="150">
        <v>3854</v>
      </c>
      <c r="B1236" s="150">
        <v>20</v>
      </c>
      <c r="C1236" s="149" t="str">
        <f t="shared" si="19"/>
        <v>VIC</v>
      </c>
    </row>
    <row r="1237" spans="1:3">
      <c r="A1237" s="150">
        <v>3856</v>
      </c>
      <c r="B1237" s="150">
        <v>20</v>
      </c>
      <c r="C1237" s="149" t="str">
        <f t="shared" si="19"/>
        <v>VIC</v>
      </c>
    </row>
    <row r="1238" spans="1:3">
      <c r="A1238" s="150">
        <v>3857</v>
      </c>
      <c r="B1238" s="150">
        <v>20</v>
      </c>
      <c r="C1238" s="149" t="str">
        <f t="shared" si="19"/>
        <v>VIC</v>
      </c>
    </row>
    <row r="1239" spans="1:3">
      <c r="A1239" s="150">
        <v>3858</v>
      </c>
      <c r="B1239" s="150">
        <v>20</v>
      </c>
      <c r="C1239" s="149" t="str">
        <f t="shared" si="19"/>
        <v>VIC</v>
      </c>
    </row>
    <row r="1240" spans="1:3">
      <c r="A1240" s="150">
        <v>3859</v>
      </c>
      <c r="B1240" s="150">
        <v>20</v>
      </c>
      <c r="C1240" s="149" t="str">
        <f t="shared" si="19"/>
        <v>VIC</v>
      </c>
    </row>
    <row r="1241" spans="1:3">
      <c r="A1241" s="150">
        <v>3860</v>
      </c>
      <c r="B1241" s="150">
        <v>20</v>
      </c>
      <c r="C1241" s="149" t="str">
        <f t="shared" si="19"/>
        <v>VIC</v>
      </c>
    </row>
    <row r="1242" spans="1:3">
      <c r="A1242" s="150">
        <v>3864</v>
      </c>
      <c r="B1242" s="150">
        <v>20</v>
      </c>
      <c r="C1242" s="149" t="str">
        <f t="shared" si="19"/>
        <v>VIC</v>
      </c>
    </row>
    <row r="1243" spans="1:3">
      <c r="A1243" s="150">
        <v>3869</v>
      </c>
      <c r="B1243" s="150">
        <v>20</v>
      </c>
      <c r="C1243" s="149" t="str">
        <f t="shared" si="19"/>
        <v>VIC</v>
      </c>
    </row>
    <row r="1244" spans="1:3">
      <c r="A1244" s="150">
        <v>3870</v>
      </c>
      <c r="B1244" s="150">
        <v>20</v>
      </c>
      <c r="C1244" s="149" t="str">
        <f t="shared" si="19"/>
        <v>VIC</v>
      </c>
    </row>
    <row r="1245" spans="1:3">
      <c r="A1245" s="150">
        <v>3871</v>
      </c>
      <c r="B1245" s="150">
        <v>20</v>
      </c>
      <c r="C1245" s="149" t="str">
        <f t="shared" si="19"/>
        <v>VIC</v>
      </c>
    </row>
    <row r="1246" spans="1:3">
      <c r="A1246" s="150">
        <v>3873</v>
      </c>
      <c r="B1246" s="150">
        <v>20</v>
      </c>
      <c r="C1246" s="149" t="str">
        <f t="shared" si="19"/>
        <v>VIC</v>
      </c>
    </row>
    <row r="1247" spans="1:3">
      <c r="A1247" s="150">
        <v>3874</v>
      </c>
      <c r="B1247" s="150">
        <v>20</v>
      </c>
      <c r="C1247" s="149" t="str">
        <f t="shared" si="19"/>
        <v>VIC</v>
      </c>
    </row>
    <row r="1248" spans="1:3">
      <c r="A1248" s="150">
        <v>3953</v>
      </c>
      <c r="B1248" s="150">
        <v>20</v>
      </c>
      <c r="C1248" s="149" t="str">
        <f t="shared" si="19"/>
        <v>VIC</v>
      </c>
    </row>
    <row r="1249" spans="1:3">
      <c r="A1249" s="150">
        <v>3954</v>
      </c>
      <c r="B1249" s="150">
        <v>20</v>
      </c>
      <c r="C1249" s="149" t="str">
        <f t="shared" si="19"/>
        <v>VIC</v>
      </c>
    </row>
    <row r="1250" spans="1:3">
      <c r="A1250" s="150">
        <v>3956</v>
      </c>
      <c r="B1250" s="150">
        <v>20</v>
      </c>
      <c r="C1250" s="149" t="str">
        <f t="shared" si="19"/>
        <v>VIC</v>
      </c>
    </row>
    <row r="1251" spans="1:3">
      <c r="A1251" s="150">
        <v>3957</v>
      </c>
      <c r="B1251" s="150">
        <v>20</v>
      </c>
      <c r="C1251" s="149" t="str">
        <f t="shared" si="19"/>
        <v>VIC</v>
      </c>
    </row>
    <row r="1252" spans="1:3">
      <c r="A1252" s="150">
        <v>3958</v>
      </c>
      <c r="B1252" s="150">
        <v>20</v>
      </c>
      <c r="C1252" s="149" t="str">
        <f t="shared" si="19"/>
        <v>VIC</v>
      </c>
    </row>
    <row r="1253" spans="1:3">
      <c r="A1253" s="150">
        <v>3959</v>
      </c>
      <c r="B1253" s="150">
        <v>20</v>
      </c>
      <c r="C1253" s="149" t="str">
        <f t="shared" si="19"/>
        <v>VIC</v>
      </c>
    </row>
    <row r="1254" spans="1:3">
      <c r="A1254" s="150">
        <v>3960</v>
      </c>
      <c r="B1254" s="150">
        <v>20</v>
      </c>
      <c r="C1254" s="149" t="str">
        <f t="shared" si="19"/>
        <v>VIC</v>
      </c>
    </row>
    <row r="1255" spans="1:3">
      <c r="A1255" s="150">
        <v>3962</v>
      </c>
      <c r="B1255" s="150">
        <v>20</v>
      </c>
      <c r="C1255" s="149" t="str">
        <f t="shared" si="19"/>
        <v>VIC</v>
      </c>
    </row>
    <row r="1256" spans="1:3">
      <c r="A1256" s="150">
        <v>3964</v>
      </c>
      <c r="B1256" s="150">
        <v>20</v>
      </c>
      <c r="C1256" s="149" t="str">
        <f t="shared" si="19"/>
        <v>VIC</v>
      </c>
    </row>
    <row r="1257" spans="1:3">
      <c r="A1257" s="150">
        <v>3965</v>
      </c>
      <c r="B1257" s="150">
        <v>20</v>
      </c>
      <c r="C1257" s="149" t="str">
        <f t="shared" si="19"/>
        <v>VIC</v>
      </c>
    </row>
    <row r="1258" spans="1:3">
      <c r="A1258" s="150">
        <v>3966</v>
      </c>
      <c r="B1258" s="150">
        <v>20</v>
      </c>
      <c r="C1258" s="149" t="str">
        <f t="shared" si="19"/>
        <v>VIC</v>
      </c>
    </row>
    <row r="1259" spans="1:3">
      <c r="A1259" s="150">
        <v>3967</v>
      </c>
      <c r="B1259" s="150">
        <v>20</v>
      </c>
      <c r="C1259" s="149" t="str">
        <f t="shared" si="19"/>
        <v>VIC</v>
      </c>
    </row>
    <row r="1260" spans="1:3">
      <c r="A1260" s="150">
        <v>3971</v>
      </c>
      <c r="B1260" s="150">
        <v>20</v>
      </c>
      <c r="C1260" s="149" t="str">
        <f t="shared" si="19"/>
        <v>VIC</v>
      </c>
    </row>
    <row r="1261" spans="1:3">
      <c r="A1261" s="150">
        <v>3862</v>
      </c>
      <c r="B1261" s="150">
        <v>21</v>
      </c>
      <c r="C1261" s="149" t="str">
        <f t="shared" si="19"/>
        <v>VIC</v>
      </c>
    </row>
    <row r="1262" spans="1:3">
      <c r="A1262" s="150">
        <v>3865</v>
      </c>
      <c r="B1262" s="150">
        <v>21</v>
      </c>
      <c r="C1262" s="149" t="str">
        <f t="shared" si="19"/>
        <v>VIC</v>
      </c>
    </row>
    <row r="1263" spans="1:3">
      <c r="A1263" s="150">
        <v>3875</v>
      </c>
      <c r="B1263" s="150">
        <v>21</v>
      </c>
      <c r="C1263" s="149" t="str">
        <f t="shared" si="19"/>
        <v>VIC</v>
      </c>
    </row>
    <row r="1264" spans="1:3">
      <c r="A1264" s="150">
        <v>3878</v>
      </c>
      <c r="B1264" s="150">
        <v>21</v>
      </c>
      <c r="C1264" s="149" t="str">
        <f t="shared" si="19"/>
        <v>VIC</v>
      </c>
    </row>
    <row r="1265" spans="1:3">
      <c r="A1265" s="150">
        <v>3880</v>
      </c>
      <c r="B1265" s="150">
        <v>21</v>
      </c>
      <c r="C1265" s="149" t="str">
        <f t="shared" si="19"/>
        <v>VIC</v>
      </c>
    </row>
    <row r="1266" spans="1:3">
      <c r="A1266" s="150">
        <v>3882</v>
      </c>
      <c r="B1266" s="150">
        <v>21</v>
      </c>
      <c r="C1266" s="149" t="str">
        <f t="shared" si="19"/>
        <v>VIC</v>
      </c>
    </row>
    <row r="1267" spans="1:3">
      <c r="A1267" s="150">
        <v>3885</v>
      </c>
      <c r="B1267" s="150">
        <v>21</v>
      </c>
      <c r="C1267" s="149" t="str">
        <f t="shared" si="19"/>
        <v>VIC</v>
      </c>
    </row>
    <row r="1268" spans="1:3">
      <c r="A1268" s="150">
        <v>3886</v>
      </c>
      <c r="B1268" s="150">
        <v>21</v>
      </c>
      <c r="C1268" s="149" t="str">
        <f t="shared" si="19"/>
        <v>VIC</v>
      </c>
    </row>
    <row r="1269" spans="1:3">
      <c r="A1269" s="150">
        <v>3887</v>
      </c>
      <c r="B1269" s="150">
        <v>21</v>
      </c>
      <c r="C1269" s="149" t="str">
        <f t="shared" si="19"/>
        <v>VIC</v>
      </c>
    </row>
    <row r="1270" spans="1:3">
      <c r="A1270" s="150">
        <v>3888</v>
      </c>
      <c r="B1270" s="150">
        <v>21</v>
      </c>
      <c r="C1270" s="149" t="str">
        <f t="shared" si="19"/>
        <v>VIC</v>
      </c>
    </row>
    <row r="1271" spans="1:3">
      <c r="A1271" s="150">
        <v>3889</v>
      </c>
      <c r="B1271" s="150">
        <v>21</v>
      </c>
      <c r="C1271" s="149" t="str">
        <f t="shared" si="19"/>
        <v>VIC</v>
      </c>
    </row>
    <row r="1272" spans="1:3">
      <c r="A1272" s="150">
        <v>3890</v>
      </c>
      <c r="B1272" s="150">
        <v>21</v>
      </c>
      <c r="C1272" s="149" t="str">
        <f t="shared" si="19"/>
        <v>VIC</v>
      </c>
    </row>
    <row r="1273" spans="1:3">
      <c r="A1273" s="150">
        <v>3891</v>
      </c>
      <c r="B1273" s="150">
        <v>21</v>
      </c>
      <c r="C1273" s="149" t="str">
        <f t="shared" si="19"/>
        <v>VIC</v>
      </c>
    </row>
    <row r="1274" spans="1:3">
      <c r="A1274" s="150">
        <v>3892</v>
      </c>
      <c r="B1274" s="150">
        <v>21</v>
      </c>
      <c r="C1274" s="149" t="str">
        <f t="shared" si="19"/>
        <v>VIC</v>
      </c>
    </row>
    <row r="1275" spans="1:3">
      <c r="A1275" s="150">
        <v>3893</v>
      </c>
      <c r="B1275" s="150">
        <v>21</v>
      </c>
      <c r="C1275" s="149" t="str">
        <f t="shared" si="19"/>
        <v>VIC</v>
      </c>
    </row>
    <row r="1276" spans="1:3">
      <c r="A1276" s="150">
        <v>3895</v>
      </c>
      <c r="B1276" s="150">
        <v>21</v>
      </c>
      <c r="C1276" s="149" t="str">
        <f t="shared" si="19"/>
        <v>VIC</v>
      </c>
    </row>
    <row r="1277" spans="1:3">
      <c r="A1277" s="150">
        <v>3896</v>
      </c>
      <c r="B1277" s="150">
        <v>21</v>
      </c>
      <c r="C1277" s="149" t="str">
        <f t="shared" si="19"/>
        <v>VIC</v>
      </c>
    </row>
    <row r="1278" spans="1:3">
      <c r="A1278" s="150">
        <v>3902</v>
      </c>
      <c r="B1278" s="150">
        <v>21</v>
      </c>
      <c r="C1278" s="149" t="str">
        <f t="shared" si="19"/>
        <v>VIC</v>
      </c>
    </row>
    <row r="1279" spans="1:3">
      <c r="A1279" s="150">
        <v>3903</v>
      </c>
      <c r="B1279" s="150">
        <v>21</v>
      </c>
      <c r="C1279" s="149" t="str">
        <f t="shared" si="19"/>
        <v>VIC</v>
      </c>
    </row>
    <row r="1280" spans="1:3">
      <c r="A1280" s="150">
        <v>3904</v>
      </c>
      <c r="B1280" s="150">
        <v>21</v>
      </c>
      <c r="C1280" s="149" t="str">
        <f t="shared" si="19"/>
        <v>VIC</v>
      </c>
    </row>
    <row r="1281" spans="1:3">
      <c r="A1281" s="150">
        <v>3909</v>
      </c>
      <c r="B1281" s="150">
        <v>21</v>
      </c>
      <c r="C1281" s="149" t="str">
        <f t="shared" si="19"/>
        <v>VIC</v>
      </c>
    </row>
    <row r="1282" spans="1:3">
      <c r="A1282" s="150">
        <v>7256</v>
      </c>
      <c r="B1282" s="150">
        <v>22</v>
      </c>
      <c r="C1282" s="149" t="str">
        <f t="shared" ref="C1282:C1345" si="20">IF(OR(A1282&lt;=299,AND(A1282&lt;3000,A1282&gt;=1000)),"NSW",IF(AND(A1282&lt;=999,A1282&gt;=800),"NT",IF(OR(AND(A1282&lt;=8999,A1282&gt;=8000),AND(A1282&lt;=3999,A1282&gt;=3000)),"VIC",IF(OR(AND(A1282&lt;=9999,A1282&gt;=9000),AND(A1282&lt;=4999,A1282&gt;=4000)),"QLD",IF(AND(A1282&lt;=5999,A1282&gt;=5000),"SA",IF(AND(A1282&lt;=6999,A1282&gt;=6000),"WA","TAS"))))))</f>
        <v>TAS</v>
      </c>
    </row>
    <row r="1283" spans="1:3">
      <c r="A1283" s="150">
        <v>7305</v>
      </c>
      <c r="B1283" s="150">
        <v>22</v>
      </c>
      <c r="C1283" s="149" t="str">
        <f t="shared" si="20"/>
        <v>TAS</v>
      </c>
    </row>
    <row r="1284" spans="1:3">
      <c r="A1284" s="150">
        <v>7306</v>
      </c>
      <c r="B1284" s="150">
        <v>22</v>
      </c>
      <c r="C1284" s="149" t="str">
        <f t="shared" si="20"/>
        <v>TAS</v>
      </c>
    </row>
    <row r="1285" spans="1:3">
      <c r="A1285" s="150">
        <v>7307</v>
      </c>
      <c r="B1285" s="150">
        <v>22</v>
      </c>
      <c r="C1285" s="149" t="str">
        <f t="shared" si="20"/>
        <v>TAS</v>
      </c>
    </row>
    <row r="1286" spans="1:3">
      <c r="A1286" s="150">
        <v>7310</v>
      </c>
      <c r="B1286" s="150">
        <v>22</v>
      </c>
      <c r="C1286" s="149" t="str">
        <f t="shared" si="20"/>
        <v>TAS</v>
      </c>
    </row>
    <row r="1287" spans="1:3">
      <c r="A1287" s="150">
        <v>7315</v>
      </c>
      <c r="B1287" s="150">
        <v>22</v>
      </c>
      <c r="C1287" s="149" t="str">
        <f t="shared" si="20"/>
        <v>TAS</v>
      </c>
    </row>
    <row r="1288" spans="1:3">
      <c r="A1288" s="150">
        <v>7316</v>
      </c>
      <c r="B1288" s="150">
        <v>22</v>
      </c>
      <c r="C1288" s="149" t="str">
        <f t="shared" si="20"/>
        <v>TAS</v>
      </c>
    </row>
    <row r="1289" spans="1:3">
      <c r="A1289" s="150">
        <v>7320</v>
      </c>
      <c r="B1289" s="150">
        <v>22</v>
      </c>
      <c r="C1289" s="149" t="str">
        <f t="shared" si="20"/>
        <v>TAS</v>
      </c>
    </row>
    <row r="1290" spans="1:3">
      <c r="A1290" s="150">
        <v>7322</v>
      </c>
      <c r="B1290" s="150">
        <v>22</v>
      </c>
      <c r="C1290" s="149" t="str">
        <f t="shared" si="20"/>
        <v>TAS</v>
      </c>
    </row>
    <row r="1291" spans="1:3">
      <c r="A1291" s="150">
        <v>7325</v>
      </c>
      <c r="B1291" s="150">
        <v>22</v>
      </c>
      <c r="C1291" s="149" t="str">
        <f t="shared" si="20"/>
        <v>TAS</v>
      </c>
    </row>
    <row r="1292" spans="1:3">
      <c r="A1292" s="150">
        <v>7330</v>
      </c>
      <c r="B1292" s="150">
        <v>22</v>
      </c>
      <c r="C1292" s="149" t="str">
        <f t="shared" si="20"/>
        <v>TAS</v>
      </c>
    </row>
    <row r="1293" spans="1:3">
      <c r="A1293" s="150">
        <v>7331</v>
      </c>
      <c r="B1293" s="150">
        <v>22</v>
      </c>
      <c r="C1293" s="149" t="str">
        <f t="shared" si="20"/>
        <v>TAS</v>
      </c>
    </row>
    <row r="1294" spans="1:3">
      <c r="A1294" s="150">
        <v>7916</v>
      </c>
      <c r="B1294" s="150">
        <v>22</v>
      </c>
      <c r="C1294" s="149" t="str">
        <f t="shared" si="20"/>
        <v>TAS</v>
      </c>
    </row>
    <row r="1295" spans="1:3">
      <c r="A1295" s="150">
        <v>7919</v>
      </c>
      <c r="B1295" s="150">
        <v>22</v>
      </c>
      <c r="C1295" s="149" t="str">
        <f t="shared" si="20"/>
        <v>TAS</v>
      </c>
    </row>
    <row r="1296" spans="1:3">
      <c r="A1296" s="150">
        <v>7922</v>
      </c>
      <c r="B1296" s="150">
        <v>22</v>
      </c>
      <c r="C1296" s="149" t="str">
        <f t="shared" si="20"/>
        <v>TAS</v>
      </c>
    </row>
    <row r="1297" spans="1:3">
      <c r="A1297" s="150">
        <v>7139</v>
      </c>
      <c r="B1297" s="150">
        <v>23</v>
      </c>
      <c r="C1297" s="149" t="str">
        <f t="shared" si="20"/>
        <v>TAS</v>
      </c>
    </row>
    <row r="1298" spans="1:3">
      <c r="A1298" s="150">
        <v>7321</v>
      </c>
      <c r="B1298" s="150">
        <v>23</v>
      </c>
      <c r="C1298" s="149" t="str">
        <f t="shared" si="20"/>
        <v>TAS</v>
      </c>
    </row>
    <row r="1299" spans="1:3">
      <c r="A1299" s="150">
        <v>7466</v>
      </c>
      <c r="B1299" s="150">
        <v>23</v>
      </c>
      <c r="C1299" s="149" t="str">
        <f t="shared" si="20"/>
        <v>TAS</v>
      </c>
    </row>
    <row r="1300" spans="1:3">
      <c r="A1300" s="150">
        <v>7467</v>
      </c>
      <c r="B1300" s="150">
        <v>23</v>
      </c>
      <c r="C1300" s="149" t="str">
        <f t="shared" si="20"/>
        <v>TAS</v>
      </c>
    </row>
    <row r="1301" spans="1:3">
      <c r="A1301" s="150">
        <v>7468</v>
      </c>
      <c r="B1301" s="150">
        <v>23</v>
      </c>
      <c r="C1301" s="149" t="str">
        <f t="shared" si="20"/>
        <v>TAS</v>
      </c>
    </row>
    <row r="1302" spans="1:3">
      <c r="A1302" s="150">
        <v>7469</v>
      </c>
      <c r="B1302" s="150">
        <v>23</v>
      </c>
      <c r="C1302" s="149" t="str">
        <f t="shared" si="20"/>
        <v>TAS</v>
      </c>
    </row>
    <row r="1303" spans="1:3">
      <c r="A1303" s="150">
        <v>7470</v>
      </c>
      <c r="B1303" s="150">
        <v>23</v>
      </c>
      <c r="C1303" s="149" t="str">
        <f t="shared" si="20"/>
        <v>TAS</v>
      </c>
    </row>
    <row r="1304" spans="1:3">
      <c r="A1304" s="150">
        <v>7119</v>
      </c>
      <c r="B1304" s="150">
        <v>25</v>
      </c>
      <c r="C1304" s="149" t="str">
        <f t="shared" si="20"/>
        <v>TAS</v>
      </c>
    </row>
    <row r="1305" spans="1:3">
      <c r="A1305" s="150">
        <v>7120</v>
      </c>
      <c r="B1305" s="150">
        <v>25</v>
      </c>
      <c r="C1305" s="149" t="str">
        <f t="shared" si="20"/>
        <v>TAS</v>
      </c>
    </row>
    <row r="1306" spans="1:3">
      <c r="A1306" s="150">
        <v>7209</v>
      </c>
      <c r="B1306" s="150">
        <v>25</v>
      </c>
      <c r="C1306" s="149" t="str">
        <f t="shared" si="20"/>
        <v>TAS</v>
      </c>
    </row>
    <row r="1307" spans="1:3">
      <c r="A1307" s="150">
        <v>7210</v>
      </c>
      <c r="B1307" s="150">
        <v>25</v>
      </c>
      <c r="C1307" s="149" t="str">
        <f t="shared" si="20"/>
        <v>TAS</v>
      </c>
    </row>
    <row r="1308" spans="1:3">
      <c r="A1308" s="150">
        <v>7211</v>
      </c>
      <c r="B1308" s="150">
        <v>25</v>
      </c>
      <c r="C1308" s="149" t="str">
        <f t="shared" si="20"/>
        <v>TAS</v>
      </c>
    </row>
    <row r="1309" spans="1:3">
      <c r="A1309" s="150">
        <v>7212</v>
      </c>
      <c r="B1309" s="150">
        <v>25</v>
      </c>
      <c r="C1309" s="149" t="str">
        <f t="shared" si="20"/>
        <v>TAS</v>
      </c>
    </row>
    <row r="1310" spans="1:3">
      <c r="A1310" s="150">
        <v>7248</v>
      </c>
      <c r="B1310" s="150">
        <v>25</v>
      </c>
      <c r="C1310" s="149" t="str">
        <f t="shared" si="20"/>
        <v>TAS</v>
      </c>
    </row>
    <row r="1311" spans="1:3">
      <c r="A1311" s="150">
        <v>7249</v>
      </c>
      <c r="B1311" s="150">
        <v>25</v>
      </c>
      <c r="C1311" s="149" t="str">
        <f t="shared" si="20"/>
        <v>TAS</v>
      </c>
    </row>
    <row r="1312" spans="1:3">
      <c r="A1312" s="150">
        <v>7250</v>
      </c>
      <c r="B1312" s="150">
        <v>25</v>
      </c>
      <c r="C1312" s="149" t="str">
        <f t="shared" si="20"/>
        <v>TAS</v>
      </c>
    </row>
    <row r="1313" spans="1:3">
      <c r="A1313" s="150">
        <v>7252</v>
      </c>
      <c r="B1313" s="150">
        <v>25</v>
      </c>
      <c r="C1313" s="149" t="str">
        <f t="shared" si="20"/>
        <v>TAS</v>
      </c>
    </row>
    <row r="1314" spans="1:3">
      <c r="A1314" s="150">
        <v>7253</v>
      </c>
      <c r="B1314" s="150">
        <v>25</v>
      </c>
      <c r="C1314" s="149" t="str">
        <f t="shared" si="20"/>
        <v>TAS</v>
      </c>
    </row>
    <row r="1315" spans="1:3">
      <c r="A1315" s="150">
        <v>7254</v>
      </c>
      <c r="B1315" s="150">
        <v>25</v>
      </c>
      <c r="C1315" s="149" t="str">
        <f t="shared" si="20"/>
        <v>TAS</v>
      </c>
    </row>
    <row r="1316" spans="1:3">
      <c r="A1316" s="150">
        <v>7258</v>
      </c>
      <c r="B1316" s="150">
        <v>25</v>
      </c>
      <c r="C1316" s="149" t="str">
        <f t="shared" si="20"/>
        <v>TAS</v>
      </c>
    </row>
    <row r="1317" spans="1:3">
      <c r="A1317" s="150">
        <v>7259</v>
      </c>
      <c r="B1317" s="150">
        <v>25</v>
      </c>
      <c r="C1317" s="149" t="str">
        <f t="shared" si="20"/>
        <v>TAS</v>
      </c>
    </row>
    <row r="1318" spans="1:3">
      <c r="A1318" s="150">
        <v>7267</v>
      </c>
      <c r="B1318" s="150">
        <v>25</v>
      </c>
      <c r="C1318" s="149" t="str">
        <f t="shared" si="20"/>
        <v>TAS</v>
      </c>
    </row>
    <row r="1319" spans="1:3">
      <c r="A1319" s="150">
        <v>7268</v>
      </c>
      <c r="B1319" s="150">
        <v>25</v>
      </c>
      <c r="C1319" s="149" t="str">
        <f t="shared" si="20"/>
        <v>TAS</v>
      </c>
    </row>
    <row r="1320" spans="1:3">
      <c r="A1320" s="150">
        <v>7270</v>
      </c>
      <c r="B1320" s="150">
        <v>25</v>
      </c>
      <c r="C1320" s="149" t="str">
        <f t="shared" si="20"/>
        <v>TAS</v>
      </c>
    </row>
    <row r="1321" spans="1:3">
      <c r="A1321" s="150">
        <v>7275</v>
      </c>
      <c r="B1321" s="150">
        <v>25</v>
      </c>
      <c r="C1321" s="149" t="str">
        <f t="shared" si="20"/>
        <v>TAS</v>
      </c>
    </row>
    <row r="1322" spans="1:3">
      <c r="A1322" s="150">
        <v>7276</v>
      </c>
      <c r="B1322" s="150">
        <v>25</v>
      </c>
      <c r="C1322" s="149" t="str">
        <f t="shared" si="20"/>
        <v>TAS</v>
      </c>
    </row>
    <row r="1323" spans="1:3">
      <c r="A1323" s="150">
        <v>7277</v>
      </c>
      <c r="B1323" s="150">
        <v>25</v>
      </c>
      <c r="C1323" s="149" t="str">
        <f t="shared" si="20"/>
        <v>TAS</v>
      </c>
    </row>
    <row r="1324" spans="1:3">
      <c r="A1324" s="150">
        <v>7290</v>
      </c>
      <c r="B1324" s="150">
        <v>25</v>
      </c>
      <c r="C1324" s="149" t="str">
        <f t="shared" si="20"/>
        <v>TAS</v>
      </c>
    </row>
    <row r="1325" spans="1:3">
      <c r="A1325" s="150">
        <v>7291</v>
      </c>
      <c r="B1325" s="150">
        <v>25</v>
      </c>
      <c r="C1325" s="149" t="str">
        <f t="shared" si="20"/>
        <v>TAS</v>
      </c>
    </row>
    <row r="1326" spans="1:3">
      <c r="A1326" s="150">
        <v>7292</v>
      </c>
      <c r="B1326" s="150">
        <v>25</v>
      </c>
      <c r="C1326" s="149" t="str">
        <f t="shared" si="20"/>
        <v>TAS</v>
      </c>
    </row>
    <row r="1327" spans="1:3">
      <c r="A1327" s="150">
        <v>7300</v>
      </c>
      <c r="B1327" s="150">
        <v>25</v>
      </c>
      <c r="C1327" s="149" t="str">
        <f t="shared" si="20"/>
        <v>TAS</v>
      </c>
    </row>
    <row r="1328" spans="1:3">
      <c r="A1328" s="150">
        <v>7301</v>
      </c>
      <c r="B1328" s="150">
        <v>25</v>
      </c>
      <c r="C1328" s="149" t="str">
        <f t="shared" si="20"/>
        <v>TAS</v>
      </c>
    </row>
    <row r="1329" spans="1:3">
      <c r="A1329" s="150">
        <v>7302</v>
      </c>
      <c r="B1329" s="150">
        <v>25</v>
      </c>
      <c r="C1329" s="149" t="str">
        <f t="shared" si="20"/>
        <v>TAS</v>
      </c>
    </row>
    <row r="1330" spans="1:3">
      <c r="A1330" s="150">
        <v>7303</v>
      </c>
      <c r="B1330" s="150">
        <v>25</v>
      </c>
      <c r="C1330" s="149" t="str">
        <f t="shared" si="20"/>
        <v>TAS</v>
      </c>
    </row>
    <row r="1331" spans="1:3">
      <c r="A1331" s="150">
        <v>7304</v>
      </c>
      <c r="B1331" s="150">
        <v>25</v>
      </c>
      <c r="C1331" s="149" t="str">
        <f t="shared" si="20"/>
        <v>TAS</v>
      </c>
    </row>
    <row r="1332" spans="1:3">
      <c r="A1332" s="150">
        <v>7800</v>
      </c>
      <c r="B1332" s="150">
        <v>25</v>
      </c>
      <c r="C1332" s="149" t="str">
        <f t="shared" si="20"/>
        <v>TAS</v>
      </c>
    </row>
    <row r="1333" spans="1:3">
      <c r="A1333" s="150">
        <v>7900</v>
      </c>
      <c r="B1333" s="150">
        <v>25</v>
      </c>
      <c r="C1333" s="149" t="str">
        <f t="shared" si="20"/>
        <v>TAS</v>
      </c>
    </row>
    <row r="1334" spans="1:3">
      <c r="A1334" s="150">
        <v>7901</v>
      </c>
      <c r="B1334" s="150">
        <v>25</v>
      </c>
      <c r="C1334" s="149" t="str">
        <f t="shared" si="20"/>
        <v>TAS</v>
      </c>
    </row>
    <row r="1335" spans="1:3">
      <c r="A1335" s="150">
        <v>7902</v>
      </c>
      <c r="B1335" s="150">
        <v>25</v>
      </c>
      <c r="C1335" s="149" t="str">
        <f t="shared" si="20"/>
        <v>TAS</v>
      </c>
    </row>
    <row r="1336" spans="1:3">
      <c r="A1336" s="150">
        <v>7903</v>
      </c>
      <c r="B1336" s="150">
        <v>25</v>
      </c>
      <c r="C1336" s="149" t="str">
        <f t="shared" si="20"/>
        <v>TAS</v>
      </c>
    </row>
    <row r="1337" spans="1:3">
      <c r="A1337" s="150">
        <v>7904</v>
      </c>
      <c r="B1337" s="150">
        <v>25</v>
      </c>
      <c r="C1337" s="149" t="str">
        <f t="shared" si="20"/>
        <v>TAS</v>
      </c>
    </row>
    <row r="1338" spans="1:3">
      <c r="A1338" s="150">
        <v>7905</v>
      </c>
      <c r="B1338" s="150">
        <v>25</v>
      </c>
      <c r="C1338" s="149" t="str">
        <f t="shared" si="20"/>
        <v>TAS</v>
      </c>
    </row>
    <row r="1339" spans="1:3">
      <c r="A1339" s="150">
        <v>7906</v>
      </c>
      <c r="B1339" s="150">
        <v>25</v>
      </c>
      <c r="C1339" s="149" t="str">
        <f t="shared" si="20"/>
        <v>TAS</v>
      </c>
    </row>
    <row r="1340" spans="1:3">
      <c r="A1340" s="150">
        <v>7907</v>
      </c>
      <c r="B1340" s="150">
        <v>25</v>
      </c>
      <c r="C1340" s="149" t="str">
        <f t="shared" si="20"/>
        <v>TAS</v>
      </c>
    </row>
    <row r="1341" spans="1:3">
      <c r="A1341" s="150">
        <v>7908</v>
      </c>
      <c r="B1341" s="150">
        <v>25</v>
      </c>
      <c r="C1341" s="149" t="str">
        <f t="shared" si="20"/>
        <v>TAS</v>
      </c>
    </row>
    <row r="1342" spans="1:3">
      <c r="A1342" s="150">
        <v>7917</v>
      </c>
      <c r="B1342" s="150">
        <v>25</v>
      </c>
      <c r="C1342" s="149" t="str">
        <f t="shared" si="20"/>
        <v>TAS</v>
      </c>
    </row>
    <row r="1343" spans="1:3">
      <c r="A1343" s="150">
        <v>7918</v>
      </c>
      <c r="B1343" s="150">
        <v>25</v>
      </c>
      <c r="C1343" s="149" t="str">
        <f t="shared" si="20"/>
        <v>TAS</v>
      </c>
    </row>
    <row r="1344" spans="1:3">
      <c r="A1344" s="150">
        <v>7920</v>
      </c>
      <c r="B1344" s="150">
        <v>25</v>
      </c>
      <c r="C1344" s="149" t="str">
        <f t="shared" si="20"/>
        <v>TAS</v>
      </c>
    </row>
    <row r="1345" spans="1:3">
      <c r="A1345" s="150">
        <v>7921</v>
      </c>
      <c r="B1345" s="150">
        <v>25</v>
      </c>
      <c r="C1345" s="149" t="str">
        <f t="shared" si="20"/>
        <v>TAS</v>
      </c>
    </row>
    <row r="1346" spans="1:3">
      <c r="A1346" s="150">
        <v>7923</v>
      </c>
      <c r="B1346" s="150">
        <v>25</v>
      </c>
      <c r="C1346" s="149" t="str">
        <f t="shared" ref="C1346:C1409" si="21">IF(OR(A1346&lt;=299,AND(A1346&lt;3000,A1346&gt;=1000)),"NSW",IF(AND(A1346&lt;=999,A1346&gt;=800),"NT",IF(OR(AND(A1346&lt;=8999,A1346&gt;=8000),AND(A1346&lt;=3999,A1346&gt;=3000)),"VIC",IF(OR(AND(A1346&lt;=9999,A1346&gt;=9000),AND(A1346&lt;=4999,A1346&gt;=4000)),"QLD",IF(AND(A1346&lt;=5999,A1346&gt;=5000),"SA",IF(AND(A1346&lt;=6999,A1346&gt;=6000),"WA","TAS"))))))</f>
        <v>TAS</v>
      </c>
    </row>
    <row r="1347" spans="1:3">
      <c r="A1347" s="150">
        <v>7000</v>
      </c>
      <c r="B1347" s="150">
        <v>26</v>
      </c>
      <c r="C1347" s="149" t="str">
        <f t="shared" si="21"/>
        <v>TAS</v>
      </c>
    </row>
    <row r="1348" spans="1:3">
      <c r="A1348" s="150">
        <v>7001</v>
      </c>
      <c r="B1348" s="150">
        <v>26</v>
      </c>
      <c r="C1348" s="149" t="str">
        <f t="shared" si="21"/>
        <v>TAS</v>
      </c>
    </row>
    <row r="1349" spans="1:3">
      <c r="A1349" s="150">
        <v>7002</v>
      </c>
      <c r="B1349" s="150">
        <v>26</v>
      </c>
      <c r="C1349" s="149" t="str">
        <f t="shared" si="21"/>
        <v>TAS</v>
      </c>
    </row>
    <row r="1350" spans="1:3">
      <c r="A1350" s="150">
        <v>7004</v>
      </c>
      <c r="B1350" s="150">
        <v>26</v>
      </c>
      <c r="C1350" s="149" t="str">
        <f t="shared" si="21"/>
        <v>TAS</v>
      </c>
    </row>
    <row r="1351" spans="1:3">
      <c r="A1351" s="150">
        <v>7005</v>
      </c>
      <c r="B1351" s="150">
        <v>26</v>
      </c>
      <c r="C1351" s="149" t="str">
        <f t="shared" si="21"/>
        <v>TAS</v>
      </c>
    </row>
    <row r="1352" spans="1:3">
      <c r="A1352" s="150">
        <v>7006</v>
      </c>
      <c r="B1352" s="150">
        <v>26</v>
      </c>
      <c r="C1352" s="149" t="str">
        <f t="shared" si="21"/>
        <v>TAS</v>
      </c>
    </row>
    <row r="1353" spans="1:3">
      <c r="A1353" s="150">
        <v>7007</v>
      </c>
      <c r="B1353" s="150">
        <v>26</v>
      </c>
      <c r="C1353" s="149" t="str">
        <f t="shared" si="21"/>
        <v>TAS</v>
      </c>
    </row>
    <row r="1354" spans="1:3">
      <c r="A1354" s="150">
        <v>7008</v>
      </c>
      <c r="B1354" s="150">
        <v>26</v>
      </c>
      <c r="C1354" s="149" t="str">
        <f t="shared" si="21"/>
        <v>TAS</v>
      </c>
    </row>
    <row r="1355" spans="1:3">
      <c r="A1355" s="150">
        <v>7009</v>
      </c>
      <c r="B1355" s="150">
        <v>26</v>
      </c>
      <c r="C1355" s="149" t="str">
        <f t="shared" si="21"/>
        <v>TAS</v>
      </c>
    </row>
    <row r="1356" spans="1:3">
      <c r="A1356" s="150">
        <v>7010</v>
      </c>
      <c r="B1356" s="150">
        <v>26</v>
      </c>
      <c r="C1356" s="149" t="str">
        <f t="shared" si="21"/>
        <v>TAS</v>
      </c>
    </row>
    <row r="1357" spans="1:3">
      <c r="A1357" s="150">
        <v>7011</v>
      </c>
      <c r="B1357" s="150">
        <v>26</v>
      </c>
      <c r="C1357" s="149" t="str">
        <f t="shared" si="21"/>
        <v>TAS</v>
      </c>
    </row>
    <row r="1358" spans="1:3">
      <c r="A1358" s="150">
        <v>7012</v>
      </c>
      <c r="B1358" s="150">
        <v>26</v>
      </c>
      <c r="C1358" s="149" t="str">
        <f t="shared" si="21"/>
        <v>TAS</v>
      </c>
    </row>
    <row r="1359" spans="1:3">
      <c r="A1359" s="150">
        <v>7015</v>
      </c>
      <c r="B1359" s="150">
        <v>26</v>
      </c>
      <c r="C1359" s="149" t="str">
        <f t="shared" si="21"/>
        <v>TAS</v>
      </c>
    </row>
    <row r="1360" spans="1:3">
      <c r="A1360" s="150">
        <v>7016</v>
      </c>
      <c r="B1360" s="150">
        <v>26</v>
      </c>
      <c r="C1360" s="149" t="str">
        <f t="shared" si="21"/>
        <v>TAS</v>
      </c>
    </row>
    <row r="1361" spans="1:3">
      <c r="A1361" s="150">
        <v>7017</v>
      </c>
      <c r="B1361" s="150">
        <v>26</v>
      </c>
      <c r="C1361" s="149" t="str">
        <f t="shared" si="21"/>
        <v>TAS</v>
      </c>
    </row>
    <row r="1362" spans="1:3">
      <c r="A1362" s="150">
        <v>7018</v>
      </c>
      <c r="B1362" s="150">
        <v>26</v>
      </c>
      <c r="C1362" s="149" t="str">
        <f t="shared" si="21"/>
        <v>TAS</v>
      </c>
    </row>
    <row r="1363" spans="1:3">
      <c r="A1363" s="150">
        <v>7019</v>
      </c>
      <c r="B1363" s="150">
        <v>26</v>
      </c>
      <c r="C1363" s="149" t="str">
        <f t="shared" si="21"/>
        <v>TAS</v>
      </c>
    </row>
    <row r="1364" spans="1:3">
      <c r="A1364" s="150">
        <v>7020</v>
      </c>
      <c r="B1364" s="150">
        <v>26</v>
      </c>
      <c r="C1364" s="149" t="str">
        <f t="shared" si="21"/>
        <v>TAS</v>
      </c>
    </row>
    <row r="1365" spans="1:3">
      <c r="A1365" s="150">
        <v>7021</v>
      </c>
      <c r="B1365" s="150">
        <v>26</v>
      </c>
      <c r="C1365" s="149" t="str">
        <f t="shared" si="21"/>
        <v>TAS</v>
      </c>
    </row>
    <row r="1366" spans="1:3">
      <c r="A1366" s="150">
        <v>7022</v>
      </c>
      <c r="B1366" s="150">
        <v>26</v>
      </c>
      <c r="C1366" s="149" t="str">
        <f t="shared" si="21"/>
        <v>TAS</v>
      </c>
    </row>
    <row r="1367" spans="1:3">
      <c r="A1367" s="150">
        <v>7023</v>
      </c>
      <c r="B1367" s="150">
        <v>26</v>
      </c>
      <c r="C1367" s="149" t="str">
        <f t="shared" si="21"/>
        <v>TAS</v>
      </c>
    </row>
    <row r="1368" spans="1:3">
      <c r="A1368" s="150">
        <v>7024</v>
      </c>
      <c r="B1368" s="150">
        <v>26</v>
      </c>
      <c r="C1368" s="149" t="str">
        <f t="shared" si="21"/>
        <v>TAS</v>
      </c>
    </row>
    <row r="1369" spans="1:3">
      <c r="A1369" s="150">
        <v>7025</v>
      </c>
      <c r="B1369" s="150">
        <v>26</v>
      </c>
      <c r="C1369" s="149" t="str">
        <f t="shared" si="21"/>
        <v>TAS</v>
      </c>
    </row>
    <row r="1370" spans="1:3">
      <c r="A1370" s="150">
        <v>7026</v>
      </c>
      <c r="B1370" s="150">
        <v>26</v>
      </c>
      <c r="C1370" s="149" t="str">
        <f t="shared" si="21"/>
        <v>TAS</v>
      </c>
    </row>
    <row r="1371" spans="1:3">
      <c r="A1371" s="150">
        <v>7027</v>
      </c>
      <c r="B1371" s="150">
        <v>26</v>
      </c>
      <c r="C1371" s="149" t="str">
        <f t="shared" si="21"/>
        <v>TAS</v>
      </c>
    </row>
    <row r="1372" spans="1:3">
      <c r="A1372" s="150">
        <v>7030</v>
      </c>
      <c r="B1372" s="150">
        <v>26</v>
      </c>
      <c r="C1372" s="149" t="str">
        <f t="shared" si="21"/>
        <v>TAS</v>
      </c>
    </row>
    <row r="1373" spans="1:3">
      <c r="A1373" s="150">
        <v>7050</v>
      </c>
      <c r="B1373" s="150">
        <v>26</v>
      </c>
      <c r="C1373" s="149" t="str">
        <f t="shared" si="21"/>
        <v>TAS</v>
      </c>
    </row>
    <row r="1374" spans="1:3">
      <c r="A1374" s="150">
        <v>7051</v>
      </c>
      <c r="B1374" s="150">
        <v>26</v>
      </c>
      <c r="C1374" s="149" t="str">
        <f t="shared" si="21"/>
        <v>TAS</v>
      </c>
    </row>
    <row r="1375" spans="1:3">
      <c r="A1375" s="150">
        <v>7052</v>
      </c>
      <c r="B1375" s="150">
        <v>26</v>
      </c>
      <c r="C1375" s="149" t="str">
        <f t="shared" si="21"/>
        <v>TAS</v>
      </c>
    </row>
    <row r="1376" spans="1:3">
      <c r="A1376" s="150">
        <v>7053</v>
      </c>
      <c r="B1376" s="150">
        <v>26</v>
      </c>
      <c r="C1376" s="149" t="str">
        <f t="shared" si="21"/>
        <v>TAS</v>
      </c>
    </row>
    <row r="1377" spans="1:3">
      <c r="A1377" s="150">
        <v>7054</v>
      </c>
      <c r="B1377" s="150">
        <v>26</v>
      </c>
      <c r="C1377" s="149" t="str">
        <f t="shared" si="21"/>
        <v>TAS</v>
      </c>
    </row>
    <row r="1378" spans="1:3">
      <c r="A1378" s="150">
        <v>7055</v>
      </c>
      <c r="B1378" s="150">
        <v>26</v>
      </c>
      <c r="C1378" s="149" t="str">
        <f t="shared" si="21"/>
        <v>TAS</v>
      </c>
    </row>
    <row r="1379" spans="1:3">
      <c r="A1379" s="150">
        <v>7109</v>
      </c>
      <c r="B1379" s="150">
        <v>26</v>
      </c>
      <c r="C1379" s="149" t="str">
        <f t="shared" si="21"/>
        <v>TAS</v>
      </c>
    </row>
    <row r="1380" spans="1:3">
      <c r="A1380" s="150">
        <v>7112</v>
      </c>
      <c r="B1380" s="150">
        <v>26</v>
      </c>
      <c r="C1380" s="149" t="str">
        <f t="shared" si="21"/>
        <v>TAS</v>
      </c>
    </row>
    <row r="1381" spans="1:3">
      <c r="A1381" s="150">
        <v>7113</v>
      </c>
      <c r="B1381" s="150">
        <v>26</v>
      </c>
      <c r="C1381" s="149" t="str">
        <f t="shared" si="21"/>
        <v>TAS</v>
      </c>
    </row>
    <row r="1382" spans="1:3">
      <c r="A1382" s="150">
        <v>7116</v>
      </c>
      <c r="B1382" s="150">
        <v>26</v>
      </c>
      <c r="C1382" s="149" t="str">
        <f t="shared" si="21"/>
        <v>TAS</v>
      </c>
    </row>
    <row r="1383" spans="1:3">
      <c r="A1383" s="150">
        <v>7117</v>
      </c>
      <c r="B1383" s="150">
        <v>26</v>
      </c>
      <c r="C1383" s="149" t="str">
        <f t="shared" si="21"/>
        <v>TAS</v>
      </c>
    </row>
    <row r="1384" spans="1:3">
      <c r="A1384" s="150">
        <v>7140</v>
      </c>
      <c r="B1384" s="150">
        <v>26</v>
      </c>
      <c r="C1384" s="149" t="str">
        <f t="shared" si="21"/>
        <v>TAS</v>
      </c>
    </row>
    <row r="1385" spans="1:3">
      <c r="A1385" s="150">
        <v>7150</v>
      </c>
      <c r="B1385" s="150">
        <v>26</v>
      </c>
      <c r="C1385" s="149" t="str">
        <f t="shared" si="21"/>
        <v>TAS</v>
      </c>
    </row>
    <row r="1386" spans="1:3">
      <c r="A1386" s="150">
        <v>7151</v>
      </c>
      <c r="B1386" s="150">
        <v>26</v>
      </c>
      <c r="C1386" s="149" t="str">
        <f t="shared" si="21"/>
        <v>TAS</v>
      </c>
    </row>
    <row r="1387" spans="1:3">
      <c r="A1387" s="150">
        <v>7155</v>
      </c>
      <c r="B1387" s="150">
        <v>26</v>
      </c>
      <c r="C1387" s="149" t="str">
        <f t="shared" si="21"/>
        <v>TAS</v>
      </c>
    </row>
    <row r="1388" spans="1:3">
      <c r="A1388" s="150">
        <v>7162</v>
      </c>
      <c r="B1388" s="150">
        <v>26</v>
      </c>
      <c r="C1388" s="149" t="str">
        <f t="shared" si="21"/>
        <v>TAS</v>
      </c>
    </row>
    <row r="1389" spans="1:3">
      <c r="A1389" s="150">
        <v>7163</v>
      </c>
      <c r="B1389" s="150">
        <v>26</v>
      </c>
      <c r="C1389" s="149" t="str">
        <f t="shared" si="21"/>
        <v>TAS</v>
      </c>
    </row>
    <row r="1390" spans="1:3">
      <c r="A1390" s="150">
        <v>7170</v>
      </c>
      <c r="B1390" s="150">
        <v>26</v>
      </c>
      <c r="C1390" s="149" t="str">
        <f t="shared" si="21"/>
        <v>TAS</v>
      </c>
    </row>
    <row r="1391" spans="1:3">
      <c r="A1391" s="150">
        <v>7171</v>
      </c>
      <c r="B1391" s="150">
        <v>26</v>
      </c>
      <c r="C1391" s="149" t="str">
        <f t="shared" si="21"/>
        <v>TAS</v>
      </c>
    </row>
    <row r="1392" spans="1:3">
      <c r="A1392" s="150">
        <v>7172</v>
      </c>
      <c r="B1392" s="150">
        <v>26</v>
      </c>
      <c r="C1392" s="149" t="str">
        <f t="shared" si="21"/>
        <v>TAS</v>
      </c>
    </row>
    <row r="1393" spans="1:3">
      <c r="A1393" s="150">
        <v>7173</v>
      </c>
      <c r="B1393" s="150">
        <v>26</v>
      </c>
      <c r="C1393" s="149" t="str">
        <f t="shared" si="21"/>
        <v>TAS</v>
      </c>
    </row>
    <row r="1394" spans="1:3">
      <c r="A1394" s="150">
        <v>7174</v>
      </c>
      <c r="B1394" s="150">
        <v>26</v>
      </c>
      <c r="C1394" s="149" t="str">
        <f t="shared" si="21"/>
        <v>TAS</v>
      </c>
    </row>
    <row r="1395" spans="1:3">
      <c r="A1395" s="150">
        <v>7175</v>
      </c>
      <c r="B1395" s="150">
        <v>26</v>
      </c>
      <c r="C1395" s="149" t="str">
        <f t="shared" si="21"/>
        <v>TAS</v>
      </c>
    </row>
    <row r="1396" spans="1:3">
      <c r="A1396" s="150">
        <v>7176</v>
      </c>
      <c r="B1396" s="150">
        <v>26</v>
      </c>
      <c r="C1396" s="149" t="str">
        <f t="shared" si="21"/>
        <v>TAS</v>
      </c>
    </row>
    <row r="1397" spans="1:3">
      <c r="A1397" s="150">
        <v>7177</v>
      </c>
      <c r="B1397" s="150">
        <v>26</v>
      </c>
      <c r="C1397" s="149" t="str">
        <f t="shared" si="21"/>
        <v>TAS</v>
      </c>
    </row>
    <row r="1398" spans="1:3">
      <c r="A1398" s="150">
        <v>7178</v>
      </c>
      <c r="B1398" s="150">
        <v>26</v>
      </c>
      <c r="C1398" s="149" t="str">
        <f t="shared" si="21"/>
        <v>TAS</v>
      </c>
    </row>
    <row r="1399" spans="1:3">
      <c r="A1399" s="150">
        <v>7179</v>
      </c>
      <c r="B1399" s="150">
        <v>26</v>
      </c>
      <c r="C1399" s="149" t="str">
        <f t="shared" si="21"/>
        <v>TAS</v>
      </c>
    </row>
    <row r="1400" spans="1:3">
      <c r="A1400" s="150">
        <v>7180</v>
      </c>
      <c r="B1400" s="150">
        <v>26</v>
      </c>
      <c r="C1400" s="149" t="str">
        <f t="shared" si="21"/>
        <v>TAS</v>
      </c>
    </row>
    <row r="1401" spans="1:3">
      <c r="A1401" s="150">
        <v>7182</v>
      </c>
      <c r="B1401" s="150">
        <v>26</v>
      </c>
      <c r="C1401" s="149" t="str">
        <f t="shared" si="21"/>
        <v>TAS</v>
      </c>
    </row>
    <row r="1402" spans="1:3">
      <c r="A1402" s="150">
        <v>7183</v>
      </c>
      <c r="B1402" s="150">
        <v>26</v>
      </c>
      <c r="C1402" s="149" t="str">
        <f t="shared" si="21"/>
        <v>TAS</v>
      </c>
    </row>
    <row r="1403" spans="1:3">
      <c r="A1403" s="150">
        <v>7184</v>
      </c>
      <c r="B1403" s="150">
        <v>26</v>
      </c>
      <c r="C1403" s="149" t="str">
        <f t="shared" si="21"/>
        <v>TAS</v>
      </c>
    </row>
    <row r="1404" spans="1:3">
      <c r="A1404" s="150">
        <v>7185</v>
      </c>
      <c r="B1404" s="150">
        <v>26</v>
      </c>
      <c r="C1404" s="149" t="str">
        <f t="shared" si="21"/>
        <v>TAS</v>
      </c>
    </row>
    <row r="1405" spans="1:3">
      <c r="A1405" s="150">
        <v>7186</v>
      </c>
      <c r="B1405" s="150">
        <v>26</v>
      </c>
      <c r="C1405" s="149" t="str">
        <f t="shared" si="21"/>
        <v>TAS</v>
      </c>
    </row>
    <row r="1406" spans="1:3">
      <c r="A1406" s="150">
        <v>7187</v>
      </c>
      <c r="B1406" s="150">
        <v>26</v>
      </c>
      <c r="C1406" s="149" t="str">
        <f t="shared" si="21"/>
        <v>TAS</v>
      </c>
    </row>
    <row r="1407" spans="1:3">
      <c r="A1407" s="150">
        <v>7802</v>
      </c>
      <c r="B1407" s="150">
        <v>26</v>
      </c>
      <c r="C1407" s="149" t="str">
        <f t="shared" si="21"/>
        <v>TAS</v>
      </c>
    </row>
    <row r="1408" spans="1:3">
      <c r="A1408" s="150">
        <v>7803</v>
      </c>
      <c r="B1408" s="150">
        <v>26</v>
      </c>
      <c r="C1408" s="149" t="str">
        <f t="shared" si="21"/>
        <v>TAS</v>
      </c>
    </row>
    <row r="1409" spans="1:3">
      <c r="A1409" s="150">
        <v>7804</v>
      </c>
      <c r="B1409" s="150">
        <v>26</v>
      </c>
      <c r="C1409" s="149" t="str">
        <f t="shared" si="21"/>
        <v>TAS</v>
      </c>
    </row>
    <row r="1410" spans="1:3">
      <c r="A1410" s="150">
        <v>7805</v>
      </c>
      <c r="B1410" s="150">
        <v>26</v>
      </c>
      <c r="C1410" s="149" t="str">
        <f t="shared" ref="C1410:C1473" si="22">IF(OR(A1410&lt;=299,AND(A1410&lt;3000,A1410&gt;=1000)),"NSW",IF(AND(A1410&lt;=999,A1410&gt;=800),"NT",IF(OR(AND(A1410&lt;=8999,A1410&gt;=8000),AND(A1410&lt;=3999,A1410&gt;=3000)),"VIC",IF(OR(AND(A1410&lt;=9999,A1410&gt;=9000),AND(A1410&lt;=4999,A1410&gt;=4000)),"QLD",IF(AND(A1410&lt;=5999,A1410&gt;=5000),"SA",IF(AND(A1410&lt;=6999,A1410&gt;=6000),"WA","TAS"))))))</f>
        <v>TAS</v>
      </c>
    </row>
    <row r="1411" spans="1:3">
      <c r="A1411" s="150">
        <v>7806</v>
      </c>
      <c r="B1411" s="150">
        <v>26</v>
      </c>
      <c r="C1411" s="149" t="str">
        <f t="shared" si="22"/>
        <v>TAS</v>
      </c>
    </row>
    <row r="1412" spans="1:3">
      <c r="A1412" s="150">
        <v>7807</v>
      </c>
      <c r="B1412" s="150">
        <v>26</v>
      </c>
      <c r="C1412" s="149" t="str">
        <f t="shared" si="22"/>
        <v>TAS</v>
      </c>
    </row>
    <row r="1413" spans="1:3">
      <c r="A1413" s="150">
        <v>7808</v>
      </c>
      <c r="B1413" s="150">
        <v>26</v>
      </c>
      <c r="C1413" s="149" t="str">
        <f t="shared" si="22"/>
        <v>TAS</v>
      </c>
    </row>
    <row r="1414" spans="1:3">
      <c r="A1414" s="150">
        <v>7809</v>
      </c>
      <c r="B1414" s="150">
        <v>26</v>
      </c>
      <c r="C1414" s="149" t="str">
        <f t="shared" si="22"/>
        <v>TAS</v>
      </c>
    </row>
    <row r="1415" spans="1:3">
      <c r="A1415" s="150">
        <v>7810</v>
      </c>
      <c r="B1415" s="150">
        <v>26</v>
      </c>
      <c r="C1415" s="149" t="str">
        <f t="shared" si="22"/>
        <v>TAS</v>
      </c>
    </row>
    <row r="1416" spans="1:3">
      <c r="A1416" s="150">
        <v>7811</v>
      </c>
      <c r="B1416" s="150">
        <v>26</v>
      </c>
      <c r="C1416" s="149" t="str">
        <f t="shared" si="22"/>
        <v>TAS</v>
      </c>
    </row>
    <row r="1417" spans="1:3">
      <c r="A1417" s="150">
        <v>7812</v>
      </c>
      <c r="B1417" s="150">
        <v>26</v>
      </c>
      <c r="C1417" s="149" t="str">
        <f t="shared" si="22"/>
        <v>TAS</v>
      </c>
    </row>
    <row r="1418" spans="1:3">
      <c r="A1418" s="150">
        <v>7813</v>
      </c>
      <c r="B1418" s="150">
        <v>26</v>
      </c>
      <c r="C1418" s="149" t="str">
        <f t="shared" si="22"/>
        <v>TAS</v>
      </c>
    </row>
    <row r="1419" spans="1:3">
      <c r="A1419" s="150">
        <v>7814</v>
      </c>
      <c r="B1419" s="150">
        <v>26</v>
      </c>
      <c r="C1419" s="149" t="str">
        <f t="shared" si="22"/>
        <v>TAS</v>
      </c>
    </row>
    <row r="1420" spans="1:3">
      <c r="A1420" s="150">
        <v>7823</v>
      </c>
      <c r="B1420" s="150">
        <v>26</v>
      </c>
      <c r="C1420" s="149" t="str">
        <f t="shared" si="22"/>
        <v>TAS</v>
      </c>
    </row>
    <row r="1421" spans="1:3">
      <c r="A1421" s="150">
        <v>7824</v>
      </c>
      <c r="B1421" s="150">
        <v>26</v>
      </c>
      <c r="C1421" s="149" t="str">
        <f t="shared" si="22"/>
        <v>TAS</v>
      </c>
    </row>
    <row r="1422" spans="1:3">
      <c r="A1422" s="150">
        <v>7827</v>
      </c>
      <c r="B1422" s="150">
        <v>26</v>
      </c>
      <c r="C1422" s="149" t="str">
        <f t="shared" si="22"/>
        <v>TAS</v>
      </c>
    </row>
    <row r="1423" spans="1:3">
      <c r="A1423" s="150">
        <v>7828</v>
      </c>
      <c r="B1423" s="150">
        <v>26</v>
      </c>
      <c r="C1423" s="149" t="str">
        <f t="shared" si="22"/>
        <v>TAS</v>
      </c>
    </row>
    <row r="1424" spans="1:3">
      <c r="A1424" s="150">
        <v>7829</v>
      </c>
      <c r="B1424" s="150">
        <v>26</v>
      </c>
      <c r="C1424" s="149" t="str">
        <f t="shared" si="22"/>
        <v>TAS</v>
      </c>
    </row>
    <row r="1425" spans="1:3">
      <c r="A1425" s="150">
        <v>7845</v>
      </c>
      <c r="B1425" s="150">
        <v>26</v>
      </c>
      <c r="C1425" s="149" t="str">
        <f t="shared" si="22"/>
        <v>TAS</v>
      </c>
    </row>
    <row r="1426" spans="1:3">
      <c r="A1426" s="150">
        <v>7850</v>
      </c>
      <c r="B1426" s="150">
        <v>26</v>
      </c>
      <c r="C1426" s="149" t="str">
        <f t="shared" si="22"/>
        <v>TAS</v>
      </c>
    </row>
    <row r="1427" spans="1:3">
      <c r="A1427" s="150">
        <v>7892</v>
      </c>
      <c r="B1427" s="150">
        <v>26</v>
      </c>
      <c r="C1427" s="149" t="str">
        <f t="shared" si="22"/>
        <v>TAS</v>
      </c>
    </row>
    <row r="1428" spans="1:3">
      <c r="A1428" s="150">
        <v>7216</v>
      </c>
      <c r="B1428" s="150">
        <v>27</v>
      </c>
      <c r="C1428" s="149" t="str">
        <f t="shared" si="22"/>
        <v>TAS</v>
      </c>
    </row>
    <row r="1429" spans="1:3">
      <c r="A1429" s="150">
        <v>7255</v>
      </c>
      <c r="B1429" s="150">
        <v>27</v>
      </c>
      <c r="C1429" s="149" t="str">
        <f t="shared" si="22"/>
        <v>TAS</v>
      </c>
    </row>
    <row r="1430" spans="1:3">
      <c r="A1430" s="150">
        <v>7257</v>
      </c>
      <c r="B1430" s="150">
        <v>27</v>
      </c>
      <c r="C1430" s="149" t="str">
        <f t="shared" si="22"/>
        <v>TAS</v>
      </c>
    </row>
    <row r="1431" spans="1:3">
      <c r="A1431" s="150">
        <v>7260</v>
      </c>
      <c r="B1431" s="150">
        <v>27</v>
      </c>
      <c r="C1431" s="149" t="str">
        <f t="shared" si="22"/>
        <v>TAS</v>
      </c>
    </row>
    <row r="1432" spans="1:3">
      <c r="A1432" s="150">
        <v>7261</v>
      </c>
      <c r="B1432" s="150">
        <v>27</v>
      </c>
      <c r="C1432" s="149" t="str">
        <f t="shared" si="22"/>
        <v>TAS</v>
      </c>
    </row>
    <row r="1433" spans="1:3">
      <c r="A1433" s="150">
        <v>7262</v>
      </c>
      <c r="B1433" s="150">
        <v>27</v>
      </c>
      <c r="C1433" s="149" t="str">
        <f t="shared" si="22"/>
        <v>TAS</v>
      </c>
    </row>
    <row r="1434" spans="1:3">
      <c r="A1434" s="150">
        <v>7263</v>
      </c>
      <c r="B1434" s="150">
        <v>27</v>
      </c>
      <c r="C1434" s="149" t="str">
        <f t="shared" si="22"/>
        <v>TAS</v>
      </c>
    </row>
    <row r="1435" spans="1:3">
      <c r="A1435" s="150">
        <v>7264</v>
      </c>
      <c r="B1435" s="150">
        <v>27</v>
      </c>
      <c r="C1435" s="149" t="str">
        <f t="shared" si="22"/>
        <v>TAS</v>
      </c>
    </row>
    <row r="1436" spans="1:3">
      <c r="A1436" s="150">
        <v>7265</v>
      </c>
      <c r="B1436" s="150">
        <v>27</v>
      </c>
      <c r="C1436" s="149" t="str">
        <f t="shared" si="22"/>
        <v>TAS</v>
      </c>
    </row>
    <row r="1437" spans="1:3">
      <c r="A1437" s="150">
        <v>7190</v>
      </c>
      <c r="B1437" s="150">
        <v>28</v>
      </c>
      <c r="C1437" s="149" t="str">
        <f t="shared" si="22"/>
        <v>TAS</v>
      </c>
    </row>
    <row r="1438" spans="1:3">
      <c r="A1438" s="150">
        <v>7213</v>
      </c>
      <c r="B1438" s="150">
        <v>28</v>
      </c>
      <c r="C1438" s="149" t="str">
        <f t="shared" si="22"/>
        <v>TAS</v>
      </c>
    </row>
    <row r="1439" spans="1:3">
      <c r="A1439" s="150">
        <v>7214</v>
      </c>
      <c r="B1439" s="150">
        <v>28</v>
      </c>
      <c r="C1439" s="149" t="str">
        <f t="shared" si="22"/>
        <v>TAS</v>
      </c>
    </row>
    <row r="1440" spans="1:3">
      <c r="A1440" s="150">
        <v>7215</v>
      </c>
      <c r="B1440" s="150">
        <v>28</v>
      </c>
      <c r="C1440" s="149" t="str">
        <f t="shared" si="22"/>
        <v>TAS</v>
      </c>
    </row>
    <row r="1441" spans="1:3">
      <c r="A1441" s="150">
        <v>5600</v>
      </c>
      <c r="B1441" s="150">
        <v>29</v>
      </c>
      <c r="C1441" s="149" t="str">
        <f t="shared" si="22"/>
        <v>SA</v>
      </c>
    </row>
    <row r="1442" spans="1:3">
      <c r="A1442" s="150">
        <v>5601</v>
      </c>
      <c r="B1442" s="150">
        <v>29</v>
      </c>
      <c r="C1442" s="149" t="str">
        <f t="shared" si="22"/>
        <v>SA</v>
      </c>
    </row>
    <row r="1443" spans="1:3">
      <c r="A1443" s="150">
        <v>5602</v>
      </c>
      <c r="B1443" s="150">
        <v>29</v>
      </c>
      <c r="C1443" s="149" t="str">
        <f t="shared" si="22"/>
        <v>SA</v>
      </c>
    </row>
    <row r="1444" spans="1:3">
      <c r="A1444" s="150">
        <v>5603</v>
      </c>
      <c r="B1444" s="150">
        <v>29</v>
      </c>
      <c r="C1444" s="149" t="str">
        <f t="shared" si="22"/>
        <v>SA</v>
      </c>
    </row>
    <row r="1445" spans="1:3">
      <c r="A1445" s="150">
        <v>5604</v>
      </c>
      <c r="B1445" s="150">
        <v>29</v>
      </c>
      <c r="C1445" s="149" t="str">
        <f t="shared" si="22"/>
        <v>SA</v>
      </c>
    </row>
    <row r="1446" spans="1:3">
      <c r="A1446" s="150">
        <v>5605</v>
      </c>
      <c r="B1446" s="150">
        <v>29</v>
      </c>
      <c r="C1446" s="149" t="str">
        <f t="shared" si="22"/>
        <v>SA</v>
      </c>
    </row>
    <row r="1447" spans="1:3">
      <c r="A1447" s="150">
        <v>5606</v>
      </c>
      <c r="B1447" s="150">
        <v>29</v>
      </c>
      <c r="C1447" s="149" t="str">
        <f t="shared" si="22"/>
        <v>SA</v>
      </c>
    </row>
    <row r="1448" spans="1:3">
      <c r="A1448" s="150">
        <v>5607</v>
      </c>
      <c r="B1448" s="150">
        <v>29</v>
      </c>
      <c r="C1448" s="149" t="str">
        <f t="shared" si="22"/>
        <v>SA</v>
      </c>
    </row>
    <row r="1449" spans="1:3">
      <c r="A1449" s="150">
        <v>5608</v>
      </c>
      <c r="B1449" s="150">
        <v>29</v>
      </c>
      <c r="C1449" s="149" t="str">
        <f t="shared" si="22"/>
        <v>SA</v>
      </c>
    </row>
    <row r="1450" spans="1:3">
      <c r="A1450" s="150">
        <v>5609</v>
      </c>
      <c r="B1450" s="150">
        <v>29</v>
      </c>
      <c r="C1450" s="149" t="str">
        <f t="shared" si="22"/>
        <v>SA</v>
      </c>
    </row>
    <row r="1451" spans="1:3">
      <c r="A1451" s="150">
        <v>5630</v>
      </c>
      <c r="B1451" s="150">
        <v>29</v>
      </c>
      <c r="C1451" s="149" t="str">
        <f t="shared" si="22"/>
        <v>SA</v>
      </c>
    </row>
    <row r="1452" spans="1:3">
      <c r="A1452" s="150">
        <v>5631</v>
      </c>
      <c r="B1452" s="150">
        <v>29</v>
      </c>
      <c r="C1452" s="149" t="str">
        <f t="shared" si="22"/>
        <v>SA</v>
      </c>
    </row>
    <row r="1453" spans="1:3">
      <c r="A1453" s="150">
        <v>5632</v>
      </c>
      <c r="B1453" s="150">
        <v>29</v>
      </c>
      <c r="C1453" s="149" t="str">
        <f t="shared" si="22"/>
        <v>SA</v>
      </c>
    </row>
    <row r="1454" spans="1:3">
      <c r="A1454" s="150">
        <v>5633</v>
      </c>
      <c r="B1454" s="150">
        <v>29</v>
      </c>
      <c r="C1454" s="149" t="str">
        <f t="shared" si="22"/>
        <v>SA</v>
      </c>
    </row>
    <row r="1455" spans="1:3">
      <c r="A1455" s="150">
        <v>5640</v>
      </c>
      <c r="B1455" s="150">
        <v>29</v>
      </c>
      <c r="C1455" s="149" t="str">
        <f t="shared" si="22"/>
        <v>SA</v>
      </c>
    </row>
    <row r="1456" spans="1:3">
      <c r="A1456" s="150">
        <v>5641</v>
      </c>
      <c r="B1456" s="150">
        <v>29</v>
      </c>
      <c r="C1456" s="149" t="str">
        <f t="shared" si="22"/>
        <v>SA</v>
      </c>
    </row>
    <row r="1457" spans="1:3">
      <c r="A1457" s="150">
        <v>5642</v>
      </c>
      <c r="B1457" s="150">
        <v>29</v>
      </c>
      <c r="C1457" s="149" t="str">
        <f t="shared" si="22"/>
        <v>SA</v>
      </c>
    </row>
    <row r="1458" spans="1:3">
      <c r="A1458" s="150">
        <v>5650</v>
      </c>
      <c r="B1458" s="150">
        <v>29</v>
      </c>
      <c r="C1458" s="149" t="str">
        <f t="shared" si="22"/>
        <v>SA</v>
      </c>
    </row>
    <row r="1459" spans="1:3">
      <c r="A1459" s="150">
        <v>5651</v>
      </c>
      <c r="B1459" s="150">
        <v>29</v>
      </c>
      <c r="C1459" s="149" t="str">
        <f t="shared" si="22"/>
        <v>SA</v>
      </c>
    </row>
    <row r="1460" spans="1:3">
      <c r="A1460" s="150">
        <v>5652</v>
      </c>
      <c r="B1460" s="150">
        <v>29</v>
      </c>
      <c r="C1460" s="149" t="str">
        <f t="shared" si="22"/>
        <v>SA</v>
      </c>
    </row>
    <row r="1461" spans="1:3">
      <c r="A1461" s="150">
        <v>5653</v>
      </c>
      <c r="B1461" s="150">
        <v>29</v>
      </c>
      <c r="C1461" s="149" t="str">
        <f t="shared" si="22"/>
        <v>SA</v>
      </c>
    </row>
    <row r="1462" spans="1:3">
      <c r="A1462" s="150">
        <v>5654</v>
      </c>
      <c r="B1462" s="150">
        <v>29</v>
      </c>
      <c r="C1462" s="149" t="str">
        <f t="shared" si="22"/>
        <v>SA</v>
      </c>
    </row>
    <row r="1463" spans="1:3">
      <c r="A1463" s="150">
        <v>5655</v>
      </c>
      <c r="B1463" s="150">
        <v>29</v>
      </c>
      <c r="C1463" s="149" t="str">
        <f t="shared" si="22"/>
        <v>SA</v>
      </c>
    </row>
    <row r="1464" spans="1:3">
      <c r="A1464" s="150">
        <v>5660</v>
      </c>
      <c r="B1464" s="150">
        <v>29</v>
      </c>
      <c r="C1464" s="149" t="str">
        <f t="shared" si="22"/>
        <v>SA</v>
      </c>
    </row>
    <row r="1465" spans="1:3">
      <c r="A1465" s="150">
        <v>5661</v>
      </c>
      <c r="B1465" s="150">
        <v>29</v>
      </c>
      <c r="C1465" s="149" t="str">
        <f t="shared" si="22"/>
        <v>SA</v>
      </c>
    </row>
    <row r="1466" spans="1:3">
      <c r="A1466" s="150">
        <v>5670</v>
      </c>
      <c r="B1466" s="150">
        <v>29</v>
      </c>
      <c r="C1466" s="149" t="str">
        <f t="shared" si="22"/>
        <v>SA</v>
      </c>
    </row>
    <row r="1467" spans="1:3">
      <c r="A1467" s="150">
        <v>5671</v>
      </c>
      <c r="B1467" s="150">
        <v>29</v>
      </c>
      <c r="C1467" s="149" t="str">
        <f t="shared" si="22"/>
        <v>SA</v>
      </c>
    </row>
    <row r="1468" spans="1:3">
      <c r="A1468" s="150">
        <v>5680</v>
      </c>
      <c r="B1468" s="150">
        <v>29</v>
      </c>
      <c r="C1468" s="149" t="str">
        <f t="shared" si="22"/>
        <v>SA</v>
      </c>
    </row>
    <row r="1469" spans="1:3">
      <c r="A1469" s="150">
        <v>5690</v>
      </c>
      <c r="B1469" s="150">
        <v>29</v>
      </c>
      <c r="C1469" s="149" t="str">
        <f t="shared" si="22"/>
        <v>SA</v>
      </c>
    </row>
    <row r="1470" spans="1:3">
      <c r="A1470" s="150">
        <v>5720</v>
      </c>
      <c r="B1470" s="150">
        <v>30</v>
      </c>
      <c r="C1470" s="149" t="str">
        <f t="shared" si="22"/>
        <v>SA</v>
      </c>
    </row>
    <row r="1471" spans="1:3">
      <c r="A1471" s="150">
        <v>5722</v>
      </c>
      <c r="B1471" s="150">
        <v>30</v>
      </c>
      <c r="C1471" s="149" t="str">
        <f t="shared" si="22"/>
        <v>SA</v>
      </c>
    </row>
    <row r="1472" spans="1:3">
      <c r="A1472" s="150">
        <v>5723</v>
      </c>
      <c r="B1472" s="150">
        <v>30</v>
      </c>
      <c r="C1472" s="149" t="str">
        <f t="shared" si="22"/>
        <v>SA</v>
      </c>
    </row>
    <row r="1473" spans="1:3">
      <c r="A1473" s="150">
        <v>5724</v>
      </c>
      <c r="B1473" s="150">
        <v>30</v>
      </c>
      <c r="C1473" s="149" t="str">
        <f t="shared" si="22"/>
        <v>SA</v>
      </c>
    </row>
    <row r="1474" spans="1:3">
      <c r="A1474" s="150">
        <v>5725</v>
      </c>
      <c r="B1474" s="150">
        <v>30</v>
      </c>
      <c r="C1474" s="149" t="str">
        <f t="shared" ref="C1474:C1537" si="23">IF(OR(A1474&lt;=299,AND(A1474&lt;3000,A1474&gt;=1000)),"NSW",IF(AND(A1474&lt;=999,A1474&gt;=800),"NT",IF(OR(AND(A1474&lt;=8999,A1474&gt;=8000),AND(A1474&lt;=3999,A1474&gt;=3000)),"VIC",IF(OR(AND(A1474&lt;=9999,A1474&gt;=9000),AND(A1474&lt;=4999,A1474&gt;=4000)),"QLD",IF(AND(A1474&lt;=5999,A1474&gt;=5000),"SA",IF(AND(A1474&lt;=6999,A1474&gt;=6000),"WA","TAS"))))))</f>
        <v>SA</v>
      </c>
    </row>
    <row r="1475" spans="1:3">
      <c r="A1475" s="150">
        <v>5730</v>
      </c>
      <c r="B1475" s="150">
        <v>31</v>
      </c>
      <c r="C1475" s="149" t="str">
        <f t="shared" si="23"/>
        <v>SA</v>
      </c>
    </row>
    <row r="1476" spans="1:3">
      <c r="A1476" s="150">
        <v>5731</v>
      </c>
      <c r="B1476" s="150">
        <v>31</v>
      </c>
      <c r="C1476" s="149" t="str">
        <f t="shared" si="23"/>
        <v>SA</v>
      </c>
    </row>
    <row r="1477" spans="1:3">
      <c r="A1477" s="150">
        <v>5732</v>
      </c>
      <c r="B1477" s="150">
        <v>31</v>
      </c>
      <c r="C1477" s="149" t="str">
        <f t="shared" si="23"/>
        <v>SA</v>
      </c>
    </row>
    <row r="1478" spans="1:3">
      <c r="A1478" s="150">
        <v>5733</v>
      </c>
      <c r="B1478" s="150">
        <v>31</v>
      </c>
      <c r="C1478" s="149" t="str">
        <f t="shared" si="23"/>
        <v>SA</v>
      </c>
    </row>
    <row r="1479" spans="1:3">
      <c r="A1479" s="150">
        <v>5734</v>
      </c>
      <c r="B1479" s="150">
        <v>31</v>
      </c>
      <c r="C1479" s="149" t="str">
        <f t="shared" si="23"/>
        <v>SA</v>
      </c>
    </row>
    <row r="1480" spans="1:3">
      <c r="A1480" s="150">
        <v>5373</v>
      </c>
      <c r="B1480" s="150">
        <v>32</v>
      </c>
      <c r="C1480" s="149" t="str">
        <f t="shared" si="23"/>
        <v>SA</v>
      </c>
    </row>
    <row r="1481" spans="1:3">
      <c r="A1481" s="150">
        <v>5374</v>
      </c>
      <c r="B1481" s="150">
        <v>32</v>
      </c>
      <c r="C1481" s="149" t="str">
        <f t="shared" si="23"/>
        <v>SA</v>
      </c>
    </row>
    <row r="1482" spans="1:3">
      <c r="A1482" s="150">
        <v>5381</v>
      </c>
      <c r="B1482" s="150">
        <v>32</v>
      </c>
      <c r="C1482" s="149" t="str">
        <f t="shared" si="23"/>
        <v>SA</v>
      </c>
    </row>
    <row r="1483" spans="1:3">
      <c r="A1483" s="150">
        <v>5400</v>
      </c>
      <c r="B1483" s="150">
        <v>32</v>
      </c>
      <c r="C1483" s="149" t="str">
        <f t="shared" si="23"/>
        <v>SA</v>
      </c>
    </row>
    <row r="1484" spans="1:3">
      <c r="A1484" s="150">
        <v>5401</v>
      </c>
      <c r="B1484" s="150">
        <v>32</v>
      </c>
      <c r="C1484" s="149" t="str">
        <f t="shared" si="23"/>
        <v>SA</v>
      </c>
    </row>
    <row r="1485" spans="1:3">
      <c r="A1485" s="150">
        <v>5410</v>
      </c>
      <c r="B1485" s="150">
        <v>32</v>
      </c>
      <c r="C1485" s="149" t="str">
        <f t="shared" si="23"/>
        <v>SA</v>
      </c>
    </row>
    <row r="1486" spans="1:3">
      <c r="A1486" s="150">
        <v>5411</v>
      </c>
      <c r="B1486" s="150">
        <v>32</v>
      </c>
      <c r="C1486" s="149" t="str">
        <f t="shared" si="23"/>
        <v>SA</v>
      </c>
    </row>
    <row r="1487" spans="1:3">
      <c r="A1487" s="150">
        <v>5412</v>
      </c>
      <c r="B1487" s="150">
        <v>32</v>
      </c>
      <c r="C1487" s="149" t="str">
        <f t="shared" si="23"/>
        <v>SA</v>
      </c>
    </row>
    <row r="1488" spans="1:3">
      <c r="A1488" s="150">
        <v>5413</v>
      </c>
      <c r="B1488" s="150">
        <v>32</v>
      </c>
      <c r="C1488" s="149" t="str">
        <f t="shared" si="23"/>
        <v>SA</v>
      </c>
    </row>
    <row r="1489" spans="1:3">
      <c r="A1489" s="150">
        <v>5414</v>
      </c>
      <c r="B1489" s="150">
        <v>32</v>
      </c>
      <c r="C1489" s="149" t="str">
        <f t="shared" si="23"/>
        <v>SA</v>
      </c>
    </row>
    <row r="1490" spans="1:3">
      <c r="A1490" s="150">
        <v>5415</v>
      </c>
      <c r="B1490" s="150">
        <v>32</v>
      </c>
      <c r="C1490" s="149" t="str">
        <f t="shared" si="23"/>
        <v>SA</v>
      </c>
    </row>
    <row r="1491" spans="1:3">
      <c r="A1491" s="150">
        <v>5416</v>
      </c>
      <c r="B1491" s="150">
        <v>32</v>
      </c>
      <c r="C1491" s="149" t="str">
        <f t="shared" si="23"/>
        <v>SA</v>
      </c>
    </row>
    <row r="1492" spans="1:3">
      <c r="A1492" s="150">
        <v>5417</v>
      </c>
      <c r="B1492" s="150">
        <v>32</v>
      </c>
      <c r="C1492" s="149" t="str">
        <f t="shared" si="23"/>
        <v>SA</v>
      </c>
    </row>
    <row r="1493" spans="1:3">
      <c r="A1493" s="150">
        <v>5418</v>
      </c>
      <c r="B1493" s="150">
        <v>32</v>
      </c>
      <c r="C1493" s="149" t="str">
        <f t="shared" si="23"/>
        <v>SA</v>
      </c>
    </row>
    <row r="1494" spans="1:3">
      <c r="A1494" s="150">
        <v>5419</v>
      </c>
      <c r="B1494" s="150">
        <v>32</v>
      </c>
      <c r="C1494" s="149" t="str">
        <f t="shared" si="23"/>
        <v>SA</v>
      </c>
    </row>
    <row r="1495" spans="1:3">
      <c r="A1495" s="150">
        <v>5420</v>
      </c>
      <c r="B1495" s="150">
        <v>32</v>
      </c>
      <c r="C1495" s="149" t="str">
        <f t="shared" si="23"/>
        <v>SA</v>
      </c>
    </row>
    <row r="1496" spans="1:3">
      <c r="A1496" s="150">
        <v>5421</v>
      </c>
      <c r="B1496" s="150">
        <v>32</v>
      </c>
      <c r="C1496" s="149" t="str">
        <f t="shared" si="23"/>
        <v>SA</v>
      </c>
    </row>
    <row r="1497" spans="1:3">
      <c r="A1497" s="150">
        <v>5422</v>
      </c>
      <c r="B1497" s="150">
        <v>32</v>
      </c>
      <c r="C1497" s="149" t="str">
        <f t="shared" si="23"/>
        <v>SA</v>
      </c>
    </row>
    <row r="1498" spans="1:3">
      <c r="A1498" s="150">
        <v>5430</v>
      </c>
      <c r="B1498" s="150">
        <v>32</v>
      </c>
      <c r="C1498" s="149" t="str">
        <f t="shared" si="23"/>
        <v>SA</v>
      </c>
    </row>
    <row r="1499" spans="1:3">
      <c r="A1499" s="150">
        <v>5431</v>
      </c>
      <c r="B1499" s="150">
        <v>32</v>
      </c>
      <c r="C1499" s="149" t="str">
        <f t="shared" si="23"/>
        <v>SA</v>
      </c>
    </row>
    <row r="1500" spans="1:3">
      <c r="A1500" s="150">
        <v>5432</v>
      </c>
      <c r="B1500" s="150">
        <v>32</v>
      </c>
      <c r="C1500" s="149" t="str">
        <f t="shared" si="23"/>
        <v>SA</v>
      </c>
    </row>
    <row r="1501" spans="1:3">
      <c r="A1501" s="150">
        <v>5433</v>
      </c>
      <c r="B1501" s="150">
        <v>32</v>
      </c>
      <c r="C1501" s="149" t="str">
        <f t="shared" si="23"/>
        <v>SA</v>
      </c>
    </row>
    <row r="1502" spans="1:3">
      <c r="A1502" s="150">
        <v>5434</v>
      </c>
      <c r="B1502" s="150">
        <v>32</v>
      </c>
      <c r="C1502" s="149" t="str">
        <f t="shared" si="23"/>
        <v>SA</v>
      </c>
    </row>
    <row r="1503" spans="1:3">
      <c r="A1503" s="150">
        <v>5440</v>
      </c>
      <c r="B1503" s="150">
        <v>32</v>
      </c>
      <c r="C1503" s="149" t="str">
        <f t="shared" si="23"/>
        <v>SA</v>
      </c>
    </row>
    <row r="1504" spans="1:3">
      <c r="A1504" s="150">
        <v>5451</v>
      </c>
      <c r="B1504" s="150">
        <v>32</v>
      </c>
      <c r="C1504" s="149" t="str">
        <f t="shared" si="23"/>
        <v>SA</v>
      </c>
    </row>
    <row r="1505" spans="1:3">
      <c r="A1505" s="150">
        <v>5452</v>
      </c>
      <c r="B1505" s="150">
        <v>32</v>
      </c>
      <c r="C1505" s="149" t="str">
        <f t="shared" si="23"/>
        <v>SA</v>
      </c>
    </row>
    <row r="1506" spans="1:3">
      <c r="A1506" s="150">
        <v>5453</v>
      </c>
      <c r="B1506" s="150">
        <v>32</v>
      </c>
      <c r="C1506" s="149" t="str">
        <f t="shared" si="23"/>
        <v>SA</v>
      </c>
    </row>
    <row r="1507" spans="1:3">
      <c r="A1507" s="150">
        <v>5454</v>
      </c>
      <c r="B1507" s="150">
        <v>32</v>
      </c>
      <c r="C1507" s="149" t="str">
        <f t="shared" si="23"/>
        <v>SA</v>
      </c>
    </row>
    <row r="1508" spans="1:3">
      <c r="A1508" s="150">
        <v>5455</v>
      </c>
      <c r="B1508" s="150">
        <v>32</v>
      </c>
      <c r="C1508" s="149" t="str">
        <f t="shared" si="23"/>
        <v>SA</v>
      </c>
    </row>
    <row r="1509" spans="1:3">
      <c r="A1509" s="150">
        <v>5460</v>
      </c>
      <c r="B1509" s="150">
        <v>32</v>
      </c>
      <c r="C1509" s="149" t="str">
        <f t="shared" si="23"/>
        <v>SA</v>
      </c>
    </row>
    <row r="1510" spans="1:3">
      <c r="A1510" s="150">
        <v>5461</v>
      </c>
      <c r="B1510" s="150">
        <v>32</v>
      </c>
      <c r="C1510" s="149" t="str">
        <f t="shared" si="23"/>
        <v>SA</v>
      </c>
    </row>
    <row r="1511" spans="1:3">
      <c r="A1511" s="150">
        <v>5462</v>
      </c>
      <c r="B1511" s="150">
        <v>32</v>
      </c>
      <c r="C1511" s="149" t="str">
        <f t="shared" si="23"/>
        <v>SA</v>
      </c>
    </row>
    <row r="1512" spans="1:3">
      <c r="A1512" s="150">
        <v>5464</v>
      </c>
      <c r="B1512" s="150">
        <v>32</v>
      </c>
      <c r="C1512" s="149" t="str">
        <f t="shared" si="23"/>
        <v>SA</v>
      </c>
    </row>
    <row r="1513" spans="1:3">
      <c r="A1513" s="150">
        <v>5470</v>
      </c>
      <c r="B1513" s="150">
        <v>32</v>
      </c>
      <c r="C1513" s="149" t="str">
        <f t="shared" si="23"/>
        <v>SA</v>
      </c>
    </row>
    <row r="1514" spans="1:3">
      <c r="A1514" s="150">
        <v>5471</v>
      </c>
      <c r="B1514" s="150">
        <v>32</v>
      </c>
      <c r="C1514" s="149" t="str">
        <f t="shared" si="23"/>
        <v>SA</v>
      </c>
    </row>
    <row r="1515" spans="1:3">
      <c r="A1515" s="150">
        <v>5472</v>
      </c>
      <c r="B1515" s="150">
        <v>32</v>
      </c>
      <c r="C1515" s="149" t="str">
        <f t="shared" si="23"/>
        <v>SA</v>
      </c>
    </row>
    <row r="1516" spans="1:3">
      <c r="A1516" s="150">
        <v>5473</v>
      </c>
      <c r="B1516" s="150">
        <v>32</v>
      </c>
      <c r="C1516" s="149" t="str">
        <f t="shared" si="23"/>
        <v>SA</v>
      </c>
    </row>
    <row r="1517" spans="1:3">
      <c r="A1517" s="150">
        <v>5480</v>
      </c>
      <c r="B1517" s="150">
        <v>32</v>
      </c>
      <c r="C1517" s="149" t="str">
        <f t="shared" si="23"/>
        <v>SA</v>
      </c>
    </row>
    <row r="1518" spans="1:3">
      <c r="A1518" s="150">
        <v>5481</v>
      </c>
      <c r="B1518" s="150">
        <v>32</v>
      </c>
      <c r="C1518" s="149" t="str">
        <f t="shared" si="23"/>
        <v>SA</v>
      </c>
    </row>
    <row r="1519" spans="1:3">
      <c r="A1519" s="150">
        <v>5482</v>
      </c>
      <c r="B1519" s="150">
        <v>32</v>
      </c>
      <c r="C1519" s="149" t="str">
        <f t="shared" si="23"/>
        <v>SA</v>
      </c>
    </row>
    <row r="1520" spans="1:3">
      <c r="A1520" s="150">
        <v>5483</v>
      </c>
      <c r="B1520" s="150">
        <v>32</v>
      </c>
      <c r="C1520" s="149" t="str">
        <f t="shared" si="23"/>
        <v>SA</v>
      </c>
    </row>
    <row r="1521" spans="1:3">
      <c r="A1521" s="150">
        <v>5485</v>
      </c>
      <c r="B1521" s="150">
        <v>32</v>
      </c>
      <c r="C1521" s="149" t="str">
        <f t="shared" si="23"/>
        <v>SA</v>
      </c>
    </row>
    <row r="1522" spans="1:3">
      <c r="A1522" s="150">
        <v>5490</v>
      </c>
      <c r="B1522" s="150">
        <v>32</v>
      </c>
      <c r="C1522" s="149" t="str">
        <f t="shared" si="23"/>
        <v>SA</v>
      </c>
    </row>
    <row r="1523" spans="1:3">
      <c r="A1523" s="150">
        <v>5491</v>
      </c>
      <c r="B1523" s="150">
        <v>32</v>
      </c>
      <c r="C1523" s="149" t="str">
        <f t="shared" si="23"/>
        <v>SA</v>
      </c>
    </row>
    <row r="1524" spans="1:3">
      <c r="A1524" s="150">
        <v>5493</v>
      </c>
      <c r="B1524" s="150">
        <v>32</v>
      </c>
      <c r="C1524" s="149" t="str">
        <f t="shared" si="23"/>
        <v>SA</v>
      </c>
    </row>
    <row r="1525" spans="1:3">
      <c r="A1525" s="150">
        <v>5495</v>
      </c>
      <c r="B1525" s="150">
        <v>32</v>
      </c>
      <c r="C1525" s="149" t="str">
        <f t="shared" si="23"/>
        <v>SA</v>
      </c>
    </row>
    <row r="1526" spans="1:3">
      <c r="A1526" s="150">
        <v>5502</v>
      </c>
      <c r="B1526" s="150">
        <v>32</v>
      </c>
      <c r="C1526" s="149" t="str">
        <f t="shared" si="23"/>
        <v>SA</v>
      </c>
    </row>
    <row r="1527" spans="1:3">
      <c r="A1527" s="150">
        <v>5510</v>
      </c>
      <c r="B1527" s="150">
        <v>32</v>
      </c>
      <c r="C1527" s="149" t="str">
        <f t="shared" si="23"/>
        <v>SA</v>
      </c>
    </row>
    <row r="1528" spans="1:3">
      <c r="A1528" s="150">
        <v>5520</v>
      </c>
      <c r="B1528" s="150">
        <v>32</v>
      </c>
      <c r="C1528" s="149" t="str">
        <f t="shared" si="23"/>
        <v>SA</v>
      </c>
    </row>
    <row r="1529" spans="1:3">
      <c r="A1529" s="150">
        <v>5521</v>
      </c>
      <c r="B1529" s="150">
        <v>32</v>
      </c>
      <c r="C1529" s="149" t="str">
        <f t="shared" si="23"/>
        <v>SA</v>
      </c>
    </row>
    <row r="1530" spans="1:3">
      <c r="A1530" s="150">
        <v>5522</v>
      </c>
      <c r="B1530" s="150">
        <v>32</v>
      </c>
      <c r="C1530" s="149" t="str">
        <f t="shared" si="23"/>
        <v>SA</v>
      </c>
    </row>
    <row r="1531" spans="1:3">
      <c r="A1531" s="150">
        <v>5523</v>
      </c>
      <c r="B1531" s="150">
        <v>32</v>
      </c>
      <c r="C1531" s="149" t="str">
        <f t="shared" si="23"/>
        <v>SA</v>
      </c>
    </row>
    <row r="1532" spans="1:3">
      <c r="A1532" s="150">
        <v>5540</v>
      </c>
      <c r="B1532" s="150">
        <v>32</v>
      </c>
      <c r="C1532" s="149" t="str">
        <f t="shared" si="23"/>
        <v>SA</v>
      </c>
    </row>
    <row r="1533" spans="1:3">
      <c r="A1533" s="150">
        <v>5550</v>
      </c>
      <c r="B1533" s="150">
        <v>32</v>
      </c>
      <c r="C1533" s="149" t="str">
        <f t="shared" si="23"/>
        <v>SA</v>
      </c>
    </row>
    <row r="1534" spans="1:3">
      <c r="A1534" s="150">
        <v>5560</v>
      </c>
      <c r="B1534" s="150">
        <v>32</v>
      </c>
      <c r="C1534" s="149" t="str">
        <f t="shared" si="23"/>
        <v>SA</v>
      </c>
    </row>
    <row r="1535" spans="1:3">
      <c r="A1535" s="150">
        <v>5700</v>
      </c>
      <c r="B1535" s="150">
        <v>32</v>
      </c>
      <c r="C1535" s="149" t="str">
        <f t="shared" si="23"/>
        <v>SA</v>
      </c>
    </row>
    <row r="1536" spans="1:3">
      <c r="A1536" s="150">
        <v>5710</v>
      </c>
      <c r="B1536" s="150">
        <v>32</v>
      </c>
      <c r="C1536" s="149" t="str">
        <f t="shared" si="23"/>
        <v>SA</v>
      </c>
    </row>
    <row r="1537" spans="1:3">
      <c r="A1537" s="150">
        <v>5000</v>
      </c>
      <c r="B1537" s="150">
        <v>33</v>
      </c>
      <c r="C1537" s="149" t="str">
        <f t="shared" si="23"/>
        <v>SA</v>
      </c>
    </row>
    <row r="1538" spans="1:3">
      <c r="A1538" s="150">
        <v>5001</v>
      </c>
      <c r="B1538" s="150">
        <v>33</v>
      </c>
      <c r="C1538" s="149" t="str">
        <f t="shared" ref="C1538:C1601" si="24">IF(OR(A1538&lt;=299,AND(A1538&lt;3000,A1538&gt;=1000)),"NSW",IF(AND(A1538&lt;=999,A1538&gt;=800),"NT",IF(OR(AND(A1538&lt;=8999,A1538&gt;=8000),AND(A1538&lt;=3999,A1538&gt;=3000)),"VIC",IF(OR(AND(A1538&lt;=9999,A1538&gt;=9000),AND(A1538&lt;=4999,A1538&gt;=4000)),"QLD",IF(AND(A1538&lt;=5999,A1538&gt;=5000),"SA",IF(AND(A1538&lt;=6999,A1538&gt;=6000),"WA","TAS"))))))</f>
        <v>SA</v>
      </c>
    </row>
    <row r="1539" spans="1:3">
      <c r="A1539" s="150">
        <v>5005</v>
      </c>
      <c r="B1539" s="150">
        <v>33</v>
      </c>
      <c r="C1539" s="149" t="str">
        <f t="shared" si="24"/>
        <v>SA</v>
      </c>
    </row>
    <row r="1540" spans="1:3">
      <c r="A1540" s="150">
        <v>5006</v>
      </c>
      <c r="B1540" s="150">
        <v>33</v>
      </c>
      <c r="C1540" s="149" t="str">
        <f t="shared" si="24"/>
        <v>SA</v>
      </c>
    </row>
    <row r="1541" spans="1:3">
      <c r="A1541" s="150">
        <v>5007</v>
      </c>
      <c r="B1541" s="150">
        <v>33</v>
      </c>
      <c r="C1541" s="149" t="str">
        <f t="shared" si="24"/>
        <v>SA</v>
      </c>
    </row>
    <row r="1542" spans="1:3">
      <c r="A1542" s="150">
        <v>5008</v>
      </c>
      <c r="B1542" s="150">
        <v>33</v>
      </c>
      <c r="C1542" s="149" t="str">
        <f t="shared" si="24"/>
        <v>SA</v>
      </c>
    </row>
    <row r="1543" spans="1:3">
      <c r="A1543" s="150">
        <v>5009</v>
      </c>
      <c r="B1543" s="150">
        <v>33</v>
      </c>
      <c r="C1543" s="149" t="str">
        <f t="shared" si="24"/>
        <v>SA</v>
      </c>
    </row>
    <row r="1544" spans="1:3">
      <c r="A1544" s="150">
        <v>5010</v>
      </c>
      <c r="B1544" s="150">
        <v>33</v>
      </c>
      <c r="C1544" s="149" t="str">
        <f t="shared" si="24"/>
        <v>SA</v>
      </c>
    </row>
    <row r="1545" spans="1:3">
      <c r="A1545" s="150">
        <v>5011</v>
      </c>
      <c r="B1545" s="150">
        <v>33</v>
      </c>
      <c r="C1545" s="149" t="str">
        <f t="shared" si="24"/>
        <v>SA</v>
      </c>
    </row>
    <row r="1546" spans="1:3">
      <c r="A1546" s="150">
        <v>5012</v>
      </c>
      <c r="B1546" s="150">
        <v>33</v>
      </c>
      <c r="C1546" s="149" t="str">
        <f t="shared" si="24"/>
        <v>SA</v>
      </c>
    </row>
    <row r="1547" spans="1:3">
      <c r="A1547" s="150">
        <v>5013</v>
      </c>
      <c r="B1547" s="150">
        <v>33</v>
      </c>
      <c r="C1547" s="149" t="str">
        <f t="shared" si="24"/>
        <v>SA</v>
      </c>
    </row>
    <row r="1548" spans="1:3">
      <c r="A1548" s="150">
        <v>5014</v>
      </c>
      <c r="B1548" s="150">
        <v>33</v>
      </c>
      <c r="C1548" s="149" t="str">
        <f t="shared" si="24"/>
        <v>SA</v>
      </c>
    </row>
    <row r="1549" spans="1:3">
      <c r="A1549" s="150">
        <v>5015</v>
      </c>
      <c r="B1549" s="150">
        <v>33</v>
      </c>
      <c r="C1549" s="149" t="str">
        <f t="shared" si="24"/>
        <v>SA</v>
      </c>
    </row>
    <row r="1550" spans="1:3">
      <c r="A1550" s="150">
        <v>5016</v>
      </c>
      <c r="B1550" s="150">
        <v>33</v>
      </c>
      <c r="C1550" s="149" t="str">
        <f t="shared" si="24"/>
        <v>SA</v>
      </c>
    </row>
    <row r="1551" spans="1:3">
      <c r="A1551" s="150">
        <v>5017</v>
      </c>
      <c r="B1551" s="150">
        <v>33</v>
      </c>
      <c r="C1551" s="149" t="str">
        <f t="shared" si="24"/>
        <v>SA</v>
      </c>
    </row>
    <row r="1552" spans="1:3">
      <c r="A1552" s="150">
        <v>5018</v>
      </c>
      <c r="B1552" s="150">
        <v>33</v>
      </c>
      <c r="C1552" s="149" t="str">
        <f t="shared" si="24"/>
        <v>SA</v>
      </c>
    </row>
    <row r="1553" spans="1:3">
      <c r="A1553" s="150">
        <v>5019</v>
      </c>
      <c r="B1553" s="150">
        <v>33</v>
      </c>
      <c r="C1553" s="149" t="str">
        <f t="shared" si="24"/>
        <v>SA</v>
      </c>
    </row>
    <row r="1554" spans="1:3">
      <c r="A1554" s="150">
        <v>5020</v>
      </c>
      <c r="B1554" s="150">
        <v>33</v>
      </c>
      <c r="C1554" s="149" t="str">
        <f t="shared" si="24"/>
        <v>SA</v>
      </c>
    </row>
    <row r="1555" spans="1:3">
      <c r="A1555" s="150">
        <v>5021</v>
      </c>
      <c r="B1555" s="150">
        <v>33</v>
      </c>
      <c r="C1555" s="149" t="str">
        <f t="shared" si="24"/>
        <v>SA</v>
      </c>
    </row>
    <row r="1556" spans="1:3">
      <c r="A1556" s="150">
        <v>5022</v>
      </c>
      <c r="B1556" s="150">
        <v>33</v>
      </c>
      <c r="C1556" s="149" t="str">
        <f t="shared" si="24"/>
        <v>SA</v>
      </c>
    </row>
    <row r="1557" spans="1:3">
      <c r="A1557" s="150">
        <v>5023</v>
      </c>
      <c r="B1557" s="150">
        <v>33</v>
      </c>
      <c r="C1557" s="149" t="str">
        <f t="shared" si="24"/>
        <v>SA</v>
      </c>
    </row>
    <row r="1558" spans="1:3">
      <c r="A1558" s="150">
        <v>5024</v>
      </c>
      <c r="B1558" s="150">
        <v>33</v>
      </c>
      <c r="C1558" s="149" t="str">
        <f t="shared" si="24"/>
        <v>SA</v>
      </c>
    </row>
    <row r="1559" spans="1:3">
      <c r="A1559" s="150">
        <v>5025</v>
      </c>
      <c r="B1559" s="150">
        <v>33</v>
      </c>
      <c r="C1559" s="149" t="str">
        <f t="shared" si="24"/>
        <v>SA</v>
      </c>
    </row>
    <row r="1560" spans="1:3">
      <c r="A1560" s="150">
        <v>5031</v>
      </c>
      <c r="B1560" s="150">
        <v>33</v>
      </c>
      <c r="C1560" s="149" t="str">
        <f t="shared" si="24"/>
        <v>SA</v>
      </c>
    </row>
    <row r="1561" spans="1:3">
      <c r="A1561" s="150">
        <v>5032</v>
      </c>
      <c r="B1561" s="150">
        <v>33</v>
      </c>
      <c r="C1561" s="149" t="str">
        <f t="shared" si="24"/>
        <v>SA</v>
      </c>
    </row>
    <row r="1562" spans="1:3">
      <c r="A1562" s="150">
        <v>5033</v>
      </c>
      <c r="B1562" s="150">
        <v>33</v>
      </c>
      <c r="C1562" s="149" t="str">
        <f t="shared" si="24"/>
        <v>SA</v>
      </c>
    </row>
    <row r="1563" spans="1:3">
      <c r="A1563" s="150">
        <v>5034</v>
      </c>
      <c r="B1563" s="150">
        <v>33</v>
      </c>
      <c r="C1563" s="149" t="str">
        <f t="shared" si="24"/>
        <v>SA</v>
      </c>
    </row>
    <row r="1564" spans="1:3">
      <c r="A1564" s="150">
        <v>5035</v>
      </c>
      <c r="B1564" s="150">
        <v>33</v>
      </c>
      <c r="C1564" s="149" t="str">
        <f t="shared" si="24"/>
        <v>SA</v>
      </c>
    </row>
    <row r="1565" spans="1:3">
      <c r="A1565" s="150">
        <v>5037</v>
      </c>
      <c r="B1565" s="150">
        <v>33</v>
      </c>
      <c r="C1565" s="149" t="str">
        <f t="shared" si="24"/>
        <v>SA</v>
      </c>
    </row>
    <row r="1566" spans="1:3">
      <c r="A1566" s="150">
        <v>5038</v>
      </c>
      <c r="B1566" s="150">
        <v>33</v>
      </c>
      <c r="C1566" s="149" t="str">
        <f t="shared" si="24"/>
        <v>SA</v>
      </c>
    </row>
    <row r="1567" spans="1:3">
      <c r="A1567" s="150">
        <v>5039</v>
      </c>
      <c r="B1567" s="150">
        <v>33</v>
      </c>
      <c r="C1567" s="149" t="str">
        <f t="shared" si="24"/>
        <v>SA</v>
      </c>
    </row>
    <row r="1568" spans="1:3">
      <c r="A1568" s="150">
        <v>5040</v>
      </c>
      <c r="B1568" s="150">
        <v>33</v>
      </c>
      <c r="C1568" s="149" t="str">
        <f t="shared" si="24"/>
        <v>SA</v>
      </c>
    </row>
    <row r="1569" spans="1:3">
      <c r="A1569" s="150">
        <v>5041</v>
      </c>
      <c r="B1569" s="150">
        <v>33</v>
      </c>
      <c r="C1569" s="149" t="str">
        <f t="shared" si="24"/>
        <v>SA</v>
      </c>
    </row>
    <row r="1570" spans="1:3">
      <c r="A1570" s="150">
        <v>5042</v>
      </c>
      <c r="B1570" s="150">
        <v>33</v>
      </c>
      <c r="C1570" s="149" t="str">
        <f t="shared" si="24"/>
        <v>SA</v>
      </c>
    </row>
    <row r="1571" spans="1:3">
      <c r="A1571" s="150">
        <v>5043</v>
      </c>
      <c r="B1571" s="150">
        <v>33</v>
      </c>
      <c r="C1571" s="149" t="str">
        <f t="shared" si="24"/>
        <v>SA</v>
      </c>
    </row>
    <row r="1572" spans="1:3">
      <c r="A1572" s="150">
        <v>5044</v>
      </c>
      <c r="B1572" s="150">
        <v>33</v>
      </c>
      <c r="C1572" s="149" t="str">
        <f t="shared" si="24"/>
        <v>SA</v>
      </c>
    </row>
    <row r="1573" spans="1:3">
      <c r="A1573" s="150">
        <v>5045</v>
      </c>
      <c r="B1573" s="150">
        <v>33</v>
      </c>
      <c r="C1573" s="149" t="str">
        <f t="shared" si="24"/>
        <v>SA</v>
      </c>
    </row>
    <row r="1574" spans="1:3">
      <c r="A1574" s="150">
        <v>5046</v>
      </c>
      <c r="B1574" s="150">
        <v>33</v>
      </c>
      <c r="C1574" s="149" t="str">
        <f t="shared" si="24"/>
        <v>SA</v>
      </c>
    </row>
    <row r="1575" spans="1:3">
      <c r="A1575" s="150">
        <v>5047</v>
      </c>
      <c r="B1575" s="150">
        <v>33</v>
      </c>
      <c r="C1575" s="149" t="str">
        <f t="shared" si="24"/>
        <v>SA</v>
      </c>
    </row>
    <row r="1576" spans="1:3">
      <c r="A1576" s="150">
        <v>5048</v>
      </c>
      <c r="B1576" s="150">
        <v>33</v>
      </c>
      <c r="C1576" s="149" t="str">
        <f t="shared" si="24"/>
        <v>SA</v>
      </c>
    </row>
    <row r="1577" spans="1:3">
      <c r="A1577" s="150">
        <v>5049</v>
      </c>
      <c r="B1577" s="150">
        <v>33</v>
      </c>
      <c r="C1577" s="149" t="str">
        <f t="shared" si="24"/>
        <v>SA</v>
      </c>
    </row>
    <row r="1578" spans="1:3">
      <c r="A1578" s="150">
        <v>5050</v>
      </c>
      <c r="B1578" s="150">
        <v>33</v>
      </c>
      <c r="C1578" s="149" t="str">
        <f t="shared" si="24"/>
        <v>SA</v>
      </c>
    </row>
    <row r="1579" spans="1:3">
      <c r="A1579" s="150">
        <v>5051</v>
      </c>
      <c r="B1579" s="150">
        <v>33</v>
      </c>
      <c r="C1579" s="149" t="str">
        <f t="shared" si="24"/>
        <v>SA</v>
      </c>
    </row>
    <row r="1580" spans="1:3">
      <c r="A1580" s="150">
        <v>5052</v>
      </c>
      <c r="B1580" s="150">
        <v>33</v>
      </c>
      <c r="C1580" s="149" t="str">
        <f t="shared" si="24"/>
        <v>SA</v>
      </c>
    </row>
    <row r="1581" spans="1:3">
      <c r="A1581" s="150">
        <v>5061</v>
      </c>
      <c r="B1581" s="150">
        <v>33</v>
      </c>
      <c r="C1581" s="149" t="str">
        <f t="shared" si="24"/>
        <v>SA</v>
      </c>
    </row>
    <row r="1582" spans="1:3">
      <c r="A1582" s="150">
        <v>5062</v>
      </c>
      <c r="B1582" s="150">
        <v>33</v>
      </c>
      <c r="C1582" s="149" t="str">
        <f t="shared" si="24"/>
        <v>SA</v>
      </c>
    </row>
    <row r="1583" spans="1:3">
      <c r="A1583" s="150">
        <v>5063</v>
      </c>
      <c r="B1583" s="150">
        <v>33</v>
      </c>
      <c r="C1583" s="149" t="str">
        <f t="shared" si="24"/>
        <v>SA</v>
      </c>
    </row>
    <row r="1584" spans="1:3">
      <c r="A1584" s="150">
        <v>5064</v>
      </c>
      <c r="B1584" s="150">
        <v>33</v>
      </c>
      <c r="C1584" s="149" t="str">
        <f t="shared" si="24"/>
        <v>SA</v>
      </c>
    </row>
    <row r="1585" spans="1:3">
      <c r="A1585" s="150">
        <v>5065</v>
      </c>
      <c r="B1585" s="150">
        <v>33</v>
      </c>
      <c r="C1585" s="149" t="str">
        <f t="shared" si="24"/>
        <v>SA</v>
      </c>
    </row>
    <row r="1586" spans="1:3">
      <c r="A1586" s="150">
        <v>5066</v>
      </c>
      <c r="B1586" s="150">
        <v>33</v>
      </c>
      <c r="C1586" s="149" t="str">
        <f t="shared" si="24"/>
        <v>SA</v>
      </c>
    </row>
    <row r="1587" spans="1:3">
      <c r="A1587" s="150">
        <v>5067</v>
      </c>
      <c r="B1587" s="150">
        <v>33</v>
      </c>
      <c r="C1587" s="149" t="str">
        <f t="shared" si="24"/>
        <v>SA</v>
      </c>
    </row>
    <row r="1588" spans="1:3">
      <c r="A1588" s="150">
        <v>5068</v>
      </c>
      <c r="B1588" s="150">
        <v>33</v>
      </c>
      <c r="C1588" s="149" t="str">
        <f t="shared" si="24"/>
        <v>SA</v>
      </c>
    </row>
    <row r="1589" spans="1:3">
      <c r="A1589" s="150">
        <v>5069</v>
      </c>
      <c r="B1589" s="150">
        <v>33</v>
      </c>
      <c r="C1589" s="149" t="str">
        <f t="shared" si="24"/>
        <v>SA</v>
      </c>
    </row>
    <row r="1590" spans="1:3">
      <c r="A1590" s="150">
        <v>5070</v>
      </c>
      <c r="B1590" s="150">
        <v>33</v>
      </c>
      <c r="C1590" s="149" t="str">
        <f t="shared" si="24"/>
        <v>SA</v>
      </c>
    </row>
    <row r="1591" spans="1:3">
      <c r="A1591" s="150">
        <v>5071</v>
      </c>
      <c r="B1591" s="150">
        <v>33</v>
      </c>
      <c r="C1591" s="149" t="str">
        <f t="shared" si="24"/>
        <v>SA</v>
      </c>
    </row>
    <row r="1592" spans="1:3">
      <c r="A1592" s="150">
        <v>5072</v>
      </c>
      <c r="B1592" s="150">
        <v>33</v>
      </c>
      <c r="C1592" s="149" t="str">
        <f t="shared" si="24"/>
        <v>SA</v>
      </c>
    </row>
    <row r="1593" spans="1:3">
      <c r="A1593" s="150">
        <v>5073</v>
      </c>
      <c r="B1593" s="150">
        <v>33</v>
      </c>
      <c r="C1593" s="149" t="str">
        <f t="shared" si="24"/>
        <v>SA</v>
      </c>
    </row>
    <row r="1594" spans="1:3">
      <c r="A1594" s="150">
        <v>5074</v>
      </c>
      <c r="B1594" s="150">
        <v>33</v>
      </c>
      <c r="C1594" s="149" t="str">
        <f t="shared" si="24"/>
        <v>SA</v>
      </c>
    </row>
    <row r="1595" spans="1:3">
      <c r="A1595" s="150">
        <v>5075</v>
      </c>
      <c r="B1595" s="150">
        <v>33</v>
      </c>
      <c r="C1595" s="149" t="str">
        <f t="shared" si="24"/>
        <v>SA</v>
      </c>
    </row>
    <row r="1596" spans="1:3">
      <c r="A1596" s="150">
        <v>5076</v>
      </c>
      <c r="B1596" s="150">
        <v>33</v>
      </c>
      <c r="C1596" s="149" t="str">
        <f t="shared" si="24"/>
        <v>SA</v>
      </c>
    </row>
    <row r="1597" spans="1:3">
      <c r="A1597" s="150">
        <v>5081</v>
      </c>
      <c r="B1597" s="150">
        <v>33</v>
      </c>
      <c r="C1597" s="149" t="str">
        <f t="shared" si="24"/>
        <v>SA</v>
      </c>
    </row>
    <row r="1598" spans="1:3">
      <c r="A1598" s="150">
        <v>5082</v>
      </c>
      <c r="B1598" s="150">
        <v>33</v>
      </c>
      <c r="C1598" s="149" t="str">
        <f t="shared" si="24"/>
        <v>SA</v>
      </c>
    </row>
    <row r="1599" spans="1:3">
      <c r="A1599" s="150">
        <v>5083</v>
      </c>
      <c r="B1599" s="150">
        <v>33</v>
      </c>
      <c r="C1599" s="149" t="str">
        <f t="shared" si="24"/>
        <v>SA</v>
      </c>
    </row>
    <row r="1600" spans="1:3">
      <c r="A1600" s="150">
        <v>5084</v>
      </c>
      <c r="B1600" s="150">
        <v>33</v>
      </c>
      <c r="C1600" s="149" t="str">
        <f t="shared" si="24"/>
        <v>SA</v>
      </c>
    </row>
    <row r="1601" spans="1:3">
      <c r="A1601" s="150">
        <v>5085</v>
      </c>
      <c r="B1601" s="150">
        <v>33</v>
      </c>
      <c r="C1601" s="149" t="str">
        <f t="shared" si="24"/>
        <v>SA</v>
      </c>
    </row>
    <row r="1602" spans="1:3">
      <c r="A1602" s="150">
        <v>5086</v>
      </c>
      <c r="B1602" s="150">
        <v>33</v>
      </c>
      <c r="C1602" s="149" t="str">
        <f t="shared" ref="C1602:C1665" si="25">IF(OR(A1602&lt;=299,AND(A1602&lt;3000,A1602&gt;=1000)),"NSW",IF(AND(A1602&lt;=999,A1602&gt;=800),"NT",IF(OR(AND(A1602&lt;=8999,A1602&gt;=8000),AND(A1602&lt;=3999,A1602&gt;=3000)),"VIC",IF(OR(AND(A1602&lt;=9999,A1602&gt;=9000),AND(A1602&lt;=4999,A1602&gt;=4000)),"QLD",IF(AND(A1602&lt;=5999,A1602&gt;=5000),"SA",IF(AND(A1602&lt;=6999,A1602&gt;=6000),"WA","TAS"))))))</f>
        <v>SA</v>
      </c>
    </row>
    <row r="1603" spans="1:3">
      <c r="A1603" s="150">
        <v>5087</v>
      </c>
      <c r="B1603" s="150">
        <v>33</v>
      </c>
      <c r="C1603" s="149" t="str">
        <f t="shared" si="25"/>
        <v>SA</v>
      </c>
    </row>
    <row r="1604" spans="1:3">
      <c r="A1604" s="150">
        <v>5088</v>
      </c>
      <c r="B1604" s="150">
        <v>33</v>
      </c>
      <c r="C1604" s="149" t="str">
        <f t="shared" si="25"/>
        <v>SA</v>
      </c>
    </row>
    <row r="1605" spans="1:3">
      <c r="A1605" s="150">
        <v>5089</v>
      </c>
      <c r="B1605" s="150">
        <v>33</v>
      </c>
      <c r="C1605" s="149" t="str">
        <f t="shared" si="25"/>
        <v>SA</v>
      </c>
    </row>
    <row r="1606" spans="1:3">
      <c r="A1606" s="150">
        <v>5090</v>
      </c>
      <c r="B1606" s="150">
        <v>33</v>
      </c>
      <c r="C1606" s="149" t="str">
        <f t="shared" si="25"/>
        <v>SA</v>
      </c>
    </row>
    <row r="1607" spans="1:3">
      <c r="A1607" s="150">
        <v>5091</v>
      </c>
      <c r="B1607" s="150">
        <v>33</v>
      </c>
      <c r="C1607" s="149" t="str">
        <f t="shared" si="25"/>
        <v>SA</v>
      </c>
    </row>
    <row r="1608" spans="1:3">
      <c r="A1608" s="150">
        <v>5092</v>
      </c>
      <c r="B1608" s="150">
        <v>33</v>
      </c>
      <c r="C1608" s="149" t="str">
        <f t="shared" si="25"/>
        <v>SA</v>
      </c>
    </row>
    <row r="1609" spans="1:3">
      <c r="A1609" s="150">
        <v>5093</v>
      </c>
      <c r="B1609" s="150">
        <v>33</v>
      </c>
      <c r="C1609" s="149" t="str">
        <f t="shared" si="25"/>
        <v>SA</v>
      </c>
    </row>
    <row r="1610" spans="1:3">
      <c r="A1610" s="150">
        <v>5094</v>
      </c>
      <c r="B1610" s="150">
        <v>33</v>
      </c>
      <c r="C1610" s="149" t="str">
        <f t="shared" si="25"/>
        <v>SA</v>
      </c>
    </row>
    <row r="1611" spans="1:3">
      <c r="A1611" s="150">
        <v>5095</v>
      </c>
      <c r="B1611" s="150">
        <v>33</v>
      </c>
      <c r="C1611" s="149" t="str">
        <f t="shared" si="25"/>
        <v>SA</v>
      </c>
    </row>
    <row r="1612" spans="1:3">
      <c r="A1612" s="150">
        <v>5096</v>
      </c>
      <c r="B1612" s="150">
        <v>33</v>
      </c>
      <c r="C1612" s="149" t="str">
        <f t="shared" si="25"/>
        <v>SA</v>
      </c>
    </row>
    <row r="1613" spans="1:3">
      <c r="A1613" s="150">
        <v>5097</v>
      </c>
      <c r="B1613" s="150">
        <v>33</v>
      </c>
      <c r="C1613" s="149" t="str">
        <f t="shared" si="25"/>
        <v>SA</v>
      </c>
    </row>
    <row r="1614" spans="1:3">
      <c r="A1614" s="150">
        <v>5098</v>
      </c>
      <c r="B1614" s="150">
        <v>33</v>
      </c>
      <c r="C1614" s="149" t="str">
        <f t="shared" si="25"/>
        <v>SA</v>
      </c>
    </row>
    <row r="1615" spans="1:3">
      <c r="A1615" s="150">
        <v>5106</v>
      </c>
      <c r="B1615" s="150">
        <v>33</v>
      </c>
      <c r="C1615" s="149" t="str">
        <f t="shared" si="25"/>
        <v>SA</v>
      </c>
    </row>
    <row r="1616" spans="1:3">
      <c r="A1616" s="150">
        <v>5107</v>
      </c>
      <c r="B1616" s="150">
        <v>33</v>
      </c>
      <c r="C1616" s="149" t="str">
        <f t="shared" si="25"/>
        <v>SA</v>
      </c>
    </row>
    <row r="1617" spans="1:3">
      <c r="A1617" s="150">
        <v>5108</v>
      </c>
      <c r="B1617" s="150">
        <v>33</v>
      </c>
      <c r="C1617" s="149" t="str">
        <f t="shared" si="25"/>
        <v>SA</v>
      </c>
    </row>
    <row r="1618" spans="1:3">
      <c r="A1618" s="150">
        <v>5109</v>
      </c>
      <c r="B1618" s="150">
        <v>33</v>
      </c>
      <c r="C1618" s="149" t="str">
        <f t="shared" si="25"/>
        <v>SA</v>
      </c>
    </row>
    <row r="1619" spans="1:3">
      <c r="A1619" s="150">
        <v>5110</v>
      </c>
      <c r="B1619" s="150">
        <v>33</v>
      </c>
      <c r="C1619" s="149" t="str">
        <f t="shared" si="25"/>
        <v>SA</v>
      </c>
    </row>
    <row r="1620" spans="1:3">
      <c r="A1620" s="150">
        <v>5111</v>
      </c>
      <c r="B1620" s="150">
        <v>33</v>
      </c>
      <c r="C1620" s="149" t="str">
        <f t="shared" si="25"/>
        <v>SA</v>
      </c>
    </row>
    <row r="1621" spans="1:3">
      <c r="A1621" s="150">
        <v>5112</v>
      </c>
      <c r="B1621" s="150">
        <v>33</v>
      </c>
      <c r="C1621" s="149" t="str">
        <f t="shared" si="25"/>
        <v>SA</v>
      </c>
    </row>
    <row r="1622" spans="1:3">
      <c r="A1622" s="150">
        <v>5113</v>
      </c>
      <c r="B1622" s="150">
        <v>33</v>
      </c>
      <c r="C1622" s="149" t="str">
        <f t="shared" si="25"/>
        <v>SA</v>
      </c>
    </row>
    <row r="1623" spans="1:3">
      <c r="A1623" s="150">
        <v>5114</v>
      </c>
      <c r="B1623" s="150">
        <v>33</v>
      </c>
      <c r="C1623" s="149" t="str">
        <f t="shared" si="25"/>
        <v>SA</v>
      </c>
    </row>
    <row r="1624" spans="1:3">
      <c r="A1624" s="150">
        <v>5115</v>
      </c>
      <c r="B1624" s="150">
        <v>33</v>
      </c>
      <c r="C1624" s="149" t="str">
        <f t="shared" si="25"/>
        <v>SA</v>
      </c>
    </row>
    <row r="1625" spans="1:3">
      <c r="A1625" s="150">
        <v>5116</v>
      </c>
      <c r="B1625" s="150">
        <v>33</v>
      </c>
      <c r="C1625" s="149" t="str">
        <f t="shared" si="25"/>
        <v>SA</v>
      </c>
    </row>
    <row r="1626" spans="1:3">
      <c r="A1626" s="150">
        <v>5117</v>
      </c>
      <c r="B1626" s="150">
        <v>33</v>
      </c>
      <c r="C1626" s="149" t="str">
        <f t="shared" si="25"/>
        <v>SA</v>
      </c>
    </row>
    <row r="1627" spans="1:3">
      <c r="A1627" s="150">
        <v>5118</v>
      </c>
      <c r="B1627" s="150">
        <v>33</v>
      </c>
      <c r="C1627" s="149" t="str">
        <f t="shared" si="25"/>
        <v>SA</v>
      </c>
    </row>
    <row r="1628" spans="1:3">
      <c r="A1628" s="150">
        <v>5120</v>
      </c>
      <c r="B1628" s="150">
        <v>33</v>
      </c>
      <c r="C1628" s="149" t="str">
        <f t="shared" si="25"/>
        <v>SA</v>
      </c>
    </row>
    <row r="1629" spans="1:3">
      <c r="A1629" s="150">
        <v>5121</v>
      </c>
      <c r="B1629" s="150">
        <v>33</v>
      </c>
      <c r="C1629" s="149" t="str">
        <f t="shared" si="25"/>
        <v>SA</v>
      </c>
    </row>
    <row r="1630" spans="1:3">
      <c r="A1630" s="150">
        <v>5125</v>
      </c>
      <c r="B1630" s="150">
        <v>33</v>
      </c>
      <c r="C1630" s="149" t="str">
        <f t="shared" si="25"/>
        <v>SA</v>
      </c>
    </row>
    <row r="1631" spans="1:3">
      <c r="A1631" s="150">
        <v>5126</v>
      </c>
      <c r="B1631" s="150">
        <v>33</v>
      </c>
      <c r="C1631" s="149" t="str">
        <f t="shared" si="25"/>
        <v>SA</v>
      </c>
    </row>
    <row r="1632" spans="1:3">
      <c r="A1632" s="150">
        <v>5127</v>
      </c>
      <c r="B1632" s="150">
        <v>33</v>
      </c>
      <c r="C1632" s="149" t="str">
        <f t="shared" si="25"/>
        <v>SA</v>
      </c>
    </row>
    <row r="1633" spans="1:3">
      <c r="A1633" s="150">
        <v>5131</v>
      </c>
      <c r="B1633" s="150">
        <v>33</v>
      </c>
      <c r="C1633" s="149" t="str">
        <f t="shared" si="25"/>
        <v>SA</v>
      </c>
    </row>
    <row r="1634" spans="1:3">
      <c r="A1634" s="150">
        <v>5132</v>
      </c>
      <c r="B1634" s="150">
        <v>33</v>
      </c>
      <c r="C1634" s="149" t="str">
        <f t="shared" si="25"/>
        <v>SA</v>
      </c>
    </row>
    <row r="1635" spans="1:3">
      <c r="A1635" s="150">
        <v>5133</v>
      </c>
      <c r="B1635" s="150">
        <v>33</v>
      </c>
      <c r="C1635" s="149" t="str">
        <f t="shared" si="25"/>
        <v>SA</v>
      </c>
    </row>
    <row r="1636" spans="1:3">
      <c r="A1636" s="150">
        <v>5134</v>
      </c>
      <c r="B1636" s="150">
        <v>33</v>
      </c>
      <c r="C1636" s="149" t="str">
        <f t="shared" si="25"/>
        <v>SA</v>
      </c>
    </row>
    <row r="1637" spans="1:3">
      <c r="A1637" s="150">
        <v>5136</v>
      </c>
      <c r="B1637" s="150">
        <v>33</v>
      </c>
      <c r="C1637" s="149" t="str">
        <f t="shared" si="25"/>
        <v>SA</v>
      </c>
    </row>
    <row r="1638" spans="1:3">
      <c r="A1638" s="150">
        <v>5137</v>
      </c>
      <c r="B1638" s="150">
        <v>33</v>
      </c>
      <c r="C1638" s="149" t="str">
        <f t="shared" si="25"/>
        <v>SA</v>
      </c>
    </row>
    <row r="1639" spans="1:3">
      <c r="A1639" s="150">
        <v>5138</v>
      </c>
      <c r="B1639" s="150">
        <v>33</v>
      </c>
      <c r="C1639" s="149" t="str">
        <f t="shared" si="25"/>
        <v>SA</v>
      </c>
    </row>
    <row r="1640" spans="1:3">
      <c r="A1640" s="150">
        <v>5139</v>
      </c>
      <c r="B1640" s="150">
        <v>33</v>
      </c>
      <c r="C1640" s="149" t="str">
        <f t="shared" si="25"/>
        <v>SA</v>
      </c>
    </row>
    <row r="1641" spans="1:3">
      <c r="A1641" s="150">
        <v>5140</v>
      </c>
      <c r="B1641" s="150">
        <v>33</v>
      </c>
      <c r="C1641" s="149" t="str">
        <f t="shared" si="25"/>
        <v>SA</v>
      </c>
    </row>
    <row r="1642" spans="1:3">
      <c r="A1642" s="150">
        <v>5141</v>
      </c>
      <c r="B1642" s="150">
        <v>33</v>
      </c>
      <c r="C1642" s="149" t="str">
        <f t="shared" si="25"/>
        <v>SA</v>
      </c>
    </row>
    <row r="1643" spans="1:3">
      <c r="A1643" s="150">
        <v>5142</v>
      </c>
      <c r="B1643" s="150">
        <v>33</v>
      </c>
      <c r="C1643" s="149" t="str">
        <f t="shared" si="25"/>
        <v>SA</v>
      </c>
    </row>
    <row r="1644" spans="1:3">
      <c r="A1644" s="150">
        <v>5144</v>
      </c>
      <c r="B1644" s="150">
        <v>33</v>
      </c>
      <c r="C1644" s="149" t="str">
        <f t="shared" si="25"/>
        <v>SA</v>
      </c>
    </row>
    <row r="1645" spans="1:3">
      <c r="A1645" s="150">
        <v>5150</v>
      </c>
      <c r="B1645" s="150">
        <v>33</v>
      </c>
      <c r="C1645" s="149" t="str">
        <f t="shared" si="25"/>
        <v>SA</v>
      </c>
    </row>
    <row r="1646" spans="1:3">
      <c r="A1646" s="150">
        <v>5151</v>
      </c>
      <c r="B1646" s="150">
        <v>33</v>
      </c>
      <c r="C1646" s="149" t="str">
        <f t="shared" si="25"/>
        <v>SA</v>
      </c>
    </row>
    <row r="1647" spans="1:3">
      <c r="A1647" s="150">
        <v>5152</v>
      </c>
      <c r="B1647" s="150">
        <v>33</v>
      </c>
      <c r="C1647" s="149" t="str">
        <f t="shared" si="25"/>
        <v>SA</v>
      </c>
    </row>
    <row r="1648" spans="1:3">
      <c r="A1648" s="150">
        <v>5153</v>
      </c>
      <c r="B1648" s="150">
        <v>33</v>
      </c>
      <c r="C1648" s="149" t="str">
        <f t="shared" si="25"/>
        <v>SA</v>
      </c>
    </row>
    <row r="1649" spans="1:3">
      <c r="A1649" s="150">
        <v>5154</v>
      </c>
      <c r="B1649" s="150">
        <v>33</v>
      </c>
      <c r="C1649" s="149" t="str">
        <f t="shared" si="25"/>
        <v>SA</v>
      </c>
    </row>
    <row r="1650" spans="1:3">
      <c r="A1650" s="150">
        <v>5155</v>
      </c>
      <c r="B1650" s="150">
        <v>33</v>
      </c>
      <c r="C1650" s="149" t="str">
        <f t="shared" si="25"/>
        <v>SA</v>
      </c>
    </row>
    <row r="1651" spans="1:3">
      <c r="A1651" s="150">
        <v>5156</v>
      </c>
      <c r="B1651" s="150">
        <v>33</v>
      </c>
      <c r="C1651" s="149" t="str">
        <f t="shared" si="25"/>
        <v>SA</v>
      </c>
    </row>
    <row r="1652" spans="1:3">
      <c r="A1652" s="150">
        <v>5157</v>
      </c>
      <c r="B1652" s="150">
        <v>33</v>
      </c>
      <c r="C1652" s="149" t="str">
        <f t="shared" si="25"/>
        <v>SA</v>
      </c>
    </row>
    <row r="1653" spans="1:3">
      <c r="A1653" s="150">
        <v>5158</v>
      </c>
      <c r="B1653" s="150">
        <v>33</v>
      </c>
      <c r="C1653" s="149" t="str">
        <f t="shared" si="25"/>
        <v>SA</v>
      </c>
    </row>
    <row r="1654" spans="1:3">
      <c r="A1654" s="150">
        <v>5159</v>
      </c>
      <c r="B1654" s="150">
        <v>33</v>
      </c>
      <c r="C1654" s="149" t="str">
        <f t="shared" si="25"/>
        <v>SA</v>
      </c>
    </row>
    <row r="1655" spans="1:3">
      <c r="A1655" s="150">
        <v>5160</v>
      </c>
      <c r="B1655" s="150">
        <v>33</v>
      </c>
      <c r="C1655" s="149" t="str">
        <f t="shared" si="25"/>
        <v>SA</v>
      </c>
    </row>
    <row r="1656" spans="1:3">
      <c r="A1656" s="150">
        <v>5161</v>
      </c>
      <c r="B1656" s="150">
        <v>33</v>
      </c>
      <c r="C1656" s="149" t="str">
        <f t="shared" si="25"/>
        <v>SA</v>
      </c>
    </row>
    <row r="1657" spans="1:3">
      <c r="A1657" s="150">
        <v>5162</v>
      </c>
      <c r="B1657" s="150">
        <v>33</v>
      </c>
      <c r="C1657" s="149" t="str">
        <f t="shared" si="25"/>
        <v>SA</v>
      </c>
    </row>
    <row r="1658" spans="1:3">
      <c r="A1658" s="150">
        <v>5163</v>
      </c>
      <c r="B1658" s="150">
        <v>33</v>
      </c>
      <c r="C1658" s="149" t="str">
        <f t="shared" si="25"/>
        <v>SA</v>
      </c>
    </row>
    <row r="1659" spans="1:3">
      <c r="A1659" s="150">
        <v>5164</v>
      </c>
      <c r="B1659" s="150">
        <v>33</v>
      </c>
      <c r="C1659" s="149" t="str">
        <f t="shared" si="25"/>
        <v>SA</v>
      </c>
    </row>
    <row r="1660" spans="1:3">
      <c r="A1660" s="150">
        <v>5165</v>
      </c>
      <c r="B1660" s="150">
        <v>33</v>
      </c>
      <c r="C1660" s="149" t="str">
        <f t="shared" si="25"/>
        <v>SA</v>
      </c>
    </row>
    <row r="1661" spans="1:3">
      <c r="A1661" s="150">
        <v>5166</v>
      </c>
      <c r="B1661" s="150">
        <v>33</v>
      </c>
      <c r="C1661" s="149" t="str">
        <f t="shared" si="25"/>
        <v>SA</v>
      </c>
    </row>
    <row r="1662" spans="1:3">
      <c r="A1662" s="150">
        <v>5167</v>
      </c>
      <c r="B1662" s="150">
        <v>33</v>
      </c>
      <c r="C1662" s="149" t="str">
        <f t="shared" si="25"/>
        <v>SA</v>
      </c>
    </row>
    <row r="1663" spans="1:3">
      <c r="A1663" s="150">
        <v>5168</v>
      </c>
      <c r="B1663" s="150">
        <v>33</v>
      </c>
      <c r="C1663" s="149" t="str">
        <f t="shared" si="25"/>
        <v>SA</v>
      </c>
    </row>
    <row r="1664" spans="1:3">
      <c r="A1664" s="150">
        <v>5169</v>
      </c>
      <c r="B1664" s="150">
        <v>33</v>
      </c>
      <c r="C1664" s="149" t="str">
        <f t="shared" si="25"/>
        <v>SA</v>
      </c>
    </row>
    <row r="1665" spans="1:3">
      <c r="A1665" s="150">
        <v>5170</v>
      </c>
      <c r="B1665" s="150">
        <v>33</v>
      </c>
      <c r="C1665" s="149" t="str">
        <f t="shared" si="25"/>
        <v>SA</v>
      </c>
    </row>
    <row r="1666" spans="1:3">
      <c r="A1666" s="150">
        <v>5171</v>
      </c>
      <c r="B1666" s="150">
        <v>33</v>
      </c>
      <c r="C1666" s="149" t="str">
        <f t="shared" ref="C1666:C1729" si="26">IF(OR(A1666&lt;=299,AND(A1666&lt;3000,A1666&gt;=1000)),"NSW",IF(AND(A1666&lt;=999,A1666&gt;=800),"NT",IF(OR(AND(A1666&lt;=8999,A1666&gt;=8000),AND(A1666&lt;=3999,A1666&gt;=3000)),"VIC",IF(OR(AND(A1666&lt;=9999,A1666&gt;=9000),AND(A1666&lt;=4999,A1666&gt;=4000)),"QLD",IF(AND(A1666&lt;=5999,A1666&gt;=5000),"SA",IF(AND(A1666&lt;=6999,A1666&gt;=6000),"WA","TAS"))))))</f>
        <v>SA</v>
      </c>
    </row>
    <row r="1667" spans="1:3">
      <c r="A1667" s="150">
        <v>5172</v>
      </c>
      <c r="B1667" s="150">
        <v>33</v>
      </c>
      <c r="C1667" s="149" t="str">
        <f t="shared" si="26"/>
        <v>SA</v>
      </c>
    </row>
    <row r="1668" spans="1:3">
      <c r="A1668" s="150">
        <v>5173</v>
      </c>
      <c r="B1668" s="150">
        <v>33</v>
      </c>
      <c r="C1668" s="149" t="str">
        <f t="shared" si="26"/>
        <v>SA</v>
      </c>
    </row>
    <row r="1669" spans="1:3">
      <c r="A1669" s="150">
        <v>5174</v>
      </c>
      <c r="B1669" s="150">
        <v>33</v>
      </c>
      <c r="C1669" s="149" t="str">
        <f t="shared" si="26"/>
        <v>SA</v>
      </c>
    </row>
    <row r="1670" spans="1:3">
      <c r="A1670" s="150">
        <v>5201</v>
      </c>
      <c r="B1670" s="150">
        <v>33</v>
      </c>
      <c r="C1670" s="149" t="str">
        <f t="shared" si="26"/>
        <v>SA</v>
      </c>
    </row>
    <row r="1671" spans="1:3">
      <c r="A1671" s="150">
        <v>5202</v>
      </c>
      <c r="B1671" s="150">
        <v>33</v>
      </c>
      <c r="C1671" s="149" t="str">
        <f t="shared" si="26"/>
        <v>SA</v>
      </c>
    </row>
    <row r="1672" spans="1:3">
      <c r="A1672" s="150">
        <v>5203</v>
      </c>
      <c r="B1672" s="150">
        <v>33</v>
      </c>
      <c r="C1672" s="149" t="str">
        <f t="shared" si="26"/>
        <v>SA</v>
      </c>
    </row>
    <row r="1673" spans="1:3">
      <c r="A1673" s="150">
        <v>5204</v>
      </c>
      <c r="B1673" s="150">
        <v>33</v>
      </c>
      <c r="C1673" s="149" t="str">
        <f t="shared" si="26"/>
        <v>SA</v>
      </c>
    </row>
    <row r="1674" spans="1:3">
      <c r="A1674" s="150">
        <v>5210</v>
      </c>
      <c r="B1674" s="150">
        <v>33</v>
      </c>
      <c r="C1674" s="149" t="str">
        <f t="shared" si="26"/>
        <v>SA</v>
      </c>
    </row>
    <row r="1675" spans="1:3">
      <c r="A1675" s="150">
        <v>5211</v>
      </c>
      <c r="B1675" s="150">
        <v>33</v>
      </c>
      <c r="C1675" s="149" t="str">
        <f t="shared" si="26"/>
        <v>SA</v>
      </c>
    </row>
    <row r="1676" spans="1:3">
      <c r="A1676" s="150">
        <v>5212</v>
      </c>
      <c r="B1676" s="150">
        <v>33</v>
      </c>
      <c r="C1676" s="149" t="str">
        <f t="shared" si="26"/>
        <v>SA</v>
      </c>
    </row>
    <row r="1677" spans="1:3">
      <c r="A1677" s="150">
        <v>5213</v>
      </c>
      <c r="B1677" s="150">
        <v>33</v>
      </c>
      <c r="C1677" s="149" t="str">
        <f t="shared" si="26"/>
        <v>SA</v>
      </c>
    </row>
    <row r="1678" spans="1:3">
      <c r="A1678" s="150">
        <v>5214</v>
      </c>
      <c r="B1678" s="150">
        <v>33</v>
      </c>
      <c r="C1678" s="149" t="str">
        <f t="shared" si="26"/>
        <v>SA</v>
      </c>
    </row>
    <row r="1679" spans="1:3">
      <c r="A1679" s="150">
        <v>5220</v>
      </c>
      <c r="B1679" s="150">
        <v>33</v>
      </c>
      <c r="C1679" s="149" t="str">
        <f t="shared" si="26"/>
        <v>SA</v>
      </c>
    </row>
    <row r="1680" spans="1:3">
      <c r="A1680" s="150">
        <v>5221</v>
      </c>
      <c r="B1680" s="150">
        <v>33</v>
      </c>
      <c r="C1680" s="149" t="str">
        <f t="shared" si="26"/>
        <v>SA</v>
      </c>
    </row>
    <row r="1681" spans="1:3">
      <c r="A1681" s="150">
        <v>5222</v>
      </c>
      <c r="B1681" s="150">
        <v>33</v>
      </c>
      <c r="C1681" s="149" t="str">
        <f t="shared" si="26"/>
        <v>SA</v>
      </c>
    </row>
    <row r="1682" spans="1:3">
      <c r="A1682" s="150">
        <v>5223</v>
      </c>
      <c r="B1682" s="150">
        <v>33</v>
      </c>
      <c r="C1682" s="149" t="str">
        <f t="shared" si="26"/>
        <v>SA</v>
      </c>
    </row>
    <row r="1683" spans="1:3">
      <c r="A1683" s="150">
        <v>5231</v>
      </c>
      <c r="B1683" s="150">
        <v>33</v>
      </c>
      <c r="C1683" s="149" t="str">
        <f t="shared" si="26"/>
        <v>SA</v>
      </c>
    </row>
    <row r="1684" spans="1:3">
      <c r="A1684" s="150">
        <v>5232</v>
      </c>
      <c r="B1684" s="150">
        <v>33</v>
      </c>
      <c r="C1684" s="149" t="str">
        <f t="shared" si="26"/>
        <v>SA</v>
      </c>
    </row>
    <row r="1685" spans="1:3">
      <c r="A1685" s="150">
        <v>5233</v>
      </c>
      <c r="B1685" s="150">
        <v>33</v>
      </c>
      <c r="C1685" s="149" t="str">
        <f t="shared" si="26"/>
        <v>SA</v>
      </c>
    </row>
    <row r="1686" spans="1:3">
      <c r="A1686" s="150">
        <v>5234</v>
      </c>
      <c r="B1686" s="150">
        <v>33</v>
      </c>
      <c r="C1686" s="149" t="str">
        <f t="shared" si="26"/>
        <v>SA</v>
      </c>
    </row>
    <row r="1687" spans="1:3">
      <c r="A1687" s="150">
        <v>5235</v>
      </c>
      <c r="B1687" s="150">
        <v>33</v>
      </c>
      <c r="C1687" s="149" t="str">
        <f t="shared" si="26"/>
        <v>SA</v>
      </c>
    </row>
    <row r="1688" spans="1:3">
      <c r="A1688" s="150">
        <v>5236</v>
      </c>
      <c r="B1688" s="150">
        <v>33</v>
      </c>
      <c r="C1688" s="149" t="str">
        <f t="shared" si="26"/>
        <v>SA</v>
      </c>
    </row>
    <row r="1689" spans="1:3">
      <c r="A1689" s="150">
        <v>5237</v>
      </c>
      <c r="B1689" s="150">
        <v>33</v>
      </c>
      <c r="C1689" s="149" t="str">
        <f t="shared" si="26"/>
        <v>SA</v>
      </c>
    </row>
    <row r="1690" spans="1:3">
      <c r="A1690" s="150">
        <v>5238</v>
      </c>
      <c r="B1690" s="150">
        <v>33</v>
      </c>
      <c r="C1690" s="149" t="str">
        <f t="shared" si="26"/>
        <v>SA</v>
      </c>
    </row>
    <row r="1691" spans="1:3">
      <c r="A1691" s="150">
        <v>5240</v>
      </c>
      <c r="B1691" s="150">
        <v>33</v>
      </c>
      <c r="C1691" s="149" t="str">
        <f t="shared" si="26"/>
        <v>SA</v>
      </c>
    </row>
    <row r="1692" spans="1:3">
      <c r="A1692" s="150">
        <v>5241</v>
      </c>
      <c r="B1692" s="150">
        <v>33</v>
      </c>
      <c r="C1692" s="149" t="str">
        <f t="shared" si="26"/>
        <v>SA</v>
      </c>
    </row>
    <row r="1693" spans="1:3">
      <c r="A1693" s="150">
        <v>5242</v>
      </c>
      <c r="B1693" s="150">
        <v>33</v>
      </c>
      <c r="C1693" s="149" t="str">
        <f t="shared" si="26"/>
        <v>SA</v>
      </c>
    </row>
    <row r="1694" spans="1:3">
      <c r="A1694" s="150">
        <v>5243</v>
      </c>
      <c r="B1694" s="150">
        <v>33</v>
      </c>
      <c r="C1694" s="149" t="str">
        <f t="shared" si="26"/>
        <v>SA</v>
      </c>
    </row>
    <row r="1695" spans="1:3">
      <c r="A1695" s="150">
        <v>5244</v>
      </c>
      <c r="B1695" s="150">
        <v>33</v>
      </c>
      <c r="C1695" s="149" t="str">
        <f t="shared" si="26"/>
        <v>SA</v>
      </c>
    </row>
    <row r="1696" spans="1:3">
      <c r="A1696" s="150">
        <v>5245</v>
      </c>
      <c r="B1696" s="150">
        <v>33</v>
      </c>
      <c r="C1696" s="149" t="str">
        <f t="shared" si="26"/>
        <v>SA</v>
      </c>
    </row>
    <row r="1697" spans="1:3">
      <c r="A1697" s="150">
        <v>5250</v>
      </c>
      <c r="B1697" s="150">
        <v>33</v>
      </c>
      <c r="C1697" s="149" t="str">
        <f t="shared" si="26"/>
        <v>SA</v>
      </c>
    </row>
    <row r="1698" spans="1:3">
      <c r="A1698" s="150">
        <v>5251</v>
      </c>
      <c r="B1698" s="150">
        <v>33</v>
      </c>
      <c r="C1698" s="149" t="str">
        <f t="shared" si="26"/>
        <v>SA</v>
      </c>
    </row>
    <row r="1699" spans="1:3">
      <c r="A1699" s="150">
        <v>5252</v>
      </c>
      <c r="B1699" s="150">
        <v>33</v>
      </c>
      <c r="C1699" s="149" t="str">
        <f t="shared" si="26"/>
        <v>SA</v>
      </c>
    </row>
    <row r="1700" spans="1:3">
      <c r="A1700" s="150">
        <v>5253</v>
      </c>
      <c r="B1700" s="150">
        <v>33</v>
      </c>
      <c r="C1700" s="149" t="str">
        <f t="shared" si="26"/>
        <v>SA</v>
      </c>
    </row>
    <row r="1701" spans="1:3">
      <c r="A1701" s="150">
        <v>5254</v>
      </c>
      <c r="B1701" s="150">
        <v>33</v>
      </c>
      <c r="C1701" s="149" t="str">
        <f t="shared" si="26"/>
        <v>SA</v>
      </c>
    </row>
    <row r="1702" spans="1:3">
      <c r="A1702" s="150">
        <v>5255</v>
      </c>
      <c r="B1702" s="150">
        <v>33</v>
      </c>
      <c r="C1702" s="149" t="str">
        <f t="shared" si="26"/>
        <v>SA</v>
      </c>
    </row>
    <row r="1703" spans="1:3">
      <c r="A1703" s="150">
        <v>5256</v>
      </c>
      <c r="B1703" s="150">
        <v>33</v>
      </c>
      <c r="C1703" s="149" t="str">
        <f t="shared" si="26"/>
        <v>SA</v>
      </c>
    </row>
    <row r="1704" spans="1:3">
      <c r="A1704" s="150">
        <v>5303</v>
      </c>
      <c r="B1704" s="150">
        <v>33</v>
      </c>
      <c r="C1704" s="149" t="str">
        <f t="shared" si="26"/>
        <v>SA</v>
      </c>
    </row>
    <row r="1705" spans="1:3">
      <c r="A1705" s="150">
        <v>5350</v>
      </c>
      <c r="B1705" s="150">
        <v>33</v>
      </c>
      <c r="C1705" s="149" t="str">
        <f t="shared" si="26"/>
        <v>SA</v>
      </c>
    </row>
    <row r="1706" spans="1:3">
      <c r="A1706" s="150">
        <v>5351</v>
      </c>
      <c r="B1706" s="150">
        <v>33</v>
      </c>
      <c r="C1706" s="149" t="str">
        <f t="shared" si="26"/>
        <v>SA</v>
      </c>
    </row>
    <row r="1707" spans="1:3">
      <c r="A1707" s="150">
        <v>5352</v>
      </c>
      <c r="B1707" s="150">
        <v>33</v>
      </c>
      <c r="C1707" s="149" t="str">
        <f t="shared" si="26"/>
        <v>SA</v>
      </c>
    </row>
    <row r="1708" spans="1:3">
      <c r="A1708" s="150">
        <v>5353</v>
      </c>
      <c r="B1708" s="150">
        <v>33</v>
      </c>
      <c r="C1708" s="149" t="str">
        <f t="shared" si="26"/>
        <v>SA</v>
      </c>
    </row>
    <row r="1709" spans="1:3">
      <c r="A1709" s="150">
        <v>5355</v>
      </c>
      <c r="B1709" s="150">
        <v>33</v>
      </c>
      <c r="C1709" s="149" t="str">
        <f t="shared" si="26"/>
        <v>SA</v>
      </c>
    </row>
    <row r="1710" spans="1:3">
      <c r="A1710" s="150">
        <v>5360</v>
      </c>
      <c r="B1710" s="150">
        <v>33</v>
      </c>
      <c r="C1710" s="149" t="str">
        <f t="shared" si="26"/>
        <v>SA</v>
      </c>
    </row>
    <row r="1711" spans="1:3">
      <c r="A1711" s="150">
        <v>5371</v>
      </c>
      <c r="B1711" s="150">
        <v>33</v>
      </c>
      <c r="C1711" s="149" t="str">
        <f t="shared" si="26"/>
        <v>SA</v>
      </c>
    </row>
    <row r="1712" spans="1:3">
      <c r="A1712" s="150">
        <v>5372</v>
      </c>
      <c r="B1712" s="150">
        <v>33</v>
      </c>
      <c r="C1712" s="149" t="str">
        <f t="shared" si="26"/>
        <v>SA</v>
      </c>
    </row>
    <row r="1713" spans="1:3">
      <c r="A1713" s="150">
        <v>5501</v>
      </c>
      <c r="B1713" s="150">
        <v>33</v>
      </c>
      <c r="C1713" s="149" t="str">
        <f t="shared" si="26"/>
        <v>SA</v>
      </c>
    </row>
    <row r="1714" spans="1:3">
      <c r="A1714" s="150">
        <v>5552</v>
      </c>
      <c r="B1714" s="150">
        <v>33</v>
      </c>
      <c r="C1714" s="149" t="str">
        <f t="shared" si="26"/>
        <v>SA</v>
      </c>
    </row>
    <row r="1715" spans="1:3">
      <c r="A1715" s="150">
        <v>5554</v>
      </c>
      <c r="B1715" s="150">
        <v>33</v>
      </c>
      <c r="C1715" s="149" t="str">
        <f t="shared" si="26"/>
        <v>SA</v>
      </c>
    </row>
    <row r="1716" spans="1:3">
      <c r="A1716" s="150">
        <v>5555</v>
      </c>
      <c r="B1716" s="150">
        <v>33</v>
      </c>
      <c r="C1716" s="149" t="str">
        <f t="shared" si="26"/>
        <v>SA</v>
      </c>
    </row>
    <row r="1717" spans="1:3">
      <c r="A1717" s="150">
        <v>5556</v>
      </c>
      <c r="B1717" s="150">
        <v>33</v>
      </c>
      <c r="C1717" s="149" t="str">
        <f t="shared" si="26"/>
        <v>SA</v>
      </c>
    </row>
    <row r="1718" spans="1:3">
      <c r="A1718" s="150">
        <v>5558</v>
      </c>
      <c r="B1718" s="150">
        <v>33</v>
      </c>
      <c r="C1718" s="149" t="str">
        <f t="shared" si="26"/>
        <v>SA</v>
      </c>
    </row>
    <row r="1719" spans="1:3">
      <c r="A1719" s="150">
        <v>5570</v>
      </c>
      <c r="B1719" s="150">
        <v>33</v>
      </c>
      <c r="C1719" s="149" t="str">
        <f t="shared" si="26"/>
        <v>SA</v>
      </c>
    </row>
    <row r="1720" spans="1:3">
      <c r="A1720" s="150">
        <v>5571</v>
      </c>
      <c r="B1720" s="150">
        <v>33</v>
      </c>
      <c r="C1720" s="149" t="str">
        <f t="shared" si="26"/>
        <v>SA</v>
      </c>
    </row>
    <row r="1721" spans="1:3">
      <c r="A1721" s="150">
        <v>5572</v>
      </c>
      <c r="B1721" s="150">
        <v>33</v>
      </c>
      <c r="C1721" s="149" t="str">
        <f t="shared" si="26"/>
        <v>SA</v>
      </c>
    </row>
    <row r="1722" spans="1:3">
      <c r="A1722" s="150">
        <v>5573</v>
      </c>
      <c r="B1722" s="150">
        <v>33</v>
      </c>
      <c r="C1722" s="149" t="str">
        <f t="shared" si="26"/>
        <v>SA</v>
      </c>
    </row>
    <row r="1723" spans="1:3">
      <c r="A1723" s="150">
        <v>5575</v>
      </c>
      <c r="B1723" s="150">
        <v>33</v>
      </c>
      <c r="C1723" s="149" t="str">
        <f t="shared" si="26"/>
        <v>SA</v>
      </c>
    </row>
    <row r="1724" spans="1:3">
      <c r="A1724" s="150">
        <v>5576</v>
      </c>
      <c r="B1724" s="150">
        <v>33</v>
      </c>
      <c r="C1724" s="149" t="str">
        <f t="shared" si="26"/>
        <v>SA</v>
      </c>
    </row>
    <row r="1725" spans="1:3">
      <c r="A1725" s="150">
        <v>5577</v>
      </c>
      <c r="B1725" s="150">
        <v>33</v>
      </c>
      <c r="C1725" s="149" t="str">
        <f t="shared" si="26"/>
        <v>SA</v>
      </c>
    </row>
    <row r="1726" spans="1:3">
      <c r="A1726" s="150">
        <v>5580</v>
      </c>
      <c r="B1726" s="150">
        <v>33</v>
      </c>
      <c r="C1726" s="149" t="str">
        <f t="shared" si="26"/>
        <v>SA</v>
      </c>
    </row>
    <row r="1727" spans="1:3">
      <c r="A1727" s="150">
        <v>5581</v>
      </c>
      <c r="B1727" s="150">
        <v>33</v>
      </c>
      <c r="C1727" s="149" t="str">
        <f t="shared" si="26"/>
        <v>SA</v>
      </c>
    </row>
    <row r="1728" spans="1:3">
      <c r="A1728" s="150">
        <v>5582</v>
      </c>
      <c r="B1728" s="150">
        <v>33</v>
      </c>
      <c r="C1728" s="149" t="str">
        <f t="shared" si="26"/>
        <v>SA</v>
      </c>
    </row>
    <row r="1729" spans="1:3">
      <c r="A1729" s="150">
        <v>5583</v>
      </c>
      <c r="B1729" s="150">
        <v>33</v>
      </c>
      <c r="C1729" s="149" t="str">
        <f t="shared" si="26"/>
        <v>SA</v>
      </c>
    </row>
    <row r="1730" spans="1:3">
      <c r="A1730" s="150">
        <v>5800</v>
      </c>
      <c r="B1730" s="150">
        <v>33</v>
      </c>
      <c r="C1730" s="149" t="str">
        <f t="shared" ref="C1730:C1793" si="27">IF(OR(A1730&lt;=299,AND(A1730&lt;3000,A1730&gt;=1000)),"NSW",IF(AND(A1730&lt;=999,A1730&gt;=800),"NT",IF(OR(AND(A1730&lt;=8999,A1730&gt;=8000),AND(A1730&lt;=3999,A1730&gt;=3000)),"VIC",IF(OR(AND(A1730&lt;=9999,A1730&gt;=9000),AND(A1730&lt;=4999,A1730&gt;=4000)),"QLD",IF(AND(A1730&lt;=5999,A1730&gt;=5000),"SA",IF(AND(A1730&lt;=6999,A1730&gt;=6000),"WA","TAS"))))))</f>
        <v>SA</v>
      </c>
    </row>
    <row r="1731" spans="1:3">
      <c r="A1731" s="150">
        <v>5810</v>
      </c>
      <c r="B1731" s="150">
        <v>33</v>
      </c>
      <c r="C1731" s="149" t="str">
        <f t="shared" si="27"/>
        <v>SA</v>
      </c>
    </row>
    <row r="1732" spans="1:3">
      <c r="A1732" s="150">
        <v>5839</v>
      </c>
      <c r="B1732" s="150">
        <v>33</v>
      </c>
      <c r="C1732" s="149" t="str">
        <f t="shared" si="27"/>
        <v>SA</v>
      </c>
    </row>
    <row r="1733" spans="1:3">
      <c r="A1733" s="150">
        <v>5880</v>
      </c>
      <c r="B1733" s="150">
        <v>33</v>
      </c>
      <c r="C1733" s="149" t="str">
        <f t="shared" si="27"/>
        <v>SA</v>
      </c>
    </row>
    <row r="1734" spans="1:3">
      <c r="A1734" s="150">
        <v>5881</v>
      </c>
      <c r="B1734" s="150">
        <v>33</v>
      </c>
      <c r="C1734" s="149" t="str">
        <f t="shared" si="27"/>
        <v>SA</v>
      </c>
    </row>
    <row r="1735" spans="1:3">
      <c r="A1735" s="150">
        <v>5882</v>
      </c>
      <c r="B1735" s="150">
        <v>33</v>
      </c>
      <c r="C1735" s="149" t="str">
        <f t="shared" si="27"/>
        <v>SA</v>
      </c>
    </row>
    <row r="1736" spans="1:3">
      <c r="A1736" s="150">
        <v>5883</v>
      </c>
      <c r="B1736" s="150">
        <v>33</v>
      </c>
      <c r="C1736" s="149" t="str">
        <f t="shared" si="27"/>
        <v>SA</v>
      </c>
    </row>
    <row r="1737" spans="1:3">
      <c r="A1737" s="150">
        <v>5884</v>
      </c>
      <c r="B1737" s="150">
        <v>33</v>
      </c>
      <c r="C1737" s="149" t="str">
        <f t="shared" si="27"/>
        <v>SA</v>
      </c>
    </row>
    <row r="1738" spans="1:3">
      <c r="A1738" s="150">
        <v>5885</v>
      </c>
      <c r="B1738" s="150">
        <v>33</v>
      </c>
      <c r="C1738" s="149" t="str">
        <f t="shared" si="27"/>
        <v>SA</v>
      </c>
    </row>
    <row r="1739" spans="1:3">
      <c r="A1739" s="150">
        <v>5886</v>
      </c>
      <c r="B1739" s="150">
        <v>33</v>
      </c>
      <c r="C1739" s="149" t="str">
        <f t="shared" si="27"/>
        <v>SA</v>
      </c>
    </row>
    <row r="1740" spans="1:3">
      <c r="A1740" s="150">
        <v>5887</v>
      </c>
      <c r="B1740" s="150">
        <v>33</v>
      </c>
      <c r="C1740" s="149" t="str">
        <f t="shared" si="27"/>
        <v>SA</v>
      </c>
    </row>
    <row r="1741" spans="1:3">
      <c r="A1741" s="150">
        <v>5888</v>
      </c>
      <c r="B1741" s="150">
        <v>33</v>
      </c>
      <c r="C1741" s="149" t="str">
        <f t="shared" si="27"/>
        <v>SA</v>
      </c>
    </row>
    <row r="1742" spans="1:3">
      <c r="A1742" s="150">
        <v>5889</v>
      </c>
      <c r="B1742" s="150">
        <v>33</v>
      </c>
      <c r="C1742" s="149" t="str">
        <f t="shared" si="27"/>
        <v>SA</v>
      </c>
    </row>
    <row r="1743" spans="1:3">
      <c r="A1743" s="150">
        <v>5942</v>
      </c>
      <c r="B1743" s="150">
        <v>33</v>
      </c>
      <c r="C1743" s="149" t="str">
        <f t="shared" si="27"/>
        <v>SA</v>
      </c>
    </row>
    <row r="1744" spans="1:3">
      <c r="A1744" s="150">
        <v>5950</v>
      </c>
      <c r="B1744" s="150">
        <v>33</v>
      </c>
      <c r="C1744" s="149" t="str">
        <f t="shared" si="27"/>
        <v>SA</v>
      </c>
    </row>
    <row r="1745" spans="1:3">
      <c r="A1745" s="150">
        <v>5259</v>
      </c>
      <c r="B1745" s="150">
        <v>34</v>
      </c>
      <c r="C1745" s="149" t="str">
        <f t="shared" si="27"/>
        <v>SA</v>
      </c>
    </row>
    <row r="1746" spans="1:3">
      <c r="A1746" s="150">
        <v>5260</v>
      </c>
      <c r="B1746" s="150">
        <v>34</v>
      </c>
      <c r="C1746" s="149" t="str">
        <f t="shared" si="27"/>
        <v>SA</v>
      </c>
    </row>
    <row r="1747" spans="1:3">
      <c r="A1747" s="150">
        <v>5261</v>
      </c>
      <c r="B1747" s="150">
        <v>34</v>
      </c>
      <c r="C1747" s="149" t="str">
        <f t="shared" si="27"/>
        <v>SA</v>
      </c>
    </row>
    <row r="1748" spans="1:3">
      <c r="A1748" s="150">
        <v>5264</v>
      </c>
      <c r="B1748" s="150">
        <v>34</v>
      </c>
      <c r="C1748" s="149" t="str">
        <f t="shared" si="27"/>
        <v>SA</v>
      </c>
    </row>
    <row r="1749" spans="1:3">
      <c r="A1749" s="150">
        <v>5265</v>
      </c>
      <c r="B1749" s="150">
        <v>34</v>
      </c>
      <c r="C1749" s="149" t="str">
        <f t="shared" si="27"/>
        <v>SA</v>
      </c>
    </row>
    <row r="1750" spans="1:3">
      <c r="A1750" s="150">
        <v>5266</v>
      </c>
      <c r="B1750" s="150">
        <v>34</v>
      </c>
      <c r="C1750" s="149" t="str">
        <f t="shared" si="27"/>
        <v>SA</v>
      </c>
    </row>
    <row r="1751" spans="1:3">
      <c r="A1751" s="150">
        <v>5301</v>
      </c>
      <c r="B1751" s="150">
        <v>34</v>
      </c>
      <c r="C1751" s="149" t="str">
        <f t="shared" si="27"/>
        <v>SA</v>
      </c>
    </row>
    <row r="1752" spans="1:3">
      <c r="A1752" s="150">
        <v>5302</v>
      </c>
      <c r="B1752" s="150">
        <v>34</v>
      </c>
      <c r="C1752" s="149" t="str">
        <f t="shared" si="27"/>
        <v>SA</v>
      </c>
    </row>
    <row r="1753" spans="1:3">
      <c r="A1753" s="150">
        <v>5304</v>
      </c>
      <c r="B1753" s="150">
        <v>34</v>
      </c>
      <c r="C1753" s="149" t="str">
        <f t="shared" si="27"/>
        <v>SA</v>
      </c>
    </row>
    <row r="1754" spans="1:3">
      <c r="A1754" s="150">
        <v>5306</v>
      </c>
      <c r="B1754" s="150">
        <v>34</v>
      </c>
      <c r="C1754" s="149" t="str">
        <f t="shared" si="27"/>
        <v>SA</v>
      </c>
    </row>
    <row r="1755" spans="1:3">
      <c r="A1755" s="150">
        <v>5307</v>
      </c>
      <c r="B1755" s="150">
        <v>34</v>
      </c>
      <c r="C1755" s="149" t="str">
        <f t="shared" si="27"/>
        <v>SA</v>
      </c>
    </row>
    <row r="1756" spans="1:3">
      <c r="A1756" s="150">
        <v>5308</v>
      </c>
      <c r="B1756" s="150">
        <v>34</v>
      </c>
      <c r="C1756" s="149" t="str">
        <f t="shared" si="27"/>
        <v>SA</v>
      </c>
    </row>
    <row r="1757" spans="1:3">
      <c r="A1757" s="150">
        <v>5309</v>
      </c>
      <c r="B1757" s="150">
        <v>34</v>
      </c>
      <c r="C1757" s="149" t="str">
        <f t="shared" si="27"/>
        <v>SA</v>
      </c>
    </row>
    <row r="1758" spans="1:3">
      <c r="A1758" s="150">
        <v>5310</v>
      </c>
      <c r="B1758" s="150">
        <v>34</v>
      </c>
      <c r="C1758" s="149" t="str">
        <f t="shared" si="27"/>
        <v>SA</v>
      </c>
    </row>
    <row r="1759" spans="1:3">
      <c r="A1759" s="150">
        <v>5311</v>
      </c>
      <c r="B1759" s="150">
        <v>34</v>
      </c>
      <c r="C1759" s="149" t="str">
        <f t="shared" si="27"/>
        <v>SA</v>
      </c>
    </row>
    <row r="1760" spans="1:3">
      <c r="A1760" s="150">
        <v>5312</v>
      </c>
      <c r="B1760" s="150">
        <v>34</v>
      </c>
      <c r="C1760" s="149" t="str">
        <f t="shared" si="27"/>
        <v>SA</v>
      </c>
    </row>
    <row r="1761" spans="1:3">
      <c r="A1761" s="150">
        <v>5320</v>
      </c>
      <c r="B1761" s="150">
        <v>34</v>
      </c>
      <c r="C1761" s="149" t="str">
        <f t="shared" si="27"/>
        <v>SA</v>
      </c>
    </row>
    <row r="1762" spans="1:3">
      <c r="A1762" s="150">
        <v>5321</v>
      </c>
      <c r="B1762" s="150">
        <v>34</v>
      </c>
      <c r="C1762" s="149" t="str">
        <f t="shared" si="27"/>
        <v>SA</v>
      </c>
    </row>
    <row r="1763" spans="1:3">
      <c r="A1763" s="150">
        <v>5322</v>
      </c>
      <c r="B1763" s="150">
        <v>34</v>
      </c>
      <c r="C1763" s="149" t="str">
        <f t="shared" si="27"/>
        <v>SA</v>
      </c>
    </row>
    <row r="1764" spans="1:3">
      <c r="A1764" s="150">
        <v>5330</v>
      </c>
      <c r="B1764" s="150">
        <v>34</v>
      </c>
      <c r="C1764" s="149" t="str">
        <f t="shared" si="27"/>
        <v>SA</v>
      </c>
    </row>
    <row r="1765" spans="1:3">
      <c r="A1765" s="150">
        <v>5331</v>
      </c>
      <c r="B1765" s="150">
        <v>34</v>
      </c>
      <c r="C1765" s="149" t="str">
        <f t="shared" si="27"/>
        <v>SA</v>
      </c>
    </row>
    <row r="1766" spans="1:3">
      <c r="A1766" s="150">
        <v>5332</v>
      </c>
      <c r="B1766" s="150">
        <v>34</v>
      </c>
      <c r="C1766" s="149" t="str">
        <f t="shared" si="27"/>
        <v>SA</v>
      </c>
    </row>
    <row r="1767" spans="1:3">
      <c r="A1767" s="150">
        <v>5333</v>
      </c>
      <c r="B1767" s="150">
        <v>34</v>
      </c>
      <c r="C1767" s="149" t="str">
        <f t="shared" si="27"/>
        <v>SA</v>
      </c>
    </row>
    <row r="1768" spans="1:3">
      <c r="A1768" s="150">
        <v>5340</v>
      </c>
      <c r="B1768" s="150">
        <v>34</v>
      </c>
      <c r="C1768" s="149" t="str">
        <f t="shared" si="27"/>
        <v>SA</v>
      </c>
    </row>
    <row r="1769" spans="1:3">
      <c r="A1769" s="150">
        <v>5341</v>
      </c>
      <c r="B1769" s="150">
        <v>34</v>
      </c>
      <c r="C1769" s="149" t="str">
        <f t="shared" si="27"/>
        <v>SA</v>
      </c>
    </row>
    <row r="1770" spans="1:3">
      <c r="A1770" s="150">
        <v>5342</v>
      </c>
      <c r="B1770" s="150">
        <v>34</v>
      </c>
      <c r="C1770" s="149" t="str">
        <f t="shared" si="27"/>
        <v>SA</v>
      </c>
    </row>
    <row r="1771" spans="1:3">
      <c r="A1771" s="150">
        <v>5343</v>
      </c>
      <c r="B1771" s="150">
        <v>34</v>
      </c>
      <c r="C1771" s="149" t="str">
        <f t="shared" si="27"/>
        <v>SA</v>
      </c>
    </row>
    <row r="1772" spans="1:3">
      <c r="A1772" s="150">
        <v>5344</v>
      </c>
      <c r="B1772" s="150">
        <v>34</v>
      </c>
      <c r="C1772" s="149" t="str">
        <f t="shared" si="27"/>
        <v>SA</v>
      </c>
    </row>
    <row r="1773" spans="1:3">
      <c r="A1773" s="150">
        <v>5345</v>
      </c>
      <c r="B1773" s="150">
        <v>34</v>
      </c>
      <c r="C1773" s="149" t="str">
        <f t="shared" si="27"/>
        <v>SA</v>
      </c>
    </row>
    <row r="1774" spans="1:3">
      <c r="A1774" s="150">
        <v>5346</v>
      </c>
      <c r="B1774" s="150">
        <v>34</v>
      </c>
      <c r="C1774" s="149" t="str">
        <f t="shared" si="27"/>
        <v>SA</v>
      </c>
    </row>
    <row r="1775" spans="1:3">
      <c r="A1775" s="150">
        <v>5354</v>
      </c>
      <c r="B1775" s="150">
        <v>34</v>
      </c>
      <c r="C1775" s="149" t="str">
        <f t="shared" si="27"/>
        <v>SA</v>
      </c>
    </row>
    <row r="1776" spans="1:3">
      <c r="A1776" s="150">
        <v>5356</v>
      </c>
      <c r="B1776" s="150">
        <v>34</v>
      </c>
      <c r="C1776" s="149" t="str">
        <f t="shared" si="27"/>
        <v>SA</v>
      </c>
    </row>
    <row r="1777" spans="1:3">
      <c r="A1777" s="150">
        <v>5357</v>
      </c>
      <c r="B1777" s="150">
        <v>34</v>
      </c>
      <c r="C1777" s="149" t="str">
        <f t="shared" si="27"/>
        <v>SA</v>
      </c>
    </row>
    <row r="1778" spans="1:3">
      <c r="A1778" s="150">
        <v>5262</v>
      </c>
      <c r="B1778" s="150">
        <v>35</v>
      </c>
      <c r="C1778" s="149" t="str">
        <f t="shared" si="27"/>
        <v>SA</v>
      </c>
    </row>
    <row r="1779" spans="1:3">
      <c r="A1779" s="150">
        <v>5263</v>
      </c>
      <c r="B1779" s="150">
        <v>35</v>
      </c>
      <c r="C1779" s="149" t="str">
        <f t="shared" si="27"/>
        <v>SA</v>
      </c>
    </row>
    <row r="1780" spans="1:3">
      <c r="A1780" s="150">
        <v>5267</v>
      </c>
      <c r="B1780" s="150">
        <v>35</v>
      </c>
      <c r="C1780" s="149" t="str">
        <f t="shared" si="27"/>
        <v>SA</v>
      </c>
    </row>
    <row r="1781" spans="1:3">
      <c r="A1781" s="150">
        <v>5268</v>
      </c>
      <c r="B1781" s="150">
        <v>35</v>
      </c>
      <c r="C1781" s="149" t="str">
        <f t="shared" si="27"/>
        <v>SA</v>
      </c>
    </row>
    <row r="1782" spans="1:3">
      <c r="A1782" s="150">
        <v>5269</v>
      </c>
      <c r="B1782" s="150">
        <v>35</v>
      </c>
      <c r="C1782" s="149" t="str">
        <f t="shared" si="27"/>
        <v>SA</v>
      </c>
    </row>
    <row r="1783" spans="1:3">
      <c r="A1783" s="150">
        <v>5270</v>
      </c>
      <c r="B1783" s="150">
        <v>35</v>
      </c>
      <c r="C1783" s="149" t="str">
        <f t="shared" si="27"/>
        <v>SA</v>
      </c>
    </row>
    <row r="1784" spans="1:3">
      <c r="A1784" s="150">
        <v>5271</v>
      </c>
      <c r="B1784" s="150">
        <v>35</v>
      </c>
      <c r="C1784" s="149" t="str">
        <f t="shared" si="27"/>
        <v>SA</v>
      </c>
    </row>
    <row r="1785" spans="1:3">
      <c r="A1785" s="150">
        <v>5272</v>
      </c>
      <c r="B1785" s="150">
        <v>35</v>
      </c>
      <c r="C1785" s="149" t="str">
        <f t="shared" si="27"/>
        <v>SA</v>
      </c>
    </row>
    <row r="1786" spans="1:3">
      <c r="A1786" s="150">
        <v>5273</v>
      </c>
      <c r="B1786" s="150">
        <v>35</v>
      </c>
      <c r="C1786" s="149" t="str">
        <f t="shared" si="27"/>
        <v>SA</v>
      </c>
    </row>
    <row r="1787" spans="1:3">
      <c r="A1787" s="150">
        <v>5275</v>
      </c>
      <c r="B1787" s="150">
        <v>35</v>
      </c>
      <c r="C1787" s="149" t="str">
        <f t="shared" si="27"/>
        <v>SA</v>
      </c>
    </row>
    <row r="1788" spans="1:3">
      <c r="A1788" s="150">
        <v>5276</v>
      </c>
      <c r="B1788" s="150">
        <v>35</v>
      </c>
      <c r="C1788" s="149" t="str">
        <f t="shared" si="27"/>
        <v>SA</v>
      </c>
    </row>
    <row r="1789" spans="1:3">
      <c r="A1789" s="150">
        <v>5277</v>
      </c>
      <c r="B1789" s="150">
        <v>35</v>
      </c>
      <c r="C1789" s="149" t="str">
        <f t="shared" si="27"/>
        <v>SA</v>
      </c>
    </row>
    <row r="1790" spans="1:3">
      <c r="A1790" s="150">
        <v>5278</v>
      </c>
      <c r="B1790" s="150">
        <v>35</v>
      </c>
      <c r="C1790" s="149" t="str">
        <f t="shared" si="27"/>
        <v>SA</v>
      </c>
    </row>
    <row r="1791" spans="1:3">
      <c r="A1791" s="150">
        <v>5279</v>
      </c>
      <c r="B1791" s="150">
        <v>35</v>
      </c>
      <c r="C1791" s="149" t="str">
        <f t="shared" si="27"/>
        <v>SA</v>
      </c>
    </row>
    <row r="1792" spans="1:3">
      <c r="A1792" s="150">
        <v>5280</v>
      </c>
      <c r="B1792" s="150">
        <v>35</v>
      </c>
      <c r="C1792" s="149" t="str">
        <f t="shared" si="27"/>
        <v>SA</v>
      </c>
    </row>
    <row r="1793" spans="1:3">
      <c r="A1793" s="150">
        <v>5290</v>
      </c>
      <c r="B1793" s="150">
        <v>35</v>
      </c>
      <c r="C1793" s="149" t="str">
        <f t="shared" si="27"/>
        <v>SA</v>
      </c>
    </row>
    <row r="1794" spans="1:3">
      <c r="A1794" s="150">
        <v>5291</v>
      </c>
      <c r="B1794" s="150">
        <v>35</v>
      </c>
      <c r="C1794" s="149" t="str">
        <f t="shared" ref="C1794:C1857" si="28">IF(OR(A1794&lt;=299,AND(A1794&lt;3000,A1794&gt;=1000)),"NSW",IF(AND(A1794&lt;=999,A1794&gt;=800),"NT",IF(OR(AND(A1794&lt;=8999,A1794&gt;=8000),AND(A1794&lt;=3999,A1794&gt;=3000)),"VIC",IF(OR(AND(A1794&lt;=9999,A1794&gt;=9000),AND(A1794&lt;=4999,A1794&gt;=4000)),"QLD",IF(AND(A1794&lt;=5999,A1794&gt;=5000),"SA",IF(AND(A1794&lt;=6999,A1794&gt;=6000),"WA","TAS"))))))</f>
        <v>SA</v>
      </c>
    </row>
    <row r="1795" spans="1:3">
      <c r="A1795" s="150">
        <v>4874</v>
      </c>
      <c r="B1795" s="150">
        <v>36</v>
      </c>
      <c r="C1795" s="149" t="str">
        <f t="shared" si="28"/>
        <v>QLD</v>
      </c>
    </row>
    <row r="1796" spans="1:3">
      <c r="A1796" s="150">
        <v>4875</v>
      </c>
      <c r="B1796" s="150">
        <v>36</v>
      </c>
      <c r="C1796" s="149" t="str">
        <f t="shared" si="28"/>
        <v>QLD</v>
      </c>
    </row>
    <row r="1797" spans="1:3">
      <c r="A1797" s="150">
        <v>4876</v>
      </c>
      <c r="B1797" s="150">
        <v>36</v>
      </c>
      <c r="C1797" s="149" t="str">
        <f t="shared" si="28"/>
        <v>QLD</v>
      </c>
    </row>
    <row r="1798" spans="1:3">
      <c r="A1798" s="150">
        <v>4820</v>
      </c>
      <c r="B1798" s="150">
        <v>38</v>
      </c>
      <c r="C1798" s="149" t="str">
        <f t="shared" si="28"/>
        <v>QLD</v>
      </c>
    </row>
    <row r="1799" spans="1:3">
      <c r="A1799" s="150">
        <v>4821</v>
      </c>
      <c r="B1799" s="150">
        <v>38</v>
      </c>
      <c r="C1799" s="149" t="str">
        <f t="shared" si="28"/>
        <v>QLD</v>
      </c>
    </row>
    <row r="1800" spans="1:3">
      <c r="A1800" s="150">
        <v>4822</v>
      </c>
      <c r="B1800" s="150">
        <v>38</v>
      </c>
      <c r="C1800" s="149" t="str">
        <f t="shared" si="28"/>
        <v>QLD</v>
      </c>
    </row>
    <row r="1801" spans="1:3">
      <c r="A1801" s="150">
        <v>4849</v>
      </c>
      <c r="B1801" s="150">
        <v>39</v>
      </c>
      <c r="C1801" s="149" t="str">
        <f t="shared" si="28"/>
        <v>QLD</v>
      </c>
    </row>
    <row r="1802" spans="1:3">
      <c r="A1802" s="150">
        <v>4850</v>
      </c>
      <c r="B1802" s="150">
        <v>39</v>
      </c>
      <c r="C1802" s="149" t="str">
        <f t="shared" si="28"/>
        <v>QLD</v>
      </c>
    </row>
    <row r="1803" spans="1:3">
      <c r="A1803" s="150">
        <v>4852</v>
      </c>
      <c r="B1803" s="150">
        <v>39</v>
      </c>
      <c r="C1803" s="149" t="str">
        <f t="shared" si="28"/>
        <v>QLD</v>
      </c>
    </row>
    <row r="1804" spans="1:3">
      <c r="A1804" s="150">
        <v>4854</v>
      </c>
      <c r="B1804" s="150">
        <v>39</v>
      </c>
      <c r="C1804" s="149" t="str">
        <f t="shared" si="28"/>
        <v>QLD</v>
      </c>
    </row>
    <row r="1805" spans="1:3">
      <c r="A1805" s="150">
        <v>4855</v>
      </c>
      <c r="B1805" s="150">
        <v>39</v>
      </c>
      <c r="C1805" s="149" t="str">
        <f t="shared" si="28"/>
        <v>QLD</v>
      </c>
    </row>
    <row r="1806" spans="1:3">
      <c r="A1806" s="150">
        <v>4856</v>
      </c>
      <c r="B1806" s="150">
        <v>39</v>
      </c>
      <c r="C1806" s="149" t="str">
        <f t="shared" si="28"/>
        <v>QLD</v>
      </c>
    </row>
    <row r="1807" spans="1:3">
      <c r="A1807" s="150">
        <v>4857</v>
      </c>
      <c r="B1807" s="150">
        <v>39</v>
      </c>
      <c r="C1807" s="149" t="str">
        <f t="shared" si="28"/>
        <v>QLD</v>
      </c>
    </row>
    <row r="1808" spans="1:3">
      <c r="A1808" s="150">
        <v>4858</v>
      </c>
      <c r="B1808" s="150">
        <v>39</v>
      </c>
      <c r="C1808" s="149" t="str">
        <f t="shared" si="28"/>
        <v>QLD</v>
      </c>
    </row>
    <row r="1809" spans="1:3">
      <c r="A1809" s="150">
        <v>4859</v>
      </c>
      <c r="B1809" s="150">
        <v>39</v>
      </c>
      <c r="C1809" s="149" t="str">
        <f t="shared" si="28"/>
        <v>QLD</v>
      </c>
    </row>
    <row r="1810" spans="1:3">
      <c r="A1810" s="150">
        <v>4860</v>
      </c>
      <c r="B1810" s="150">
        <v>39</v>
      </c>
      <c r="C1810" s="149" t="str">
        <f t="shared" si="28"/>
        <v>QLD</v>
      </c>
    </row>
    <row r="1811" spans="1:3">
      <c r="A1811" s="150">
        <v>4861</v>
      </c>
      <c r="B1811" s="150">
        <v>39</v>
      </c>
      <c r="C1811" s="149" t="str">
        <f t="shared" si="28"/>
        <v>QLD</v>
      </c>
    </row>
    <row r="1812" spans="1:3">
      <c r="A1812" s="150">
        <v>4865</v>
      </c>
      <c r="B1812" s="150">
        <v>39</v>
      </c>
      <c r="C1812" s="149" t="str">
        <f t="shared" si="28"/>
        <v>QLD</v>
      </c>
    </row>
    <row r="1813" spans="1:3">
      <c r="A1813" s="150">
        <v>4868</v>
      </c>
      <c r="B1813" s="150">
        <v>39</v>
      </c>
      <c r="C1813" s="149" t="str">
        <f t="shared" si="28"/>
        <v>QLD</v>
      </c>
    </row>
    <row r="1814" spans="1:3">
      <c r="A1814" s="150">
        <v>4869</v>
      </c>
      <c r="B1814" s="150">
        <v>39</v>
      </c>
      <c r="C1814" s="149" t="str">
        <f t="shared" si="28"/>
        <v>QLD</v>
      </c>
    </row>
    <row r="1815" spans="1:3">
      <c r="A1815" s="150">
        <v>4870</v>
      </c>
      <c r="B1815" s="150">
        <v>39</v>
      </c>
      <c r="C1815" s="149" t="str">
        <f t="shared" si="28"/>
        <v>QLD</v>
      </c>
    </row>
    <row r="1816" spans="1:3">
      <c r="A1816" s="150">
        <v>4871</v>
      </c>
      <c r="B1816" s="150">
        <v>39</v>
      </c>
      <c r="C1816" s="149" t="str">
        <f t="shared" si="28"/>
        <v>QLD</v>
      </c>
    </row>
    <row r="1817" spans="1:3">
      <c r="A1817" s="150">
        <v>4872</v>
      </c>
      <c r="B1817" s="150">
        <v>39</v>
      </c>
      <c r="C1817" s="149" t="str">
        <f t="shared" si="28"/>
        <v>QLD</v>
      </c>
    </row>
    <row r="1818" spans="1:3">
      <c r="A1818" s="150">
        <v>4873</v>
      </c>
      <c r="B1818" s="150">
        <v>39</v>
      </c>
      <c r="C1818" s="149" t="str">
        <f t="shared" si="28"/>
        <v>QLD</v>
      </c>
    </row>
    <row r="1819" spans="1:3">
      <c r="A1819" s="150">
        <v>4878</v>
      </c>
      <c r="B1819" s="150">
        <v>39</v>
      </c>
      <c r="C1819" s="149" t="str">
        <f t="shared" si="28"/>
        <v>QLD</v>
      </c>
    </row>
    <row r="1820" spans="1:3">
      <c r="A1820" s="150">
        <v>4879</v>
      </c>
      <c r="B1820" s="150">
        <v>39</v>
      </c>
      <c r="C1820" s="149" t="str">
        <f t="shared" si="28"/>
        <v>QLD</v>
      </c>
    </row>
    <row r="1821" spans="1:3">
      <c r="A1821" s="150">
        <v>4880</v>
      </c>
      <c r="B1821" s="150">
        <v>39</v>
      </c>
      <c r="C1821" s="149" t="str">
        <f t="shared" si="28"/>
        <v>QLD</v>
      </c>
    </row>
    <row r="1822" spans="1:3">
      <c r="A1822" s="150">
        <v>4882</v>
      </c>
      <c r="B1822" s="150">
        <v>39</v>
      </c>
      <c r="C1822" s="149" t="str">
        <f t="shared" si="28"/>
        <v>QLD</v>
      </c>
    </row>
    <row r="1823" spans="1:3">
      <c r="A1823" s="150">
        <v>4883</v>
      </c>
      <c r="B1823" s="150">
        <v>39</v>
      </c>
      <c r="C1823" s="149" t="str">
        <f t="shared" si="28"/>
        <v>QLD</v>
      </c>
    </row>
    <row r="1824" spans="1:3">
      <c r="A1824" s="150">
        <v>4885</v>
      </c>
      <c r="B1824" s="150">
        <v>39</v>
      </c>
      <c r="C1824" s="149" t="str">
        <f t="shared" si="28"/>
        <v>QLD</v>
      </c>
    </row>
    <row r="1825" spans="1:3">
      <c r="A1825" s="150">
        <v>4886</v>
      </c>
      <c r="B1825" s="150">
        <v>39</v>
      </c>
      <c r="C1825" s="149" t="str">
        <f t="shared" si="28"/>
        <v>QLD</v>
      </c>
    </row>
    <row r="1826" spans="1:3">
      <c r="A1826" s="150">
        <v>4890</v>
      </c>
      <c r="B1826" s="150">
        <v>39</v>
      </c>
      <c r="C1826" s="149" t="str">
        <f t="shared" si="28"/>
        <v>QLD</v>
      </c>
    </row>
    <row r="1827" spans="1:3">
      <c r="A1827" s="150">
        <v>4891</v>
      </c>
      <c r="B1827" s="150">
        <v>39</v>
      </c>
      <c r="C1827" s="149" t="str">
        <f t="shared" si="28"/>
        <v>QLD</v>
      </c>
    </row>
    <row r="1828" spans="1:3">
      <c r="A1828" s="150">
        <v>4806</v>
      </c>
      <c r="B1828" s="150">
        <v>41</v>
      </c>
      <c r="C1828" s="149" t="str">
        <f t="shared" si="28"/>
        <v>QLD</v>
      </c>
    </row>
    <row r="1829" spans="1:3">
      <c r="A1829" s="150">
        <v>4807</v>
      </c>
      <c r="B1829" s="150">
        <v>41</v>
      </c>
      <c r="C1829" s="149" t="str">
        <f t="shared" si="28"/>
        <v>QLD</v>
      </c>
    </row>
    <row r="1830" spans="1:3">
      <c r="A1830" s="150">
        <v>4808</v>
      </c>
      <c r="B1830" s="150">
        <v>41</v>
      </c>
      <c r="C1830" s="149" t="str">
        <f t="shared" si="28"/>
        <v>QLD</v>
      </c>
    </row>
    <row r="1831" spans="1:3">
      <c r="A1831" s="150">
        <v>4809</v>
      </c>
      <c r="B1831" s="150">
        <v>41</v>
      </c>
      <c r="C1831" s="149" t="str">
        <f t="shared" si="28"/>
        <v>QLD</v>
      </c>
    </row>
    <row r="1832" spans="1:3">
      <c r="A1832" s="150">
        <v>4810</v>
      </c>
      <c r="B1832" s="150">
        <v>41</v>
      </c>
      <c r="C1832" s="149" t="str">
        <f t="shared" si="28"/>
        <v>QLD</v>
      </c>
    </row>
    <row r="1833" spans="1:3">
      <c r="A1833" s="150">
        <v>4811</v>
      </c>
      <c r="B1833" s="150">
        <v>41</v>
      </c>
      <c r="C1833" s="149" t="str">
        <f t="shared" si="28"/>
        <v>QLD</v>
      </c>
    </row>
    <row r="1834" spans="1:3">
      <c r="A1834" s="150">
        <v>4812</v>
      </c>
      <c r="B1834" s="150">
        <v>41</v>
      </c>
      <c r="C1834" s="149" t="str">
        <f t="shared" si="28"/>
        <v>QLD</v>
      </c>
    </row>
    <row r="1835" spans="1:3">
      <c r="A1835" s="150">
        <v>4813</v>
      </c>
      <c r="B1835" s="150">
        <v>41</v>
      </c>
      <c r="C1835" s="149" t="str">
        <f t="shared" si="28"/>
        <v>QLD</v>
      </c>
    </row>
    <row r="1836" spans="1:3">
      <c r="A1836" s="150">
        <v>4814</v>
      </c>
      <c r="B1836" s="150">
        <v>41</v>
      </c>
      <c r="C1836" s="149" t="str">
        <f t="shared" si="28"/>
        <v>QLD</v>
      </c>
    </row>
    <row r="1837" spans="1:3">
      <c r="A1837" s="150">
        <v>4815</v>
      </c>
      <c r="B1837" s="150">
        <v>41</v>
      </c>
      <c r="C1837" s="149" t="str">
        <f t="shared" si="28"/>
        <v>QLD</v>
      </c>
    </row>
    <row r="1838" spans="1:3">
      <c r="A1838" s="150">
        <v>4816</v>
      </c>
      <c r="B1838" s="150">
        <v>41</v>
      </c>
      <c r="C1838" s="149" t="str">
        <f t="shared" si="28"/>
        <v>QLD</v>
      </c>
    </row>
    <row r="1839" spans="1:3">
      <c r="A1839" s="150">
        <v>4817</v>
      </c>
      <c r="B1839" s="150">
        <v>41</v>
      </c>
      <c r="C1839" s="149" t="str">
        <f t="shared" si="28"/>
        <v>QLD</v>
      </c>
    </row>
    <row r="1840" spans="1:3">
      <c r="A1840" s="150">
        <v>4818</v>
      </c>
      <c r="B1840" s="150">
        <v>41</v>
      </c>
      <c r="C1840" s="149" t="str">
        <f t="shared" si="28"/>
        <v>QLD</v>
      </c>
    </row>
    <row r="1841" spans="1:3">
      <c r="A1841" s="150">
        <v>4819</v>
      </c>
      <c r="B1841" s="150">
        <v>41</v>
      </c>
      <c r="C1841" s="149" t="str">
        <f t="shared" si="28"/>
        <v>QLD</v>
      </c>
    </row>
    <row r="1842" spans="1:3">
      <c r="A1842" s="150">
        <v>4737</v>
      </c>
      <c r="B1842" s="150">
        <v>42</v>
      </c>
      <c r="C1842" s="149" t="str">
        <f t="shared" si="28"/>
        <v>QLD</v>
      </c>
    </row>
    <row r="1843" spans="1:3">
      <c r="A1843" s="150">
        <v>4738</v>
      </c>
      <c r="B1843" s="150">
        <v>42</v>
      </c>
      <c r="C1843" s="149" t="str">
        <f t="shared" si="28"/>
        <v>QLD</v>
      </c>
    </row>
    <row r="1844" spans="1:3">
      <c r="A1844" s="150">
        <v>4739</v>
      </c>
      <c r="B1844" s="150">
        <v>42</v>
      </c>
      <c r="C1844" s="149" t="str">
        <f t="shared" si="28"/>
        <v>QLD</v>
      </c>
    </row>
    <row r="1845" spans="1:3">
      <c r="A1845" s="150">
        <v>4740</v>
      </c>
      <c r="B1845" s="150">
        <v>42</v>
      </c>
      <c r="C1845" s="149" t="str">
        <f t="shared" si="28"/>
        <v>QLD</v>
      </c>
    </row>
    <row r="1846" spans="1:3">
      <c r="A1846" s="150">
        <v>4741</v>
      </c>
      <c r="B1846" s="150">
        <v>42</v>
      </c>
      <c r="C1846" s="149" t="str">
        <f t="shared" si="28"/>
        <v>QLD</v>
      </c>
    </row>
    <row r="1847" spans="1:3">
      <c r="A1847" s="150">
        <v>4742</v>
      </c>
      <c r="B1847" s="150">
        <v>42</v>
      </c>
      <c r="C1847" s="149" t="str">
        <f t="shared" si="28"/>
        <v>QLD</v>
      </c>
    </row>
    <row r="1848" spans="1:3">
      <c r="A1848" s="150">
        <v>4743</v>
      </c>
      <c r="B1848" s="150">
        <v>42</v>
      </c>
      <c r="C1848" s="149" t="str">
        <f t="shared" si="28"/>
        <v>QLD</v>
      </c>
    </row>
    <row r="1849" spans="1:3">
      <c r="A1849" s="150">
        <v>4751</v>
      </c>
      <c r="B1849" s="150">
        <v>42</v>
      </c>
      <c r="C1849" s="149" t="str">
        <f t="shared" si="28"/>
        <v>QLD</v>
      </c>
    </row>
    <row r="1850" spans="1:3">
      <c r="A1850" s="150">
        <v>4753</v>
      </c>
      <c r="B1850" s="150">
        <v>42</v>
      </c>
      <c r="C1850" s="149" t="str">
        <f t="shared" si="28"/>
        <v>QLD</v>
      </c>
    </row>
    <row r="1851" spans="1:3">
      <c r="A1851" s="150">
        <v>4754</v>
      </c>
      <c r="B1851" s="150">
        <v>42</v>
      </c>
      <c r="C1851" s="149" t="str">
        <f t="shared" si="28"/>
        <v>QLD</v>
      </c>
    </row>
    <row r="1852" spans="1:3">
      <c r="A1852" s="150">
        <v>4756</v>
      </c>
      <c r="B1852" s="150">
        <v>42</v>
      </c>
      <c r="C1852" s="149" t="str">
        <f t="shared" si="28"/>
        <v>QLD</v>
      </c>
    </row>
    <row r="1853" spans="1:3">
      <c r="A1853" s="150">
        <v>4757</v>
      </c>
      <c r="B1853" s="150">
        <v>42</v>
      </c>
      <c r="C1853" s="149" t="str">
        <f t="shared" si="28"/>
        <v>QLD</v>
      </c>
    </row>
    <row r="1854" spans="1:3">
      <c r="A1854" s="150">
        <v>4798</v>
      </c>
      <c r="B1854" s="150">
        <v>42</v>
      </c>
      <c r="C1854" s="149" t="str">
        <f t="shared" si="28"/>
        <v>QLD</v>
      </c>
    </row>
    <row r="1855" spans="1:3">
      <c r="A1855" s="150">
        <v>4799</v>
      </c>
      <c r="B1855" s="150">
        <v>42</v>
      </c>
      <c r="C1855" s="149" t="str">
        <f t="shared" si="28"/>
        <v>QLD</v>
      </c>
    </row>
    <row r="1856" spans="1:3">
      <c r="A1856" s="150">
        <v>4800</v>
      </c>
      <c r="B1856" s="150">
        <v>42</v>
      </c>
      <c r="C1856" s="149" t="str">
        <f t="shared" si="28"/>
        <v>QLD</v>
      </c>
    </row>
    <row r="1857" spans="1:3">
      <c r="A1857" s="150">
        <v>4801</v>
      </c>
      <c r="B1857" s="150">
        <v>42</v>
      </c>
      <c r="C1857" s="149" t="str">
        <f t="shared" si="28"/>
        <v>QLD</v>
      </c>
    </row>
    <row r="1858" spans="1:3">
      <c r="A1858" s="150">
        <v>4802</v>
      </c>
      <c r="B1858" s="150">
        <v>42</v>
      </c>
      <c r="C1858" s="149" t="str">
        <f t="shared" ref="C1858:C1921" si="29">IF(OR(A1858&lt;=299,AND(A1858&lt;3000,A1858&gt;=1000)),"NSW",IF(AND(A1858&lt;=999,A1858&gt;=800),"NT",IF(OR(AND(A1858&lt;=8999,A1858&gt;=8000),AND(A1858&lt;=3999,A1858&gt;=3000)),"VIC",IF(OR(AND(A1858&lt;=9999,A1858&gt;=9000),AND(A1858&lt;=4999,A1858&gt;=4000)),"QLD",IF(AND(A1858&lt;=5999,A1858&gt;=5000),"SA",IF(AND(A1858&lt;=6999,A1858&gt;=6000),"WA","TAS"))))))</f>
        <v>QLD</v>
      </c>
    </row>
    <row r="1859" spans="1:3">
      <c r="A1859" s="150">
        <v>4803</v>
      </c>
      <c r="B1859" s="150">
        <v>42</v>
      </c>
      <c r="C1859" s="149" t="str">
        <f t="shared" si="29"/>
        <v>QLD</v>
      </c>
    </row>
    <row r="1860" spans="1:3">
      <c r="A1860" s="150">
        <v>4804</v>
      </c>
      <c r="B1860" s="150">
        <v>42</v>
      </c>
      <c r="C1860" s="149" t="str">
        <f t="shared" si="29"/>
        <v>QLD</v>
      </c>
    </row>
    <row r="1861" spans="1:3">
      <c r="A1861" s="150">
        <v>4805</v>
      </c>
      <c r="B1861" s="150">
        <v>42</v>
      </c>
      <c r="C1861" s="149" t="str">
        <f t="shared" si="29"/>
        <v>QLD</v>
      </c>
    </row>
    <row r="1862" spans="1:3">
      <c r="A1862" s="150">
        <v>4677</v>
      </c>
      <c r="B1862" s="150">
        <v>43</v>
      </c>
      <c r="C1862" s="149" t="str">
        <f t="shared" si="29"/>
        <v>QLD</v>
      </c>
    </row>
    <row r="1863" spans="1:3">
      <c r="A1863" s="150">
        <v>4678</v>
      </c>
      <c r="B1863" s="150">
        <v>43</v>
      </c>
      <c r="C1863" s="149" t="str">
        <f t="shared" si="29"/>
        <v>QLD</v>
      </c>
    </row>
    <row r="1864" spans="1:3">
      <c r="A1864" s="150">
        <v>4680</v>
      </c>
      <c r="B1864" s="150">
        <v>43</v>
      </c>
      <c r="C1864" s="149" t="str">
        <f t="shared" si="29"/>
        <v>QLD</v>
      </c>
    </row>
    <row r="1865" spans="1:3">
      <c r="A1865" s="150">
        <v>4694</v>
      </c>
      <c r="B1865" s="150">
        <v>43</v>
      </c>
      <c r="C1865" s="149" t="str">
        <f t="shared" si="29"/>
        <v>QLD</v>
      </c>
    </row>
    <row r="1866" spans="1:3">
      <c r="A1866" s="150">
        <v>4695</v>
      </c>
      <c r="B1866" s="150">
        <v>43</v>
      </c>
      <c r="C1866" s="149" t="str">
        <f t="shared" si="29"/>
        <v>QLD</v>
      </c>
    </row>
    <row r="1867" spans="1:3">
      <c r="A1867" s="150">
        <v>4697</v>
      </c>
      <c r="B1867" s="150">
        <v>43</v>
      </c>
      <c r="C1867" s="149" t="str">
        <f t="shared" si="29"/>
        <v>QLD</v>
      </c>
    </row>
    <row r="1868" spans="1:3">
      <c r="A1868" s="150">
        <v>4699</v>
      </c>
      <c r="B1868" s="150">
        <v>43</v>
      </c>
      <c r="C1868" s="149" t="str">
        <f t="shared" si="29"/>
        <v>QLD</v>
      </c>
    </row>
    <row r="1869" spans="1:3">
      <c r="A1869" s="150">
        <v>4700</v>
      </c>
      <c r="B1869" s="150">
        <v>43</v>
      </c>
      <c r="C1869" s="149" t="str">
        <f t="shared" si="29"/>
        <v>QLD</v>
      </c>
    </row>
    <row r="1870" spans="1:3">
      <c r="A1870" s="150">
        <v>4701</v>
      </c>
      <c r="B1870" s="150">
        <v>43</v>
      </c>
      <c r="C1870" s="149" t="str">
        <f t="shared" si="29"/>
        <v>QLD</v>
      </c>
    </row>
    <row r="1871" spans="1:3">
      <c r="A1871" s="150">
        <v>4702</v>
      </c>
      <c r="B1871" s="150">
        <v>43</v>
      </c>
      <c r="C1871" s="149" t="str">
        <f t="shared" si="29"/>
        <v>QLD</v>
      </c>
    </row>
    <row r="1872" spans="1:3">
      <c r="A1872" s="150">
        <v>4703</v>
      </c>
      <c r="B1872" s="150">
        <v>43</v>
      </c>
      <c r="C1872" s="149" t="str">
        <f t="shared" si="29"/>
        <v>QLD</v>
      </c>
    </row>
    <row r="1873" spans="1:3">
      <c r="A1873" s="150">
        <v>4704</v>
      </c>
      <c r="B1873" s="150">
        <v>43</v>
      </c>
      <c r="C1873" s="149" t="str">
        <f t="shared" si="29"/>
        <v>QLD</v>
      </c>
    </row>
    <row r="1874" spans="1:3">
      <c r="A1874" s="150">
        <v>4705</v>
      </c>
      <c r="B1874" s="150">
        <v>43</v>
      </c>
      <c r="C1874" s="149" t="str">
        <f t="shared" si="29"/>
        <v>QLD</v>
      </c>
    </row>
    <row r="1875" spans="1:3">
      <c r="A1875" s="150">
        <v>4706</v>
      </c>
      <c r="B1875" s="150">
        <v>43</v>
      </c>
      <c r="C1875" s="149" t="str">
        <f t="shared" si="29"/>
        <v>QLD</v>
      </c>
    </row>
    <row r="1876" spans="1:3">
      <c r="A1876" s="150">
        <v>4707</v>
      </c>
      <c r="B1876" s="150">
        <v>43</v>
      </c>
      <c r="C1876" s="149" t="str">
        <f t="shared" si="29"/>
        <v>QLD</v>
      </c>
    </row>
    <row r="1877" spans="1:3">
      <c r="A1877" s="150">
        <v>4709</v>
      </c>
      <c r="B1877" s="150">
        <v>43</v>
      </c>
      <c r="C1877" s="149" t="str">
        <f t="shared" si="29"/>
        <v>QLD</v>
      </c>
    </row>
    <row r="1878" spans="1:3">
      <c r="A1878" s="150">
        <v>4714</v>
      </c>
      <c r="B1878" s="150">
        <v>43</v>
      </c>
      <c r="C1878" s="149" t="str">
        <f t="shared" si="29"/>
        <v>QLD</v>
      </c>
    </row>
    <row r="1879" spans="1:3">
      <c r="A1879" s="150">
        <v>4715</v>
      </c>
      <c r="B1879" s="150">
        <v>43</v>
      </c>
      <c r="C1879" s="149" t="str">
        <f t="shared" si="29"/>
        <v>QLD</v>
      </c>
    </row>
    <row r="1880" spans="1:3">
      <c r="A1880" s="150">
        <v>4716</v>
      </c>
      <c r="B1880" s="150">
        <v>43</v>
      </c>
      <c r="C1880" s="149" t="str">
        <f t="shared" si="29"/>
        <v>QLD</v>
      </c>
    </row>
    <row r="1881" spans="1:3">
      <c r="A1881" s="150">
        <v>4718</v>
      </c>
      <c r="B1881" s="150">
        <v>43</v>
      </c>
      <c r="C1881" s="149" t="str">
        <f t="shared" si="29"/>
        <v>QLD</v>
      </c>
    </row>
    <row r="1882" spans="1:3">
      <c r="A1882" s="150">
        <v>4719</v>
      </c>
      <c r="B1882" s="150">
        <v>43</v>
      </c>
      <c r="C1882" s="149" t="str">
        <f t="shared" si="29"/>
        <v>QLD</v>
      </c>
    </row>
    <row r="1883" spans="1:3">
      <c r="A1883" s="150">
        <v>4418</v>
      </c>
      <c r="B1883" s="150">
        <v>44</v>
      </c>
      <c r="C1883" s="149" t="str">
        <f t="shared" si="29"/>
        <v>QLD</v>
      </c>
    </row>
    <row r="1884" spans="1:3">
      <c r="A1884" s="150">
        <v>4419</v>
      </c>
      <c r="B1884" s="150">
        <v>44</v>
      </c>
      <c r="C1884" s="149" t="str">
        <f t="shared" si="29"/>
        <v>QLD</v>
      </c>
    </row>
    <row r="1885" spans="1:3">
      <c r="A1885" s="150">
        <v>4420</v>
      </c>
      <c r="B1885" s="150">
        <v>44</v>
      </c>
      <c r="C1885" s="149" t="str">
        <f t="shared" si="29"/>
        <v>QLD</v>
      </c>
    </row>
    <row r="1886" spans="1:3">
      <c r="A1886" s="150">
        <v>4717</v>
      </c>
      <c r="B1886" s="150">
        <v>44</v>
      </c>
      <c r="C1886" s="149" t="str">
        <f t="shared" si="29"/>
        <v>QLD</v>
      </c>
    </row>
    <row r="1887" spans="1:3">
      <c r="A1887" s="150">
        <v>4720</v>
      </c>
      <c r="B1887" s="150">
        <v>44</v>
      </c>
      <c r="C1887" s="149" t="str">
        <f t="shared" si="29"/>
        <v>QLD</v>
      </c>
    </row>
    <row r="1888" spans="1:3">
      <c r="A1888" s="150">
        <v>4721</v>
      </c>
      <c r="B1888" s="150">
        <v>44</v>
      </c>
      <c r="C1888" s="149" t="str">
        <f t="shared" si="29"/>
        <v>QLD</v>
      </c>
    </row>
    <row r="1889" spans="1:3">
      <c r="A1889" s="150">
        <v>4722</v>
      </c>
      <c r="B1889" s="150">
        <v>44</v>
      </c>
      <c r="C1889" s="149" t="str">
        <f t="shared" si="29"/>
        <v>QLD</v>
      </c>
    </row>
    <row r="1890" spans="1:3">
      <c r="A1890" s="150">
        <v>4744</v>
      </c>
      <c r="B1890" s="150">
        <v>44</v>
      </c>
      <c r="C1890" s="149" t="str">
        <f t="shared" si="29"/>
        <v>QLD</v>
      </c>
    </row>
    <row r="1891" spans="1:3">
      <c r="A1891" s="150">
        <v>4745</v>
      </c>
      <c r="B1891" s="150">
        <v>44</v>
      </c>
      <c r="C1891" s="149" t="str">
        <f t="shared" si="29"/>
        <v>QLD</v>
      </c>
    </row>
    <row r="1892" spans="1:3">
      <c r="A1892" s="150">
        <v>4746</v>
      </c>
      <c r="B1892" s="150">
        <v>44</v>
      </c>
      <c r="C1892" s="149" t="str">
        <f t="shared" si="29"/>
        <v>QLD</v>
      </c>
    </row>
    <row r="1893" spans="1:3">
      <c r="A1893" s="150">
        <v>4750</v>
      </c>
      <c r="B1893" s="150">
        <v>44</v>
      </c>
      <c r="C1893" s="149" t="str">
        <f t="shared" si="29"/>
        <v>QLD</v>
      </c>
    </row>
    <row r="1894" spans="1:3">
      <c r="A1894" s="150">
        <v>4472</v>
      </c>
      <c r="B1894" s="150">
        <v>45</v>
      </c>
      <c r="C1894" s="149" t="str">
        <f t="shared" si="29"/>
        <v>QLD</v>
      </c>
    </row>
    <row r="1895" spans="1:3">
      <c r="A1895" s="150">
        <v>4477</v>
      </c>
      <c r="B1895" s="150">
        <v>45</v>
      </c>
      <c r="C1895" s="149" t="str">
        <f t="shared" si="29"/>
        <v>QLD</v>
      </c>
    </row>
    <row r="1896" spans="1:3">
      <c r="A1896" s="150">
        <v>4478</v>
      </c>
      <c r="B1896" s="150">
        <v>45</v>
      </c>
      <c r="C1896" s="149" t="str">
        <f t="shared" si="29"/>
        <v>QLD</v>
      </c>
    </row>
    <row r="1897" spans="1:3">
      <c r="A1897" s="150">
        <v>4724</v>
      </c>
      <c r="B1897" s="150">
        <v>45</v>
      </c>
      <c r="C1897" s="149" t="str">
        <f t="shared" si="29"/>
        <v>QLD</v>
      </c>
    </row>
    <row r="1898" spans="1:3">
      <c r="A1898" s="150">
        <v>4725</v>
      </c>
      <c r="B1898" s="150">
        <v>45</v>
      </c>
      <c r="C1898" s="149" t="str">
        <f t="shared" si="29"/>
        <v>QLD</v>
      </c>
    </row>
    <row r="1899" spans="1:3">
      <c r="A1899" s="150">
        <v>4726</v>
      </c>
      <c r="B1899" s="150">
        <v>45</v>
      </c>
      <c r="C1899" s="149" t="str">
        <f t="shared" si="29"/>
        <v>QLD</v>
      </c>
    </row>
    <row r="1900" spans="1:3">
      <c r="A1900" s="150">
        <v>4727</v>
      </c>
      <c r="B1900" s="150">
        <v>45</v>
      </c>
      <c r="C1900" s="149" t="str">
        <f t="shared" si="29"/>
        <v>QLD</v>
      </c>
    </row>
    <row r="1901" spans="1:3">
      <c r="A1901" s="150">
        <v>4730</v>
      </c>
      <c r="B1901" s="150">
        <v>45</v>
      </c>
      <c r="C1901" s="149" t="str">
        <f t="shared" si="29"/>
        <v>QLD</v>
      </c>
    </row>
    <row r="1902" spans="1:3">
      <c r="A1902" s="150">
        <v>4731</v>
      </c>
      <c r="B1902" s="150">
        <v>45</v>
      </c>
      <c r="C1902" s="149" t="str">
        <f t="shared" si="29"/>
        <v>QLD</v>
      </c>
    </row>
    <row r="1903" spans="1:3">
      <c r="A1903" s="150">
        <v>4732</v>
      </c>
      <c r="B1903" s="150">
        <v>45</v>
      </c>
      <c r="C1903" s="149" t="str">
        <f t="shared" si="29"/>
        <v>QLD</v>
      </c>
    </row>
    <row r="1904" spans="1:3">
      <c r="A1904" s="150">
        <v>4733</v>
      </c>
      <c r="B1904" s="150">
        <v>45</v>
      </c>
      <c r="C1904" s="149" t="str">
        <f t="shared" si="29"/>
        <v>QLD</v>
      </c>
    </row>
    <row r="1905" spans="1:3">
      <c r="A1905" s="150">
        <v>4735</v>
      </c>
      <c r="B1905" s="150">
        <v>45</v>
      </c>
      <c r="C1905" s="149" t="str">
        <f t="shared" si="29"/>
        <v>QLD</v>
      </c>
    </row>
    <row r="1906" spans="1:3">
      <c r="A1906" s="150">
        <v>4823</v>
      </c>
      <c r="B1906" s="150">
        <v>46</v>
      </c>
      <c r="C1906" s="149" t="str">
        <f t="shared" si="29"/>
        <v>QLD</v>
      </c>
    </row>
    <row r="1907" spans="1:3">
      <c r="A1907" s="150">
        <v>4824</v>
      </c>
      <c r="B1907" s="150">
        <v>46</v>
      </c>
      <c r="C1907" s="149" t="str">
        <f t="shared" si="29"/>
        <v>QLD</v>
      </c>
    </row>
    <row r="1908" spans="1:3">
      <c r="A1908" s="150">
        <v>4825</v>
      </c>
      <c r="B1908" s="150">
        <v>46</v>
      </c>
      <c r="C1908" s="149" t="str">
        <f t="shared" si="29"/>
        <v>QLD</v>
      </c>
    </row>
    <row r="1909" spans="1:3">
      <c r="A1909" s="150">
        <v>4828</v>
      </c>
      <c r="B1909" s="150">
        <v>46</v>
      </c>
      <c r="C1909" s="149" t="str">
        <f t="shared" si="29"/>
        <v>QLD</v>
      </c>
    </row>
    <row r="1910" spans="1:3">
      <c r="A1910" s="150">
        <v>4830</v>
      </c>
      <c r="B1910" s="150">
        <v>46</v>
      </c>
      <c r="C1910" s="149" t="str">
        <f t="shared" si="29"/>
        <v>QLD</v>
      </c>
    </row>
    <row r="1911" spans="1:3">
      <c r="A1911" s="150">
        <v>4474</v>
      </c>
      <c r="B1911" s="150">
        <v>47</v>
      </c>
      <c r="C1911" s="149" t="str">
        <f t="shared" si="29"/>
        <v>QLD</v>
      </c>
    </row>
    <row r="1912" spans="1:3">
      <c r="A1912" s="150">
        <v>4480</v>
      </c>
      <c r="B1912" s="150">
        <v>47</v>
      </c>
      <c r="C1912" s="149" t="str">
        <f t="shared" si="29"/>
        <v>QLD</v>
      </c>
    </row>
    <row r="1913" spans="1:3">
      <c r="A1913" s="150">
        <v>4481</v>
      </c>
      <c r="B1913" s="150">
        <v>47</v>
      </c>
      <c r="C1913" s="149" t="str">
        <f t="shared" si="29"/>
        <v>QLD</v>
      </c>
    </row>
    <row r="1914" spans="1:3">
      <c r="A1914" s="150">
        <v>4482</v>
      </c>
      <c r="B1914" s="150">
        <v>47</v>
      </c>
      <c r="C1914" s="149" t="str">
        <f t="shared" si="29"/>
        <v>QLD</v>
      </c>
    </row>
    <row r="1915" spans="1:3">
      <c r="A1915" s="150">
        <v>4492</v>
      </c>
      <c r="B1915" s="150">
        <v>47</v>
      </c>
      <c r="C1915" s="149" t="str">
        <f t="shared" si="29"/>
        <v>QLD</v>
      </c>
    </row>
    <row r="1916" spans="1:3">
      <c r="A1916" s="150">
        <v>4736</v>
      </c>
      <c r="B1916" s="150">
        <v>47</v>
      </c>
      <c r="C1916" s="149" t="str">
        <f t="shared" si="29"/>
        <v>QLD</v>
      </c>
    </row>
    <row r="1917" spans="1:3">
      <c r="A1917" s="150">
        <v>4829</v>
      </c>
      <c r="B1917" s="150">
        <v>47</v>
      </c>
      <c r="C1917" s="149" t="str">
        <f t="shared" si="29"/>
        <v>QLD</v>
      </c>
    </row>
    <row r="1918" spans="1:3">
      <c r="A1918" s="150">
        <v>4417</v>
      </c>
      <c r="B1918" s="150">
        <v>48</v>
      </c>
      <c r="C1918" s="149" t="str">
        <f t="shared" si="29"/>
        <v>QLD</v>
      </c>
    </row>
    <row r="1919" spans="1:3">
      <c r="A1919" s="150">
        <v>4422</v>
      </c>
      <c r="B1919" s="150">
        <v>48</v>
      </c>
      <c r="C1919" s="149" t="str">
        <f t="shared" si="29"/>
        <v>QLD</v>
      </c>
    </row>
    <row r="1920" spans="1:3">
      <c r="A1920" s="150">
        <v>4423</v>
      </c>
      <c r="B1920" s="150">
        <v>48</v>
      </c>
      <c r="C1920" s="149" t="str">
        <f t="shared" si="29"/>
        <v>QLD</v>
      </c>
    </row>
    <row r="1921" spans="1:3">
      <c r="A1921" s="150">
        <v>4424</v>
      </c>
      <c r="B1921" s="150">
        <v>48</v>
      </c>
      <c r="C1921" s="149" t="str">
        <f t="shared" si="29"/>
        <v>QLD</v>
      </c>
    </row>
    <row r="1922" spans="1:3">
      <c r="A1922" s="150">
        <v>4425</v>
      </c>
      <c r="B1922" s="150">
        <v>48</v>
      </c>
      <c r="C1922" s="149" t="str">
        <f t="shared" ref="C1922:C1985" si="30">IF(OR(A1922&lt;=299,AND(A1922&lt;3000,A1922&gt;=1000)),"NSW",IF(AND(A1922&lt;=999,A1922&gt;=800),"NT",IF(OR(AND(A1922&lt;=8999,A1922&gt;=8000),AND(A1922&lt;=3999,A1922&gt;=3000)),"VIC",IF(OR(AND(A1922&lt;=9999,A1922&gt;=9000),AND(A1922&lt;=4999,A1922&gt;=4000)),"QLD",IF(AND(A1922&lt;=5999,A1922&gt;=5000),"SA",IF(AND(A1922&lt;=6999,A1922&gt;=6000),"WA","TAS"))))))</f>
        <v>QLD</v>
      </c>
    </row>
    <row r="1923" spans="1:3">
      <c r="A1923" s="150">
        <v>4426</v>
      </c>
      <c r="B1923" s="150">
        <v>48</v>
      </c>
      <c r="C1923" s="149" t="str">
        <f t="shared" si="30"/>
        <v>QLD</v>
      </c>
    </row>
    <row r="1924" spans="1:3">
      <c r="A1924" s="150">
        <v>4427</v>
      </c>
      <c r="B1924" s="150">
        <v>48</v>
      </c>
      <c r="C1924" s="149" t="str">
        <f t="shared" si="30"/>
        <v>QLD</v>
      </c>
    </row>
    <row r="1925" spans="1:3">
      <c r="A1925" s="150">
        <v>4428</v>
      </c>
      <c r="B1925" s="150">
        <v>48</v>
      </c>
      <c r="C1925" s="149" t="str">
        <f t="shared" si="30"/>
        <v>QLD</v>
      </c>
    </row>
    <row r="1926" spans="1:3">
      <c r="A1926" s="150">
        <v>4454</v>
      </c>
      <c r="B1926" s="150">
        <v>48</v>
      </c>
      <c r="C1926" s="149" t="str">
        <f t="shared" si="30"/>
        <v>QLD</v>
      </c>
    </row>
    <row r="1927" spans="1:3">
      <c r="A1927" s="150">
        <v>4455</v>
      </c>
      <c r="B1927" s="150">
        <v>48</v>
      </c>
      <c r="C1927" s="149" t="str">
        <f t="shared" si="30"/>
        <v>QLD</v>
      </c>
    </row>
    <row r="1928" spans="1:3">
      <c r="A1928" s="150">
        <v>4461</v>
      </c>
      <c r="B1928" s="150">
        <v>48</v>
      </c>
      <c r="C1928" s="149" t="str">
        <f t="shared" si="30"/>
        <v>QLD</v>
      </c>
    </row>
    <row r="1929" spans="1:3">
      <c r="A1929" s="150">
        <v>4462</v>
      </c>
      <c r="B1929" s="150">
        <v>48</v>
      </c>
      <c r="C1929" s="149" t="str">
        <f t="shared" si="30"/>
        <v>QLD</v>
      </c>
    </row>
    <row r="1930" spans="1:3">
      <c r="A1930" s="150">
        <v>4465</v>
      </c>
      <c r="B1930" s="150">
        <v>48</v>
      </c>
      <c r="C1930" s="149" t="str">
        <f t="shared" si="30"/>
        <v>QLD</v>
      </c>
    </row>
    <row r="1931" spans="1:3">
      <c r="A1931" s="150">
        <v>4467</v>
      </c>
      <c r="B1931" s="150">
        <v>48</v>
      </c>
      <c r="C1931" s="149" t="str">
        <f t="shared" si="30"/>
        <v>QLD</v>
      </c>
    </row>
    <row r="1932" spans="1:3">
      <c r="A1932" s="150">
        <v>4468</v>
      </c>
      <c r="B1932" s="150">
        <v>48</v>
      </c>
      <c r="C1932" s="149" t="str">
        <f t="shared" si="30"/>
        <v>QLD</v>
      </c>
    </row>
    <row r="1933" spans="1:3">
      <c r="A1933" s="150">
        <v>4470</v>
      </c>
      <c r="B1933" s="150">
        <v>48</v>
      </c>
      <c r="C1933" s="149" t="str">
        <f t="shared" si="30"/>
        <v>QLD</v>
      </c>
    </row>
    <row r="1934" spans="1:3">
      <c r="A1934" s="150">
        <v>4471</v>
      </c>
      <c r="B1934" s="150">
        <v>48</v>
      </c>
      <c r="C1934" s="149" t="str">
        <f t="shared" si="30"/>
        <v>QLD</v>
      </c>
    </row>
    <row r="1935" spans="1:3">
      <c r="A1935" s="150">
        <v>4475</v>
      </c>
      <c r="B1935" s="150">
        <v>48</v>
      </c>
      <c r="C1935" s="149" t="str">
        <f t="shared" si="30"/>
        <v>QLD</v>
      </c>
    </row>
    <row r="1936" spans="1:3">
      <c r="A1936" s="150">
        <v>4479</v>
      </c>
      <c r="B1936" s="150">
        <v>48</v>
      </c>
      <c r="C1936" s="149" t="str">
        <f t="shared" si="30"/>
        <v>QLD</v>
      </c>
    </row>
    <row r="1937" spans="1:3">
      <c r="A1937" s="150">
        <v>4486</v>
      </c>
      <c r="B1937" s="150">
        <v>48</v>
      </c>
      <c r="C1937" s="149" t="str">
        <f t="shared" si="30"/>
        <v>QLD</v>
      </c>
    </row>
    <row r="1938" spans="1:3">
      <c r="A1938" s="150">
        <v>4487</v>
      </c>
      <c r="B1938" s="150">
        <v>48</v>
      </c>
      <c r="C1938" s="149" t="str">
        <f t="shared" si="30"/>
        <v>QLD</v>
      </c>
    </row>
    <row r="1939" spans="1:3">
      <c r="A1939" s="150">
        <v>4488</v>
      </c>
      <c r="B1939" s="150">
        <v>48</v>
      </c>
      <c r="C1939" s="149" t="str">
        <f t="shared" si="30"/>
        <v>QLD</v>
      </c>
    </row>
    <row r="1940" spans="1:3">
      <c r="A1940" s="150">
        <v>4489</v>
      </c>
      <c r="B1940" s="150">
        <v>48</v>
      </c>
      <c r="C1940" s="149" t="str">
        <f t="shared" si="30"/>
        <v>QLD</v>
      </c>
    </row>
    <row r="1941" spans="1:3">
      <c r="A1941" s="150">
        <v>4490</v>
      </c>
      <c r="B1941" s="150">
        <v>48</v>
      </c>
      <c r="C1941" s="149" t="str">
        <f t="shared" si="30"/>
        <v>QLD</v>
      </c>
    </row>
    <row r="1942" spans="1:3">
      <c r="A1942" s="150">
        <v>4491</v>
      </c>
      <c r="B1942" s="150">
        <v>48</v>
      </c>
      <c r="C1942" s="149" t="str">
        <f t="shared" si="30"/>
        <v>QLD</v>
      </c>
    </row>
    <row r="1943" spans="1:3">
      <c r="A1943" s="150">
        <v>4493</v>
      </c>
      <c r="B1943" s="150">
        <v>48</v>
      </c>
      <c r="C1943" s="149" t="str">
        <f t="shared" si="30"/>
        <v>QLD</v>
      </c>
    </row>
    <row r="1944" spans="1:3">
      <c r="A1944" s="150">
        <v>4350</v>
      </c>
      <c r="B1944" s="150">
        <v>49</v>
      </c>
      <c r="C1944" s="149" t="str">
        <f t="shared" si="30"/>
        <v>QLD</v>
      </c>
    </row>
    <row r="1945" spans="1:3">
      <c r="A1945" s="150">
        <v>4352</v>
      </c>
      <c r="B1945" s="150">
        <v>49</v>
      </c>
      <c r="C1945" s="149" t="str">
        <f t="shared" si="30"/>
        <v>QLD</v>
      </c>
    </row>
    <row r="1946" spans="1:3">
      <c r="A1946" s="150">
        <v>4354</v>
      </c>
      <c r="B1946" s="150">
        <v>49</v>
      </c>
      <c r="C1946" s="149" t="str">
        <f t="shared" si="30"/>
        <v>QLD</v>
      </c>
    </row>
    <row r="1947" spans="1:3">
      <c r="A1947" s="150">
        <v>4355</v>
      </c>
      <c r="B1947" s="150">
        <v>49</v>
      </c>
      <c r="C1947" s="149" t="str">
        <f t="shared" si="30"/>
        <v>QLD</v>
      </c>
    </row>
    <row r="1948" spans="1:3">
      <c r="A1948" s="150">
        <v>4356</v>
      </c>
      <c r="B1948" s="150">
        <v>49</v>
      </c>
      <c r="C1948" s="149" t="str">
        <f t="shared" si="30"/>
        <v>QLD</v>
      </c>
    </row>
    <row r="1949" spans="1:3">
      <c r="A1949" s="150">
        <v>4357</v>
      </c>
      <c r="B1949" s="150">
        <v>49</v>
      </c>
      <c r="C1949" s="149" t="str">
        <f t="shared" si="30"/>
        <v>QLD</v>
      </c>
    </row>
    <row r="1950" spans="1:3">
      <c r="A1950" s="150">
        <v>4358</v>
      </c>
      <c r="B1950" s="150">
        <v>49</v>
      </c>
      <c r="C1950" s="149" t="str">
        <f t="shared" si="30"/>
        <v>QLD</v>
      </c>
    </row>
    <row r="1951" spans="1:3">
      <c r="A1951" s="150">
        <v>4359</v>
      </c>
      <c r="B1951" s="150">
        <v>49</v>
      </c>
      <c r="C1951" s="149" t="str">
        <f t="shared" si="30"/>
        <v>QLD</v>
      </c>
    </row>
    <row r="1952" spans="1:3">
      <c r="A1952" s="150">
        <v>4360</v>
      </c>
      <c r="B1952" s="150">
        <v>49</v>
      </c>
      <c r="C1952" s="149" t="str">
        <f t="shared" si="30"/>
        <v>QLD</v>
      </c>
    </row>
    <row r="1953" spans="1:3">
      <c r="A1953" s="150">
        <v>4361</v>
      </c>
      <c r="B1953" s="150">
        <v>49</v>
      </c>
      <c r="C1953" s="149" t="str">
        <f t="shared" si="30"/>
        <v>QLD</v>
      </c>
    </row>
    <row r="1954" spans="1:3">
      <c r="A1954" s="150">
        <v>4362</v>
      </c>
      <c r="B1954" s="150">
        <v>49</v>
      </c>
      <c r="C1954" s="149" t="str">
        <f t="shared" si="30"/>
        <v>QLD</v>
      </c>
    </row>
    <row r="1955" spans="1:3">
      <c r="A1955" s="150">
        <v>4370</v>
      </c>
      <c r="B1955" s="150">
        <v>49</v>
      </c>
      <c r="C1955" s="149" t="str">
        <f t="shared" si="30"/>
        <v>QLD</v>
      </c>
    </row>
    <row r="1956" spans="1:3">
      <c r="A1956" s="150">
        <v>4371</v>
      </c>
      <c r="B1956" s="150">
        <v>49</v>
      </c>
      <c r="C1956" s="149" t="str">
        <f t="shared" si="30"/>
        <v>QLD</v>
      </c>
    </row>
    <row r="1957" spans="1:3">
      <c r="A1957" s="150">
        <v>4372</v>
      </c>
      <c r="B1957" s="150">
        <v>49</v>
      </c>
      <c r="C1957" s="149" t="str">
        <f t="shared" si="30"/>
        <v>QLD</v>
      </c>
    </row>
    <row r="1958" spans="1:3">
      <c r="A1958" s="150">
        <v>4373</v>
      </c>
      <c r="B1958" s="150">
        <v>49</v>
      </c>
      <c r="C1958" s="149" t="str">
        <f t="shared" si="30"/>
        <v>QLD</v>
      </c>
    </row>
    <row r="1959" spans="1:3">
      <c r="A1959" s="150">
        <v>4374</v>
      </c>
      <c r="B1959" s="150">
        <v>49</v>
      </c>
      <c r="C1959" s="149" t="str">
        <f t="shared" si="30"/>
        <v>QLD</v>
      </c>
    </row>
    <row r="1960" spans="1:3">
      <c r="A1960" s="150">
        <v>4375</v>
      </c>
      <c r="B1960" s="150">
        <v>49</v>
      </c>
      <c r="C1960" s="149" t="str">
        <f t="shared" si="30"/>
        <v>QLD</v>
      </c>
    </row>
    <row r="1961" spans="1:3">
      <c r="A1961" s="150">
        <v>4376</v>
      </c>
      <c r="B1961" s="150">
        <v>49</v>
      </c>
      <c r="C1961" s="149" t="str">
        <f t="shared" si="30"/>
        <v>QLD</v>
      </c>
    </row>
    <row r="1962" spans="1:3">
      <c r="A1962" s="150">
        <v>4377</v>
      </c>
      <c r="B1962" s="150">
        <v>49</v>
      </c>
      <c r="C1962" s="149" t="str">
        <f t="shared" si="30"/>
        <v>QLD</v>
      </c>
    </row>
    <row r="1963" spans="1:3">
      <c r="A1963" s="150">
        <v>4378</v>
      </c>
      <c r="B1963" s="150">
        <v>49</v>
      </c>
      <c r="C1963" s="149" t="str">
        <f t="shared" si="30"/>
        <v>QLD</v>
      </c>
    </row>
    <row r="1964" spans="1:3">
      <c r="A1964" s="150">
        <v>4380</v>
      </c>
      <c r="B1964" s="150">
        <v>49</v>
      </c>
      <c r="C1964" s="149" t="str">
        <f t="shared" si="30"/>
        <v>QLD</v>
      </c>
    </row>
    <row r="1965" spans="1:3">
      <c r="A1965" s="150">
        <v>4381</v>
      </c>
      <c r="B1965" s="150">
        <v>49</v>
      </c>
      <c r="C1965" s="149" t="str">
        <f t="shared" si="30"/>
        <v>QLD</v>
      </c>
    </row>
    <row r="1966" spans="1:3">
      <c r="A1966" s="150">
        <v>4382</v>
      </c>
      <c r="B1966" s="150">
        <v>49</v>
      </c>
      <c r="C1966" s="149" t="str">
        <f t="shared" si="30"/>
        <v>QLD</v>
      </c>
    </row>
    <row r="1967" spans="1:3">
      <c r="A1967" s="150">
        <v>4383</v>
      </c>
      <c r="B1967" s="150">
        <v>49</v>
      </c>
      <c r="C1967" s="149" t="str">
        <f t="shared" si="30"/>
        <v>QLD</v>
      </c>
    </row>
    <row r="1968" spans="1:3">
      <c r="A1968" s="150">
        <v>4384</v>
      </c>
      <c r="B1968" s="150">
        <v>49</v>
      </c>
      <c r="C1968" s="149" t="str">
        <f t="shared" si="30"/>
        <v>QLD</v>
      </c>
    </row>
    <row r="1969" spans="1:3">
      <c r="A1969" s="150">
        <v>4385</v>
      </c>
      <c r="B1969" s="150">
        <v>49</v>
      </c>
      <c r="C1969" s="149" t="str">
        <f t="shared" si="30"/>
        <v>QLD</v>
      </c>
    </row>
    <row r="1970" spans="1:3">
      <c r="A1970" s="150">
        <v>4387</v>
      </c>
      <c r="B1970" s="150">
        <v>49</v>
      </c>
      <c r="C1970" s="149" t="str">
        <f t="shared" si="30"/>
        <v>QLD</v>
      </c>
    </row>
    <row r="1971" spans="1:3">
      <c r="A1971" s="150">
        <v>4388</v>
      </c>
      <c r="B1971" s="150">
        <v>49</v>
      </c>
      <c r="C1971" s="149" t="str">
        <f t="shared" si="30"/>
        <v>QLD</v>
      </c>
    </row>
    <row r="1972" spans="1:3">
      <c r="A1972" s="150">
        <v>4390</v>
      </c>
      <c r="B1972" s="150">
        <v>49</v>
      </c>
      <c r="C1972" s="149" t="str">
        <f t="shared" si="30"/>
        <v>QLD</v>
      </c>
    </row>
    <row r="1973" spans="1:3">
      <c r="A1973" s="150">
        <v>4400</v>
      </c>
      <c r="B1973" s="150">
        <v>49</v>
      </c>
      <c r="C1973" s="149" t="str">
        <f t="shared" si="30"/>
        <v>QLD</v>
      </c>
    </row>
    <row r="1974" spans="1:3">
      <c r="A1974" s="150">
        <v>4401</v>
      </c>
      <c r="B1974" s="150">
        <v>49</v>
      </c>
      <c r="C1974" s="149" t="str">
        <f t="shared" si="30"/>
        <v>QLD</v>
      </c>
    </row>
    <row r="1975" spans="1:3">
      <c r="A1975" s="150">
        <v>4402</v>
      </c>
      <c r="B1975" s="150">
        <v>49</v>
      </c>
      <c r="C1975" s="149" t="str">
        <f t="shared" si="30"/>
        <v>QLD</v>
      </c>
    </row>
    <row r="1976" spans="1:3">
      <c r="A1976" s="150">
        <v>4403</v>
      </c>
      <c r="B1976" s="150">
        <v>49</v>
      </c>
      <c r="C1976" s="149" t="str">
        <f t="shared" si="30"/>
        <v>QLD</v>
      </c>
    </row>
    <row r="1977" spans="1:3">
      <c r="A1977" s="150">
        <v>4404</v>
      </c>
      <c r="B1977" s="150">
        <v>49</v>
      </c>
      <c r="C1977" s="149" t="str">
        <f t="shared" si="30"/>
        <v>QLD</v>
      </c>
    </row>
    <row r="1978" spans="1:3">
      <c r="A1978" s="150">
        <v>4405</v>
      </c>
      <c r="B1978" s="150">
        <v>49</v>
      </c>
      <c r="C1978" s="149" t="str">
        <f t="shared" si="30"/>
        <v>QLD</v>
      </c>
    </row>
    <row r="1979" spans="1:3">
      <c r="A1979" s="150">
        <v>4406</v>
      </c>
      <c r="B1979" s="150">
        <v>49</v>
      </c>
      <c r="C1979" s="149" t="str">
        <f t="shared" si="30"/>
        <v>QLD</v>
      </c>
    </row>
    <row r="1980" spans="1:3">
      <c r="A1980" s="150">
        <v>4407</v>
      </c>
      <c r="B1980" s="150">
        <v>49</v>
      </c>
      <c r="C1980" s="149" t="str">
        <f t="shared" si="30"/>
        <v>QLD</v>
      </c>
    </row>
    <row r="1981" spans="1:3">
      <c r="A1981" s="150">
        <v>4408</v>
      </c>
      <c r="B1981" s="150">
        <v>49</v>
      </c>
      <c r="C1981" s="149" t="str">
        <f t="shared" si="30"/>
        <v>QLD</v>
      </c>
    </row>
    <row r="1982" spans="1:3">
      <c r="A1982" s="150">
        <v>4410</v>
      </c>
      <c r="B1982" s="150">
        <v>49</v>
      </c>
      <c r="C1982" s="149" t="str">
        <f t="shared" si="30"/>
        <v>QLD</v>
      </c>
    </row>
    <row r="1983" spans="1:3">
      <c r="A1983" s="150">
        <v>4411</v>
      </c>
      <c r="B1983" s="150">
        <v>49</v>
      </c>
      <c r="C1983" s="149" t="str">
        <f t="shared" si="30"/>
        <v>QLD</v>
      </c>
    </row>
    <row r="1984" spans="1:3">
      <c r="A1984" s="150">
        <v>4412</v>
      </c>
      <c r="B1984" s="150">
        <v>49</v>
      </c>
      <c r="C1984" s="149" t="str">
        <f t="shared" si="30"/>
        <v>QLD</v>
      </c>
    </row>
    <row r="1985" spans="1:3">
      <c r="A1985" s="150">
        <v>4413</v>
      </c>
      <c r="B1985" s="150">
        <v>49</v>
      </c>
      <c r="C1985" s="149" t="str">
        <f t="shared" si="30"/>
        <v>QLD</v>
      </c>
    </row>
    <row r="1986" spans="1:3">
      <c r="A1986" s="150">
        <v>4415</v>
      </c>
      <c r="B1986" s="150">
        <v>49</v>
      </c>
      <c r="C1986" s="149" t="str">
        <f t="shared" ref="C1986:C2049" si="31">IF(OR(A1986&lt;=299,AND(A1986&lt;3000,A1986&gt;=1000)),"NSW",IF(AND(A1986&lt;=999,A1986&gt;=800),"NT",IF(OR(AND(A1986&lt;=8999,A1986&gt;=8000),AND(A1986&lt;=3999,A1986&gt;=3000)),"VIC",IF(OR(AND(A1986&lt;=9999,A1986&gt;=9000),AND(A1986&lt;=4999,A1986&gt;=4000)),"QLD",IF(AND(A1986&lt;=5999,A1986&gt;=5000),"SA",IF(AND(A1986&lt;=6999,A1986&gt;=6000),"WA","TAS"))))))</f>
        <v>QLD</v>
      </c>
    </row>
    <row r="1987" spans="1:3">
      <c r="A1987" s="150">
        <v>4416</v>
      </c>
      <c r="B1987" s="150">
        <v>49</v>
      </c>
      <c r="C1987" s="149" t="str">
        <f t="shared" si="31"/>
        <v>QLD</v>
      </c>
    </row>
    <row r="1988" spans="1:3">
      <c r="A1988" s="150">
        <v>4421</v>
      </c>
      <c r="B1988" s="150">
        <v>49</v>
      </c>
      <c r="C1988" s="149" t="str">
        <f t="shared" si="31"/>
        <v>QLD</v>
      </c>
    </row>
    <row r="1989" spans="1:3">
      <c r="A1989" s="150">
        <v>4494</v>
      </c>
      <c r="B1989" s="150">
        <v>49</v>
      </c>
      <c r="C1989" s="149" t="str">
        <f t="shared" si="31"/>
        <v>QLD</v>
      </c>
    </row>
    <row r="1990" spans="1:3">
      <c r="A1990" s="150">
        <v>4496</v>
      </c>
      <c r="B1990" s="150">
        <v>49</v>
      </c>
      <c r="C1990" s="149" t="str">
        <f t="shared" si="31"/>
        <v>QLD</v>
      </c>
    </row>
    <row r="1991" spans="1:3">
      <c r="A1991" s="150">
        <v>4497</v>
      </c>
      <c r="B1991" s="150">
        <v>49</v>
      </c>
      <c r="C1991" s="149" t="str">
        <f t="shared" si="31"/>
        <v>QLD</v>
      </c>
    </row>
    <row r="1992" spans="1:3">
      <c r="A1992" s="150">
        <v>4498</v>
      </c>
      <c r="B1992" s="150">
        <v>49</v>
      </c>
      <c r="C1992" s="149" t="str">
        <f t="shared" si="31"/>
        <v>QLD</v>
      </c>
    </row>
    <row r="1993" spans="1:3">
      <c r="A1993" s="150">
        <v>4570</v>
      </c>
      <c r="B1993" s="150">
        <v>50</v>
      </c>
      <c r="C1993" s="149" t="str">
        <f t="shared" si="31"/>
        <v>QLD</v>
      </c>
    </row>
    <row r="1994" spans="1:3">
      <c r="A1994" s="150">
        <v>4580</v>
      </c>
      <c r="B1994" s="150">
        <v>50</v>
      </c>
      <c r="C1994" s="149" t="str">
        <f t="shared" si="31"/>
        <v>QLD</v>
      </c>
    </row>
    <row r="1995" spans="1:3">
      <c r="A1995" s="150">
        <v>4581</v>
      </c>
      <c r="B1995" s="150">
        <v>50</v>
      </c>
      <c r="C1995" s="149" t="str">
        <f t="shared" si="31"/>
        <v>QLD</v>
      </c>
    </row>
    <row r="1996" spans="1:3">
      <c r="A1996" s="150">
        <v>4600</v>
      </c>
      <c r="B1996" s="150">
        <v>50</v>
      </c>
      <c r="C1996" s="149" t="str">
        <f t="shared" si="31"/>
        <v>QLD</v>
      </c>
    </row>
    <row r="1997" spans="1:3">
      <c r="A1997" s="150">
        <v>4601</v>
      </c>
      <c r="B1997" s="150">
        <v>50</v>
      </c>
      <c r="C1997" s="149" t="str">
        <f t="shared" si="31"/>
        <v>QLD</v>
      </c>
    </row>
    <row r="1998" spans="1:3">
      <c r="A1998" s="150">
        <v>4605</v>
      </c>
      <c r="B1998" s="150">
        <v>50</v>
      </c>
      <c r="C1998" s="149" t="str">
        <f t="shared" si="31"/>
        <v>QLD</v>
      </c>
    </row>
    <row r="1999" spans="1:3">
      <c r="A1999" s="150">
        <v>4606</v>
      </c>
      <c r="B1999" s="150">
        <v>50</v>
      </c>
      <c r="C1999" s="149" t="str">
        <f t="shared" si="31"/>
        <v>QLD</v>
      </c>
    </row>
    <row r="2000" spans="1:3">
      <c r="A2000" s="150">
        <v>4608</v>
      </c>
      <c r="B2000" s="150">
        <v>50</v>
      </c>
      <c r="C2000" s="149" t="str">
        <f t="shared" si="31"/>
        <v>QLD</v>
      </c>
    </row>
    <row r="2001" spans="1:3">
      <c r="A2001" s="150">
        <v>4610</v>
      </c>
      <c r="B2001" s="150">
        <v>50</v>
      </c>
      <c r="C2001" s="149" t="str">
        <f t="shared" si="31"/>
        <v>QLD</v>
      </c>
    </row>
    <row r="2002" spans="1:3">
      <c r="A2002" s="150">
        <v>4611</v>
      </c>
      <c r="B2002" s="150">
        <v>50</v>
      </c>
      <c r="C2002" s="149" t="str">
        <f t="shared" si="31"/>
        <v>QLD</v>
      </c>
    </row>
    <row r="2003" spans="1:3">
      <c r="A2003" s="150">
        <v>4612</v>
      </c>
      <c r="B2003" s="150">
        <v>50</v>
      </c>
      <c r="C2003" s="149" t="str">
        <f t="shared" si="31"/>
        <v>QLD</v>
      </c>
    </row>
    <row r="2004" spans="1:3">
      <c r="A2004" s="150">
        <v>4613</v>
      </c>
      <c r="B2004" s="150">
        <v>50</v>
      </c>
      <c r="C2004" s="149" t="str">
        <f t="shared" si="31"/>
        <v>QLD</v>
      </c>
    </row>
    <row r="2005" spans="1:3">
      <c r="A2005" s="150">
        <v>4614</v>
      </c>
      <c r="B2005" s="150">
        <v>50</v>
      </c>
      <c r="C2005" s="149" t="str">
        <f t="shared" si="31"/>
        <v>QLD</v>
      </c>
    </row>
    <row r="2006" spans="1:3">
      <c r="A2006" s="150">
        <v>4615</v>
      </c>
      <c r="B2006" s="150">
        <v>50</v>
      </c>
      <c r="C2006" s="149" t="str">
        <f t="shared" si="31"/>
        <v>QLD</v>
      </c>
    </row>
    <row r="2007" spans="1:3">
      <c r="A2007" s="150">
        <v>4620</v>
      </c>
      <c r="B2007" s="150">
        <v>50</v>
      </c>
      <c r="C2007" s="149" t="str">
        <f t="shared" si="31"/>
        <v>QLD</v>
      </c>
    </row>
    <row r="2008" spans="1:3">
      <c r="A2008" s="150">
        <v>4621</v>
      </c>
      <c r="B2008" s="150">
        <v>50</v>
      </c>
      <c r="C2008" s="149" t="str">
        <f t="shared" si="31"/>
        <v>QLD</v>
      </c>
    </row>
    <row r="2009" spans="1:3">
      <c r="A2009" s="150">
        <v>4625</v>
      </c>
      <c r="B2009" s="150">
        <v>50</v>
      </c>
      <c r="C2009" s="149" t="str">
        <f t="shared" si="31"/>
        <v>QLD</v>
      </c>
    </row>
    <row r="2010" spans="1:3">
      <c r="A2010" s="150">
        <v>4626</v>
      </c>
      <c r="B2010" s="150">
        <v>50</v>
      </c>
      <c r="C2010" s="149" t="str">
        <f t="shared" si="31"/>
        <v>QLD</v>
      </c>
    </row>
    <row r="2011" spans="1:3">
      <c r="A2011" s="150">
        <v>4627</v>
      </c>
      <c r="B2011" s="150">
        <v>50</v>
      </c>
      <c r="C2011" s="149" t="str">
        <f t="shared" si="31"/>
        <v>QLD</v>
      </c>
    </row>
    <row r="2012" spans="1:3">
      <c r="A2012" s="150">
        <v>4630</v>
      </c>
      <c r="B2012" s="150">
        <v>50</v>
      </c>
      <c r="C2012" s="149" t="str">
        <f t="shared" si="31"/>
        <v>QLD</v>
      </c>
    </row>
    <row r="2013" spans="1:3">
      <c r="A2013" s="150">
        <v>4650</v>
      </c>
      <c r="B2013" s="150">
        <v>50</v>
      </c>
      <c r="C2013" s="149" t="str">
        <f t="shared" si="31"/>
        <v>QLD</v>
      </c>
    </row>
    <row r="2014" spans="1:3">
      <c r="A2014" s="150">
        <v>4655</v>
      </c>
      <c r="B2014" s="150">
        <v>50</v>
      </c>
      <c r="C2014" s="149" t="str">
        <f t="shared" si="31"/>
        <v>QLD</v>
      </c>
    </row>
    <row r="2015" spans="1:3">
      <c r="A2015" s="150">
        <v>4659</v>
      </c>
      <c r="B2015" s="150">
        <v>50</v>
      </c>
      <c r="C2015" s="149" t="str">
        <f t="shared" si="31"/>
        <v>QLD</v>
      </c>
    </row>
    <row r="2016" spans="1:3">
      <c r="A2016" s="150">
        <v>4660</v>
      </c>
      <c r="B2016" s="150">
        <v>50</v>
      </c>
      <c r="C2016" s="149" t="str">
        <f t="shared" si="31"/>
        <v>QLD</v>
      </c>
    </row>
    <row r="2017" spans="1:3">
      <c r="A2017" s="150">
        <v>4662</v>
      </c>
      <c r="B2017" s="150">
        <v>50</v>
      </c>
      <c r="C2017" s="149" t="str">
        <f t="shared" si="31"/>
        <v>QLD</v>
      </c>
    </row>
    <row r="2018" spans="1:3">
      <c r="A2018" s="150">
        <v>4670</v>
      </c>
      <c r="B2018" s="150">
        <v>50</v>
      </c>
      <c r="C2018" s="149" t="str">
        <f t="shared" si="31"/>
        <v>QLD</v>
      </c>
    </row>
    <row r="2019" spans="1:3">
      <c r="A2019" s="150">
        <v>4671</v>
      </c>
      <c r="B2019" s="150">
        <v>50</v>
      </c>
      <c r="C2019" s="149" t="str">
        <f t="shared" si="31"/>
        <v>QLD</v>
      </c>
    </row>
    <row r="2020" spans="1:3">
      <c r="A2020" s="150">
        <v>4673</v>
      </c>
      <c r="B2020" s="150">
        <v>50</v>
      </c>
      <c r="C2020" s="149" t="str">
        <f t="shared" si="31"/>
        <v>QLD</v>
      </c>
    </row>
    <row r="2021" spans="1:3">
      <c r="A2021" s="150">
        <v>4674</v>
      </c>
      <c r="B2021" s="150">
        <v>50</v>
      </c>
      <c r="C2021" s="149" t="str">
        <f t="shared" si="31"/>
        <v>QLD</v>
      </c>
    </row>
    <row r="2022" spans="1:3">
      <c r="A2022" s="150">
        <v>4676</v>
      </c>
      <c r="B2022" s="150">
        <v>50</v>
      </c>
      <c r="C2022" s="149" t="str">
        <f t="shared" si="31"/>
        <v>QLD</v>
      </c>
    </row>
    <row r="2023" spans="1:3">
      <c r="A2023" s="150">
        <v>4000</v>
      </c>
      <c r="B2023" s="150">
        <v>51</v>
      </c>
      <c r="C2023" s="149" t="str">
        <f t="shared" si="31"/>
        <v>QLD</v>
      </c>
    </row>
    <row r="2024" spans="1:3">
      <c r="A2024" s="150">
        <v>4001</v>
      </c>
      <c r="B2024" s="150">
        <v>51</v>
      </c>
      <c r="C2024" s="149" t="str">
        <f t="shared" si="31"/>
        <v>QLD</v>
      </c>
    </row>
    <row r="2025" spans="1:3">
      <c r="A2025" s="150">
        <v>4002</v>
      </c>
      <c r="B2025" s="150">
        <v>51</v>
      </c>
      <c r="C2025" s="149" t="str">
        <f t="shared" si="31"/>
        <v>QLD</v>
      </c>
    </row>
    <row r="2026" spans="1:3">
      <c r="A2026" s="150">
        <v>4003</v>
      </c>
      <c r="B2026" s="150">
        <v>51</v>
      </c>
      <c r="C2026" s="149" t="str">
        <f t="shared" si="31"/>
        <v>QLD</v>
      </c>
    </row>
    <row r="2027" spans="1:3">
      <c r="A2027" s="150">
        <v>4004</v>
      </c>
      <c r="B2027" s="150">
        <v>51</v>
      </c>
      <c r="C2027" s="149" t="str">
        <f t="shared" si="31"/>
        <v>QLD</v>
      </c>
    </row>
    <row r="2028" spans="1:3">
      <c r="A2028" s="150">
        <v>4005</v>
      </c>
      <c r="B2028" s="150">
        <v>51</v>
      </c>
      <c r="C2028" s="149" t="str">
        <f t="shared" si="31"/>
        <v>QLD</v>
      </c>
    </row>
    <row r="2029" spans="1:3">
      <c r="A2029" s="150">
        <v>4006</v>
      </c>
      <c r="B2029" s="150">
        <v>51</v>
      </c>
      <c r="C2029" s="149" t="str">
        <f t="shared" si="31"/>
        <v>QLD</v>
      </c>
    </row>
    <row r="2030" spans="1:3">
      <c r="A2030" s="150">
        <v>4007</v>
      </c>
      <c r="B2030" s="150">
        <v>51</v>
      </c>
      <c r="C2030" s="149" t="str">
        <f t="shared" si="31"/>
        <v>QLD</v>
      </c>
    </row>
    <row r="2031" spans="1:3">
      <c r="A2031" s="150">
        <v>4008</v>
      </c>
      <c r="B2031" s="150">
        <v>51</v>
      </c>
      <c r="C2031" s="149" t="str">
        <f t="shared" si="31"/>
        <v>QLD</v>
      </c>
    </row>
    <row r="2032" spans="1:3">
      <c r="A2032" s="150">
        <v>4009</v>
      </c>
      <c r="B2032" s="150">
        <v>51</v>
      </c>
      <c r="C2032" s="149" t="str">
        <f t="shared" si="31"/>
        <v>QLD</v>
      </c>
    </row>
    <row r="2033" spans="1:3">
      <c r="A2033" s="150">
        <v>4010</v>
      </c>
      <c r="B2033" s="150">
        <v>51</v>
      </c>
      <c r="C2033" s="149" t="str">
        <f t="shared" si="31"/>
        <v>QLD</v>
      </c>
    </row>
    <row r="2034" spans="1:3">
      <c r="A2034" s="150">
        <v>4011</v>
      </c>
      <c r="B2034" s="150">
        <v>51</v>
      </c>
      <c r="C2034" s="149" t="str">
        <f t="shared" si="31"/>
        <v>QLD</v>
      </c>
    </row>
    <row r="2035" spans="1:3">
      <c r="A2035" s="150">
        <v>4012</v>
      </c>
      <c r="B2035" s="150">
        <v>51</v>
      </c>
      <c r="C2035" s="149" t="str">
        <f t="shared" si="31"/>
        <v>QLD</v>
      </c>
    </row>
    <row r="2036" spans="1:3">
      <c r="A2036" s="150">
        <v>4013</v>
      </c>
      <c r="B2036" s="150">
        <v>51</v>
      </c>
      <c r="C2036" s="149" t="str">
        <f t="shared" si="31"/>
        <v>QLD</v>
      </c>
    </row>
    <row r="2037" spans="1:3">
      <c r="A2037" s="150">
        <v>4014</v>
      </c>
      <c r="B2037" s="150">
        <v>51</v>
      </c>
      <c r="C2037" s="149" t="str">
        <f t="shared" si="31"/>
        <v>QLD</v>
      </c>
    </row>
    <row r="2038" spans="1:3">
      <c r="A2038" s="150">
        <v>4017</v>
      </c>
      <c r="B2038" s="150">
        <v>51</v>
      </c>
      <c r="C2038" s="149" t="str">
        <f t="shared" si="31"/>
        <v>QLD</v>
      </c>
    </row>
    <row r="2039" spans="1:3">
      <c r="A2039" s="150">
        <v>4018</v>
      </c>
      <c r="B2039" s="150">
        <v>51</v>
      </c>
      <c r="C2039" s="149" t="str">
        <f t="shared" si="31"/>
        <v>QLD</v>
      </c>
    </row>
    <row r="2040" spans="1:3">
      <c r="A2040" s="150">
        <v>4019</v>
      </c>
      <c r="B2040" s="150">
        <v>51</v>
      </c>
      <c r="C2040" s="149" t="str">
        <f t="shared" si="31"/>
        <v>QLD</v>
      </c>
    </row>
    <row r="2041" spans="1:3">
      <c r="A2041" s="150">
        <v>4020</v>
      </c>
      <c r="B2041" s="150">
        <v>51</v>
      </c>
      <c r="C2041" s="149" t="str">
        <f t="shared" si="31"/>
        <v>QLD</v>
      </c>
    </row>
    <row r="2042" spans="1:3">
      <c r="A2042" s="150">
        <v>4021</v>
      </c>
      <c r="B2042" s="150">
        <v>51</v>
      </c>
      <c r="C2042" s="149" t="str">
        <f t="shared" si="31"/>
        <v>QLD</v>
      </c>
    </row>
    <row r="2043" spans="1:3">
      <c r="A2043" s="150">
        <v>4022</v>
      </c>
      <c r="B2043" s="150">
        <v>51</v>
      </c>
      <c r="C2043" s="149" t="str">
        <f t="shared" si="31"/>
        <v>QLD</v>
      </c>
    </row>
    <row r="2044" spans="1:3">
      <c r="A2044" s="150">
        <v>4025</v>
      </c>
      <c r="B2044" s="150">
        <v>51</v>
      </c>
      <c r="C2044" s="149" t="str">
        <f t="shared" si="31"/>
        <v>QLD</v>
      </c>
    </row>
    <row r="2045" spans="1:3">
      <c r="A2045" s="150">
        <v>4029</v>
      </c>
      <c r="B2045" s="150">
        <v>51</v>
      </c>
      <c r="C2045" s="149" t="str">
        <f t="shared" si="31"/>
        <v>QLD</v>
      </c>
    </row>
    <row r="2046" spans="1:3">
      <c r="A2046" s="150">
        <v>4030</v>
      </c>
      <c r="B2046" s="150">
        <v>51</v>
      </c>
      <c r="C2046" s="149" t="str">
        <f t="shared" si="31"/>
        <v>QLD</v>
      </c>
    </row>
    <row r="2047" spans="1:3">
      <c r="A2047" s="150">
        <v>4031</v>
      </c>
      <c r="B2047" s="150">
        <v>51</v>
      </c>
      <c r="C2047" s="149" t="str">
        <f t="shared" si="31"/>
        <v>QLD</v>
      </c>
    </row>
    <row r="2048" spans="1:3">
      <c r="A2048" s="150">
        <v>4032</v>
      </c>
      <c r="B2048" s="150">
        <v>51</v>
      </c>
      <c r="C2048" s="149" t="str">
        <f t="shared" si="31"/>
        <v>QLD</v>
      </c>
    </row>
    <row r="2049" spans="1:3">
      <c r="A2049" s="150">
        <v>4034</v>
      </c>
      <c r="B2049" s="150">
        <v>51</v>
      </c>
      <c r="C2049" s="149" t="str">
        <f t="shared" si="31"/>
        <v>QLD</v>
      </c>
    </row>
    <row r="2050" spans="1:3">
      <c r="A2050" s="150">
        <v>4035</v>
      </c>
      <c r="B2050" s="150">
        <v>51</v>
      </c>
      <c r="C2050" s="149" t="str">
        <f t="shared" ref="C2050:C2113" si="32">IF(OR(A2050&lt;=299,AND(A2050&lt;3000,A2050&gt;=1000)),"NSW",IF(AND(A2050&lt;=999,A2050&gt;=800),"NT",IF(OR(AND(A2050&lt;=8999,A2050&gt;=8000),AND(A2050&lt;=3999,A2050&gt;=3000)),"VIC",IF(OR(AND(A2050&lt;=9999,A2050&gt;=9000),AND(A2050&lt;=4999,A2050&gt;=4000)),"QLD",IF(AND(A2050&lt;=5999,A2050&gt;=5000),"SA",IF(AND(A2050&lt;=6999,A2050&gt;=6000),"WA","TAS"))))))</f>
        <v>QLD</v>
      </c>
    </row>
    <row r="2051" spans="1:3">
      <c r="A2051" s="150">
        <v>4036</v>
      </c>
      <c r="B2051" s="150">
        <v>51</v>
      </c>
      <c r="C2051" s="149" t="str">
        <f t="shared" si="32"/>
        <v>QLD</v>
      </c>
    </row>
    <row r="2052" spans="1:3">
      <c r="A2052" s="150">
        <v>4037</v>
      </c>
      <c r="B2052" s="150">
        <v>51</v>
      </c>
      <c r="C2052" s="149" t="str">
        <f t="shared" si="32"/>
        <v>QLD</v>
      </c>
    </row>
    <row r="2053" spans="1:3">
      <c r="A2053" s="150">
        <v>4051</v>
      </c>
      <c r="B2053" s="150">
        <v>51</v>
      </c>
      <c r="C2053" s="149" t="str">
        <f t="shared" si="32"/>
        <v>QLD</v>
      </c>
    </row>
    <row r="2054" spans="1:3">
      <c r="A2054" s="150">
        <v>4052</v>
      </c>
      <c r="B2054" s="150">
        <v>51</v>
      </c>
      <c r="C2054" s="149" t="str">
        <f t="shared" si="32"/>
        <v>QLD</v>
      </c>
    </row>
    <row r="2055" spans="1:3">
      <c r="A2055" s="150">
        <v>4053</v>
      </c>
      <c r="B2055" s="150">
        <v>51</v>
      </c>
      <c r="C2055" s="149" t="str">
        <f t="shared" si="32"/>
        <v>QLD</v>
      </c>
    </row>
    <row r="2056" spans="1:3">
      <c r="A2056" s="150">
        <v>4054</v>
      </c>
      <c r="B2056" s="150">
        <v>51</v>
      </c>
      <c r="C2056" s="149" t="str">
        <f t="shared" si="32"/>
        <v>QLD</v>
      </c>
    </row>
    <row r="2057" spans="1:3">
      <c r="A2057" s="150">
        <v>4055</v>
      </c>
      <c r="B2057" s="150">
        <v>51</v>
      </c>
      <c r="C2057" s="149" t="str">
        <f t="shared" si="32"/>
        <v>QLD</v>
      </c>
    </row>
    <row r="2058" spans="1:3">
      <c r="A2058" s="150">
        <v>4059</v>
      </c>
      <c r="B2058" s="150">
        <v>51</v>
      </c>
      <c r="C2058" s="149" t="str">
        <f t="shared" si="32"/>
        <v>QLD</v>
      </c>
    </row>
    <row r="2059" spans="1:3">
      <c r="A2059" s="150">
        <v>4060</v>
      </c>
      <c r="B2059" s="150">
        <v>51</v>
      </c>
      <c r="C2059" s="149" t="str">
        <f t="shared" si="32"/>
        <v>QLD</v>
      </c>
    </row>
    <row r="2060" spans="1:3">
      <c r="A2060" s="150">
        <v>4061</v>
      </c>
      <c r="B2060" s="150">
        <v>51</v>
      </c>
      <c r="C2060" s="149" t="str">
        <f t="shared" si="32"/>
        <v>QLD</v>
      </c>
    </row>
    <row r="2061" spans="1:3">
      <c r="A2061" s="150">
        <v>4064</v>
      </c>
      <c r="B2061" s="150">
        <v>51</v>
      </c>
      <c r="C2061" s="149" t="str">
        <f t="shared" si="32"/>
        <v>QLD</v>
      </c>
    </row>
    <row r="2062" spans="1:3">
      <c r="A2062" s="150">
        <v>4065</v>
      </c>
      <c r="B2062" s="150">
        <v>51</v>
      </c>
      <c r="C2062" s="149" t="str">
        <f t="shared" si="32"/>
        <v>QLD</v>
      </c>
    </row>
    <row r="2063" spans="1:3">
      <c r="A2063" s="150">
        <v>4066</v>
      </c>
      <c r="B2063" s="150">
        <v>51</v>
      </c>
      <c r="C2063" s="149" t="str">
        <f t="shared" si="32"/>
        <v>QLD</v>
      </c>
    </row>
    <row r="2064" spans="1:3">
      <c r="A2064" s="150">
        <v>4067</v>
      </c>
      <c r="B2064" s="150">
        <v>51</v>
      </c>
      <c r="C2064" s="149" t="str">
        <f t="shared" si="32"/>
        <v>QLD</v>
      </c>
    </row>
    <row r="2065" spans="1:3">
      <c r="A2065" s="150">
        <v>4068</v>
      </c>
      <c r="B2065" s="150">
        <v>51</v>
      </c>
      <c r="C2065" s="149" t="str">
        <f t="shared" si="32"/>
        <v>QLD</v>
      </c>
    </row>
    <row r="2066" spans="1:3">
      <c r="A2066" s="150">
        <v>4069</v>
      </c>
      <c r="B2066" s="150">
        <v>51</v>
      </c>
      <c r="C2066" s="149" t="str">
        <f t="shared" si="32"/>
        <v>QLD</v>
      </c>
    </row>
    <row r="2067" spans="1:3">
      <c r="A2067" s="150">
        <v>4070</v>
      </c>
      <c r="B2067" s="150">
        <v>51</v>
      </c>
      <c r="C2067" s="149" t="str">
        <f t="shared" si="32"/>
        <v>QLD</v>
      </c>
    </row>
    <row r="2068" spans="1:3">
      <c r="A2068" s="150">
        <v>4072</v>
      </c>
      <c r="B2068" s="150">
        <v>51</v>
      </c>
      <c r="C2068" s="149" t="str">
        <f t="shared" si="32"/>
        <v>QLD</v>
      </c>
    </row>
    <row r="2069" spans="1:3">
      <c r="A2069" s="150">
        <v>4073</v>
      </c>
      <c r="B2069" s="150">
        <v>51</v>
      </c>
      <c r="C2069" s="149" t="str">
        <f t="shared" si="32"/>
        <v>QLD</v>
      </c>
    </row>
    <row r="2070" spans="1:3">
      <c r="A2070" s="150">
        <v>4074</v>
      </c>
      <c r="B2070" s="150">
        <v>51</v>
      </c>
      <c r="C2070" s="149" t="str">
        <f t="shared" si="32"/>
        <v>QLD</v>
      </c>
    </row>
    <row r="2071" spans="1:3">
      <c r="A2071" s="150">
        <v>4075</v>
      </c>
      <c r="B2071" s="150">
        <v>51</v>
      </c>
      <c r="C2071" s="149" t="str">
        <f t="shared" si="32"/>
        <v>QLD</v>
      </c>
    </row>
    <row r="2072" spans="1:3">
      <c r="A2072" s="150">
        <v>4076</v>
      </c>
      <c r="B2072" s="150">
        <v>51</v>
      </c>
      <c r="C2072" s="149" t="str">
        <f t="shared" si="32"/>
        <v>QLD</v>
      </c>
    </row>
    <row r="2073" spans="1:3">
      <c r="A2073" s="150">
        <v>4077</v>
      </c>
      <c r="B2073" s="150">
        <v>51</v>
      </c>
      <c r="C2073" s="149" t="str">
        <f t="shared" si="32"/>
        <v>QLD</v>
      </c>
    </row>
    <row r="2074" spans="1:3">
      <c r="A2074" s="150">
        <v>4078</v>
      </c>
      <c r="B2074" s="150">
        <v>51</v>
      </c>
      <c r="C2074" s="149" t="str">
        <f t="shared" si="32"/>
        <v>QLD</v>
      </c>
    </row>
    <row r="2075" spans="1:3">
      <c r="A2075" s="150">
        <v>4101</v>
      </c>
      <c r="B2075" s="150">
        <v>51</v>
      </c>
      <c r="C2075" s="149" t="str">
        <f t="shared" si="32"/>
        <v>QLD</v>
      </c>
    </row>
    <row r="2076" spans="1:3">
      <c r="A2076" s="150">
        <v>4102</v>
      </c>
      <c r="B2076" s="150">
        <v>51</v>
      </c>
      <c r="C2076" s="149" t="str">
        <f t="shared" si="32"/>
        <v>QLD</v>
      </c>
    </row>
    <row r="2077" spans="1:3">
      <c r="A2077" s="150">
        <v>4103</v>
      </c>
      <c r="B2077" s="150">
        <v>51</v>
      </c>
      <c r="C2077" s="149" t="str">
        <f t="shared" si="32"/>
        <v>QLD</v>
      </c>
    </row>
    <row r="2078" spans="1:3">
      <c r="A2078" s="150">
        <v>4104</v>
      </c>
      <c r="B2078" s="150">
        <v>51</v>
      </c>
      <c r="C2078" s="149" t="str">
        <f t="shared" si="32"/>
        <v>QLD</v>
      </c>
    </row>
    <row r="2079" spans="1:3">
      <c r="A2079" s="150">
        <v>4105</v>
      </c>
      <c r="B2079" s="150">
        <v>51</v>
      </c>
      <c r="C2079" s="149" t="str">
        <f t="shared" si="32"/>
        <v>QLD</v>
      </c>
    </row>
    <row r="2080" spans="1:3">
      <c r="A2080" s="150">
        <v>4106</v>
      </c>
      <c r="B2080" s="150">
        <v>51</v>
      </c>
      <c r="C2080" s="149" t="str">
        <f t="shared" si="32"/>
        <v>QLD</v>
      </c>
    </row>
    <row r="2081" spans="1:3">
      <c r="A2081" s="150">
        <v>4107</v>
      </c>
      <c r="B2081" s="150">
        <v>51</v>
      </c>
      <c r="C2081" s="149" t="str">
        <f t="shared" si="32"/>
        <v>QLD</v>
      </c>
    </row>
    <row r="2082" spans="1:3">
      <c r="A2082" s="150">
        <v>4108</v>
      </c>
      <c r="B2082" s="150">
        <v>51</v>
      </c>
      <c r="C2082" s="149" t="str">
        <f t="shared" si="32"/>
        <v>QLD</v>
      </c>
    </row>
    <row r="2083" spans="1:3">
      <c r="A2083" s="150">
        <v>4109</v>
      </c>
      <c r="B2083" s="150">
        <v>51</v>
      </c>
      <c r="C2083" s="149" t="str">
        <f t="shared" si="32"/>
        <v>QLD</v>
      </c>
    </row>
    <row r="2084" spans="1:3">
      <c r="A2084" s="150">
        <v>4110</v>
      </c>
      <c r="B2084" s="150">
        <v>51</v>
      </c>
      <c r="C2084" s="149" t="str">
        <f t="shared" si="32"/>
        <v>QLD</v>
      </c>
    </row>
    <row r="2085" spans="1:3">
      <c r="A2085" s="150">
        <v>4111</v>
      </c>
      <c r="B2085" s="150">
        <v>51</v>
      </c>
      <c r="C2085" s="149" t="str">
        <f t="shared" si="32"/>
        <v>QLD</v>
      </c>
    </row>
    <row r="2086" spans="1:3">
      <c r="A2086" s="150">
        <v>4112</v>
      </c>
      <c r="B2086" s="150">
        <v>51</v>
      </c>
      <c r="C2086" s="149" t="str">
        <f t="shared" si="32"/>
        <v>QLD</v>
      </c>
    </row>
    <row r="2087" spans="1:3">
      <c r="A2087" s="150">
        <v>4113</v>
      </c>
      <c r="B2087" s="150">
        <v>51</v>
      </c>
      <c r="C2087" s="149" t="str">
        <f t="shared" si="32"/>
        <v>QLD</v>
      </c>
    </row>
    <row r="2088" spans="1:3">
      <c r="A2088" s="150">
        <v>4114</v>
      </c>
      <c r="B2088" s="150">
        <v>51</v>
      </c>
      <c r="C2088" s="149" t="str">
        <f t="shared" si="32"/>
        <v>QLD</v>
      </c>
    </row>
    <row r="2089" spans="1:3">
      <c r="A2089" s="150">
        <v>4115</v>
      </c>
      <c r="B2089" s="150">
        <v>51</v>
      </c>
      <c r="C2089" s="149" t="str">
        <f t="shared" si="32"/>
        <v>QLD</v>
      </c>
    </row>
    <row r="2090" spans="1:3">
      <c r="A2090" s="150">
        <v>4116</v>
      </c>
      <c r="B2090" s="150">
        <v>51</v>
      </c>
      <c r="C2090" s="149" t="str">
        <f t="shared" si="32"/>
        <v>QLD</v>
      </c>
    </row>
    <row r="2091" spans="1:3">
      <c r="A2091" s="150">
        <v>4117</v>
      </c>
      <c r="B2091" s="150">
        <v>51</v>
      </c>
      <c r="C2091" s="149" t="str">
        <f t="shared" si="32"/>
        <v>QLD</v>
      </c>
    </row>
    <row r="2092" spans="1:3">
      <c r="A2092" s="150">
        <v>4118</v>
      </c>
      <c r="B2092" s="150">
        <v>51</v>
      </c>
      <c r="C2092" s="149" t="str">
        <f t="shared" si="32"/>
        <v>QLD</v>
      </c>
    </row>
    <row r="2093" spans="1:3">
      <c r="A2093" s="150">
        <v>4119</v>
      </c>
      <c r="B2093" s="150">
        <v>51</v>
      </c>
      <c r="C2093" s="149" t="str">
        <f t="shared" si="32"/>
        <v>QLD</v>
      </c>
    </row>
    <row r="2094" spans="1:3">
      <c r="A2094" s="150">
        <v>4120</v>
      </c>
      <c r="B2094" s="150">
        <v>51</v>
      </c>
      <c r="C2094" s="149" t="str">
        <f t="shared" si="32"/>
        <v>QLD</v>
      </c>
    </row>
    <row r="2095" spans="1:3">
      <c r="A2095" s="150">
        <v>4121</v>
      </c>
      <c r="B2095" s="150">
        <v>51</v>
      </c>
      <c r="C2095" s="149" t="str">
        <f t="shared" si="32"/>
        <v>QLD</v>
      </c>
    </row>
    <row r="2096" spans="1:3">
      <c r="A2096" s="150">
        <v>4122</v>
      </c>
      <c r="B2096" s="150">
        <v>51</v>
      </c>
      <c r="C2096" s="149" t="str">
        <f t="shared" si="32"/>
        <v>QLD</v>
      </c>
    </row>
    <row r="2097" spans="1:3">
      <c r="A2097" s="150">
        <v>4123</v>
      </c>
      <c r="B2097" s="150">
        <v>51</v>
      </c>
      <c r="C2097" s="149" t="str">
        <f t="shared" si="32"/>
        <v>QLD</v>
      </c>
    </row>
    <row r="2098" spans="1:3">
      <c r="A2098" s="150">
        <v>4124</v>
      </c>
      <c r="B2098" s="150">
        <v>51</v>
      </c>
      <c r="C2098" s="149" t="str">
        <f t="shared" si="32"/>
        <v>QLD</v>
      </c>
    </row>
    <row r="2099" spans="1:3">
      <c r="A2099" s="150">
        <v>4125</v>
      </c>
      <c r="B2099" s="150">
        <v>51</v>
      </c>
      <c r="C2099" s="149" t="str">
        <f t="shared" si="32"/>
        <v>QLD</v>
      </c>
    </row>
    <row r="2100" spans="1:3">
      <c r="A2100" s="150">
        <v>4127</v>
      </c>
      <c r="B2100" s="150">
        <v>51</v>
      </c>
      <c r="C2100" s="149" t="str">
        <f t="shared" si="32"/>
        <v>QLD</v>
      </c>
    </row>
    <row r="2101" spans="1:3">
      <c r="A2101" s="150">
        <v>4128</v>
      </c>
      <c r="B2101" s="150">
        <v>51</v>
      </c>
      <c r="C2101" s="149" t="str">
        <f t="shared" si="32"/>
        <v>QLD</v>
      </c>
    </row>
    <row r="2102" spans="1:3">
      <c r="A2102" s="150">
        <v>4129</v>
      </c>
      <c r="B2102" s="150">
        <v>51</v>
      </c>
      <c r="C2102" s="149" t="str">
        <f t="shared" si="32"/>
        <v>QLD</v>
      </c>
    </row>
    <row r="2103" spans="1:3">
      <c r="A2103" s="150">
        <v>4130</v>
      </c>
      <c r="B2103" s="150">
        <v>51</v>
      </c>
      <c r="C2103" s="149" t="str">
        <f t="shared" si="32"/>
        <v>QLD</v>
      </c>
    </row>
    <row r="2104" spans="1:3">
      <c r="A2104" s="150">
        <v>4131</v>
      </c>
      <c r="B2104" s="150">
        <v>51</v>
      </c>
      <c r="C2104" s="149" t="str">
        <f t="shared" si="32"/>
        <v>QLD</v>
      </c>
    </row>
    <row r="2105" spans="1:3">
      <c r="A2105" s="150">
        <v>4132</v>
      </c>
      <c r="B2105" s="150">
        <v>51</v>
      </c>
      <c r="C2105" s="149" t="str">
        <f t="shared" si="32"/>
        <v>QLD</v>
      </c>
    </row>
    <row r="2106" spans="1:3">
      <c r="A2106" s="150">
        <v>4133</v>
      </c>
      <c r="B2106" s="150">
        <v>51</v>
      </c>
      <c r="C2106" s="149" t="str">
        <f t="shared" si="32"/>
        <v>QLD</v>
      </c>
    </row>
    <row r="2107" spans="1:3">
      <c r="A2107" s="150">
        <v>4151</v>
      </c>
      <c r="B2107" s="150">
        <v>51</v>
      </c>
      <c r="C2107" s="149" t="str">
        <f t="shared" si="32"/>
        <v>QLD</v>
      </c>
    </row>
    <row r="2108" spans="1:3">
      <c r="A2108" s="150">
        <v>4152</v>
      </c>
      <c r="B2108" s="150">
        <v>51</v>
      </c>
      <c r="C2108" s="149" t="str">
        <f t="shared" si="32"/>
        <v>QLD</v>
      </c>
    </row>
    <row r="2109" spans="1:3">
      <c r="A2109" s="150">
        <v>4153</v>
      </c>
      <c r="B2109" s="150">
        <v>51</v>
      </c>
      <c r="C2109" s="149" t="str">
        <f t="shared" si="32"/>
        <v>QLD</v>
      </c>
    </row>
    <row r="2110" spans="1:3">
      <c r="A2110" s="150">
        <v>4154</v>
      </c>
      <c r="B2110" s="150">
        <v>51</v>
      </c>
      <c r="C2110" s="149" t="str">
        <f t="shared" si="32"/>
        <v>QLD</v>
      </c>
    </row>
    <row r="2111" spans="1:3">
      <c r="A2111" s="150">
        <v>4155</v>
      </c>
      <c r="B2111" s="150">
        <v>51</v>
      </c>
      <c r="C2111" s="149" t="str">
        <f t="shared" si="32"/>
        <v>QLD</v>
      </c>
    </row>
    <row r="2112" spans="1:3">
      <c r="A2112" s="150">
        <v>4156</v>
      </c>
      <c r="B2112" s="150">
        <v>51</v>
      </c>
      <c r="C2112" s="149" t="str">
        <f t="shared" si="32"/>
        <v>QLD</v>
      </c>
    </row>
    <row r="2113" spans="1:3">
      <c r="A2113" s="150">
        <v>4157</v>
      </c>
      <c r="B2113" s="150">
        <v>51</v>
      </c>
      <c r="C2113" s="149" t="str">
        <f t="shared" si="32"/>
        <v>QLD</v>
      </c>
    </row>
    <row r="2114" spans="1:3">
      <c r="A2114" s="150">
        <v>4158</v>
      </c>
      <c r="B2114" s="150">
        <v>51</v>
      </c>
      <c r="C2114" s="149" t="str">
        <f t="shared" ref="C2114:C2177" si="33">IF(OR(A2114&lt;=299,AND(A2114&lt;3000,A2114&gt;=1000)),"NSW",IF(AND(A2114&lt;=999,A2114&gt;=800),"NT",IF(OR(AND(A2114&lt;=8999,A2114&gt;=8000),AND(A2114&lt;=3999,A2114&gt;=3000)),"VIC",IF(OR(AND(A2114&lt;=9999,A2114&gt;=9000),AND(A2114&lt;=4999,A2114&gt;=4000)),"QLD",IF(AND(A2114&lt;=5999,A2114&gt;=5000),"SA",IF(AND(A2114&lt;=6999,A2114&gt;=6000),"WA","TAS"))))))</f>
        <v>QLD</v>
      </c>
    </row>
    <row r="2115" spans="1:3">
      <c r="A2115" s="150">
        <v>4159</v>
      </c>
      <c r="B2115" s="150">
        <v>51</v>
      </c>
      <c r="C2115" s="149" t="str">
        <f t="shared" si="33"/>
        <v>QLD</v>
      </c>
    </row>
    <row r="2116" spans="1:3">
      <c r="A2116" s="150">
        <v>4160</v>
      </c>
      <c r="B2116" s="150">
        <v>51</v>
      </c>
      <c r="C2116" s="149" t="str">
        <f t="shared" si="33"/>
        <v>QLD</v>
      </c>
    </row>
    <row r="2117" spans="1:3">
      <c r="A2117" s="150">
        <v>4161</v>
      </c>
      <c r="B2117" s="150">
        <v>51</v>
      </c>
      <c r="C2117" s="149" t="str">
        <f t="shared" si="33"/>
        <v>QLD</v>
      </c>
    </row>
    <row r="2118" spans="1:3">
      <c r="A2118" s="150">
        <v>4163</v>
      </c>
      <c r="B2118" s="150">
        <v>51</v>
      </c>
      <c r="C2118" s="149" t="str">
        <f t="shared" si="33"/>
        <v>QLD</v>
      </c>
    </row>
    <row r="2119" spans="1:3">
      <c r="A2119" s="150">
        <v>4164</v>
      </c>
      <c r="B2119" s="150">
        <v>51</v>
      </c>
      <c r="C2119" s="149" t="str">
        <f t="shared" si="33"/>
        <v>QLD</v>
      </c>
    </row>
    <row r="2120" spans="1:3">
      <c r="A2120" s="150">
        <v>4165</v>
      </c>
      <c r="B2120" s="150">
        <v>51</v>
      </c>
      <c r="C2120" s="149" t="str">
        <f t="shared" si="33"/>
        <v>QLD</v>
      </c>
    </row>
    <row r="2121" spans="1:3">
      <c r="A2121" s="150">
        <v>4169</v>
      </c>
      <c r="B2121" s="150">
        <v>51</v>
      </c>
      <c r="C2121" s="149" t="str">
        <f t="shared" si="33"/>
        <v>QLD</v>
      </c>
    </row>
    <row r="2122" spans="1:3">
      <c r="A2122" s="150">
        <v>4170</v>
      </c>
      <c r="B2122" s="150">
        <v>51</v>
      </c>
      <c r="C2122" s="149" t="str">
        <f t="shared" si="33"/>
        <v>QLD</v>
      </c>
    </row>
    <row r="2123" spans="1:3">
      <c r="A2123" s="150">
        <v>4171</v>
      </c>
      <c r="B2123" s="150">
        <v>51</v>
      </c>
      <c r="C2123" s="149" t="str">
        <f t="shared" si="33"/>
        <v>QLD</v>
      </c>
    </row>
    <row r="2124" spans="1:3">
      <c r="A2124" s="150">
        <v>4172</v>
      </c>
      <c r="B2124" s="150">
        <v>51</v>
      </c>
      <c r="C2124" s="149" t="str">
        <f t="shared" si="33"/>
        <v>QLD</v>
      </c>
    </row>
    <row r="2125" spans="1:3">
      <c r="A2125" s="150">
        <v>4173</v>
      </c>
      <c r="B2125" s="150">
        <v>51</v>
      </c>
      <c r="C2125" s="149" t="str">
        <f t="shared" si="33"/>
        <v>QLD</v>
      </c>
    </row>
    <row r="2126" spans="1:3">
      <c r="A2126" s="150">
        <v>4174</v>
      </c>
      <c r="B2126" s="150">
        <v>51</v>
      </c>
      <c r="C2126" s="149" t="str">
        <f t="shared" si="33"/>
        <v>QLD</v>
      </c>
    </row>
    <row r="2127" spans="1:3">
      <c r="A2127" s="150">
        <v>4178</v>
      </c>
      <c r="B2127" s="150">
        <v>51</v>
      </c>
      <c r="C2127" s="149" t="str">
        <f t="shared" si="33"/>
        <v>QLD</v>
      </c>
    </row>
    <row r="2128" spans="1:3">
      <c r="A2128" s="150">
        <v>4179</v>
      </c>
      <c r="B2128" s="150">
        <v>51</v>
      </c>
      <c r="C2128" s="149" t="str">
        <f t="shared" si="33"/>
        <v>QLD</v>
      </c>
    </row>
    <row r="2129" spans="1:3">
      <c r="A2129" s="150">
        <v>4183</v>
      </c>
      <c r="B2129" s="150">
        <v>51</v>
      </c>
      <c r="C2129" s="149" t="str">
        <f t="shared" si="33"/>
        <v>QLD</v>
      </c>
    </row>
    <row r="2130" spans="1:3">
      <c r="A2130" s="150">
        <v>4184</v>
      </c>
      <c r="B2130" s="150">
        <v>51</v>
      </c>
      <c r="C2130" s="149" t="str">
        <f t="shared" si="33"/>
        <v>QLD</v>
      </c>
    </row>
    <row r="2131" spans="1:3">
      <c r="A2131" s="150">
        <v>4205</v>
      </c>
      <c r="B2131" s="150">
        <v>51</v>
      </c>
      <c r="C2131" s="149" t="str">
        <f t="shared" si="33"/>
        <v>QLD</v>
      </c>
    </row>
    <row r="2132" spans="1:3">
      <c r="A2132" s="150">
        <v>4207</v>
      </c>
      <c r="B2132" s="150">
        <v>51</v>
      </c>
      <c r="C2132" s="149" t="str">
        <f t="shared" si="33"/>
        <v>QLD</v>
      </c>
    </row>
    <row r="2133" spans="1:3">
      <c r="A2133" s="150">
        <v>4208</v>
      </c>
      <c r="B2133" s="150">
        <v>51</v>
      </c>
      <c r="C2133" s="149" t="str">
        <f t="shared" si="33"/>
        <v>QLD</v>
      </c>
    </row>
    <row r="2134" spans="1:3">
      <c r="A2134" s="150">
        <v>4209</v>
      </c>
      <c r="B2134" s="150">
        <v>51</v>
      </c>
      <c r="C2134" s="149" t="str">
        <f t="shared" si="33"/>
        <v>QLD</v>
      </c>
    </row>
    <row r="2135" spans="1:3">
      <c r="A2135" s="150">
        <v>4210</v>
      </c>
      <c r="B2135" s="150">
        <v>51</v>
      </c>
      <c r="C2135" s="149" t="str">
        <f t="shared" si="33"/>
        <v>QLD</v>
      </c>
    </row>
    <row r="2136" spans="1:3">
      <c r="A2136" s="150">
        <v>4211</v>
      </c>
      <c r="B2136" s="150">
        <v>51</v>
      </c>
      <c r="C2136" s="149" t="str">
        <f t="shared" si="33"/>
        <v>QLD</v>
      </c>
    </row>
    <row r="2137" spans="1:3">
      <c r="A2137" s="150">
        <v>4212</v>
      </c>
      <c r="B2137" s="150">
        <v>51</v>
      </c>
      <c r="C2137" s="149" t="str">
        <f t="shared" si="33"/>
        <v>QLD</v>
      </c>
    </row>
    <row r="2138" spans="1:3">
      <c r="A2138" s="150">
        <v>4213</v>
      </c>
      <c r="B2138" s="150">
        <v>51</v>
      </c>
      <c r="C2138" s="149" t="str">
        <f t="shared" si="33"/>
        <v>QLD</v>
      </c>
    </row>
    <row r="2139" spans="1:3">
      <c r="A2139" s="150">
        <v>4214</v>
      </c>
      <c r="B2139" s="150">
        <v>51</v>
      </c>
      <c r="C2139" s="149" t="str">
        <f t="shared" si="33"/>
        <v>QLD</v>
      </c>
    </row>
    <row r="2140" spans="1:3">
      <c r="A2140" s="150">
        <v>4215</v>
      </c>
      <c r="B2140" s="150">
        <v>51</v>
      </c>
      <c r="C2140" s="149" t="str">
        <f t="shared" si="33"/>
        <v>QLD</v>
      </c>
    </row>
    <row r="2141" spans="1:3">
      <c r="A2141" s="150">
        <v>4216</v>
      </c>
      <c r="B2141" s="150">
        <v>51</v>
      </c>
      <c r="C2141" s="149" t="str">
        <f t="shared" si="33"/>
        <v>QLD</v>
      </c>
    </row>
    <row r="2142" spans="1:3">
      <c r="A2142" s="150">
        <v>4217</v>
      </c>
      <c r="B2142" s="150">
        <v>51</v>
      </c>
      <c r="C2142" s="149" t="str">
        <f t="shared" si="33"/>
        <v>QLD</v>
      </c>
    </row>
    <row r="2143" spans="1:3">
      <c r="A2143" s="150">
        <v>4218</v>
      </c>
      <c r="B2143" s="150">
        <v>51</v>
      </c>
      <c r="C2143" s="149" t="str">
        <f t="shared" si="33"/>
        <v>QLD</v>
      </c>
    </row>
    <row r="2144" spans="1:3">
      <c r="A2144" s="150">
        <v>4219</v>
      </c>
      <c r="B2144" s="150">
        <v>51</v>
      </c>
      <c r="C2144" s="149" t="str">
        <f t="shared" si="33"/>
        <v>QLD</v>
      </c>
    </row>
    <row r="2145" spans="1:3">
      <c r="A2145" s="150">
        <v>4220</v>
      </c>
      <c r="B2145" s="150">
        <v>51</v>
      </c>
      <c r="C2145" s="149" t="str">
        <f t="shared" si="33"/>
        <v>QLD</v>
      </c>
    </row>
    <row r="2146" spans="1:3">
      <c r="A2146" s="150">
        <v>4221</v>
      </c>
      <c r="B2146" s="150">
        <v>51</v>
      </c>
      <c r="C2146" s="149" t="str">
        <f t="shared" si="33"/>
        <v>QLD</v>
      </c>
    </row>
    <row r="2147" spans="1:3">
      <c r="A2147" s="150">
        <v>4223</v>
      </c>
      <c r="B2147" s="150">
        <v>51</v>
      </c>
      <c r="C2147" s="149" t="str">
        <f t="shared" si="33"/>
        <v>QLD</v>
      </c>
    </row>
    <row r="2148" spans="1:3">
      <c r="A2148" s="150">
        <v>4224</v>
      </c>
      <c r="B2148" s="150">
        <v>51</v>
      </c>
      <c r="C2148" s="149" t="str">
        <f t="shared" si="33"/>
        <v>QLD</v>
      </c>
    </row>
    <row r="2149" spans="1:3">
      <c r="A2149" s="150">
        <v>4225</v>
      </c>
      <c r="B2149" s="150">
        <v>51</v>
      </c>
      <c r="C2149" s="149" t="str">
        <f t="shared" si="33"/>
        <v>QLD</v>
      </c>
    </row>
    <row r="2150" spans="1:3">
      <c r="A2150" s="150">
        <v>4226</v>
      </c>
      <c r="B2150" s="150">
        <v>51</v>
      </c>
      <c r="C2150" s="149" t="str">
        <f t="shared" si="33"/>
        <v>QLD</v>
      </c>
    </row>
    <row r="2151" spans="1:3">
      <c r="A2151" s="150">
        <v>4227</v>
      </c>
      <c r="B2151" s="150">
        <v>51</v>
      </c>
      <c r="C2151" s="149" t="str">
        <f t="shared" si="33"/>
        <v>QLD</v>
      </c>
    </row>
    <row r="2152" spans="1:3">
      <c r="A2152" s="150">
        <v>4228</v>
      </c>
      <c r="B2152" s="150">
        <v>51</v>
      </c>
      <c r="C2152" s="149" t="str">
        <f t="shared" si="33"/>
        <v>QLD</v>
      </c>
    </row>
    <row r="2153" spans="1:3">
      <c r="A2153" s="150">
        <v>4229</v>
      </c>
      <c r="B2153" s="150">
        <v>51</v>
      </c>
      <c r="C2153" s="149" t="str">
        <f t="shared" si="33"/>
        <v>QLD</v>
      </c>
    </row>
    <row r="2154" spans="1:3">
      <c r="A2154" s="150">
        <v>4230</v>
      </c>
      <c r="B2154" s="150">
        <v>51</v>
      </c>
      <c r="C2154" s="149" t="str">
        <f t="shared" si="33"/>
        <v>QLD</v>
      </c>
    </row>
    <row r="2155" spans="1:3">
      <c r="A2155" s="150">
        <v>4270</v>
      </c>
      <c r="B2155" s="150">
        <v>51</v>
      </c>
      <c r="C2155" s="149" t="str">
        <f t="shared" si="33"/>
        <v>QLD</v>
      </c>
    </row>
    <row r="2156" spans="1:3">
      <c r="A2156" s="150">
        <v>4271</v>
      </c>
      <c r="B2156" s="150">
        <v>51</v>
      </c>
      <c r="C2156" s="149" t="str">
        <f t="shared" si="33"/>
        <v>QLD</v>
      </c>
    </row>
    <row r="2157" spans="1:3">
      <c r="A2157" s="150">
        <v>4272</v>
      </c>
      <c r="B2157" s="150">
        <v>51</v>
      </c>
      <c r="C2157" s="149" t="str">
        <f t="shared" si="33"/>
        <v>QLD</v>
      </c>
    </row>
    <row r="2158" spans="1:3">
      <c r="A2158" s="150">
        <v>4275</v>
      </c>
      <c r="B2158" s="150">
        <v>51</v>
      </c>
      <c r="C2158" s="149" t="str">
        <f t="shared" si="33"/>
        <v>QLD</v>
      </c>
    </row>
    <row r="2159" spans="1:3">
      <c r="A2159" s="150">
        <v>4280</v>
      </c>
      <c r="B2159" s="150">
        <v>51</v>
      </c>
      <c r="C2159" s="149" t="str">
        <f t="shared" si="33"/>
        <v>QLD</v>
      </c>
    </row>
    <row r="2160" spans="1:3">
      <c r="A2160" s="150">
        <v>4285</v>
      </c>
      <c r="B2160" s="150">
        <v>51</v>
      </c>
      <c r="C2160" s="149" t="str">
        <f t="shared" si="33"/>
        <v>QLD</v>
      </c>
    </row>
    <row r="2161" spans="1:3">
      <c r="A2161" s="150">
        <v>4287</v>
      </c>
      <c r="B2161" s="150">
        <v>51</v>
      </c>
      <c r="C2161" s="149" t="str">
        <f t="shared" si="33"/>
        <v>QLD</v>
      </c>
    </row>
    <row r="2162" spans="1:3">
      <c r="A2162" s="150">
        <v>4300</v>
      </c>
      <c r="B2162" s="150">
        <v>51</v>
      </c>
      <c r="C2162" s="149" t="str">
        <f t="shared" si="33"/>
        <v>QLD</v>
      </c>
    </row>
    <row r="2163" spans="1:3">
      <c r="A2163" s="150">
        <v>4301</v>
      </c>
      <c r="B2163" s="150">
        <v>51</v>
      </c>
      <c r="C2163" s="149" t="str">
        <f t="shared" si="33"/>
        <v>QLD</v>
      </c>
    </row>
    <row r="2164" spans="1:3">
      <c r="A2164" s="150">
        <v>4303</v>
      </c>
      <c r="B2164" s="150">
        <v>51</v>
      </c>
      <c r="C2164" s="149" t="str">
        <f t="shared" si="33"/>
        <v>QLD</v>
      </c>
    </row>
    <row r="2165" spans="1:3">
      <c r="A2165" s="150">
        <v>4304</v>
      </c>
      <c r="B2165" s="150">
        <v>51</v>
      </c>
      <c r="C2165" s="149" t="str">
        <f t="shared" si="33"/>
        <v>QLD</v>
      </c>
    </row>
    <row r="2166" spans="1:3">
      <c r="A2166" s="150">
        <v>4305</v>
      </c>
      <c r="B2166" s="150">
        <v>51</v>
      </c>
      <c r="C2166" s="149" t="str">
        <f t="shared" si="33"/>
        <v>QLD</v>
      </c>
    </row>
    <row r="2167" spans="1:3">
      <c r="A2167" s="150">
        <v>4306</v>
      </c>
      <c r="B2167" s="150">
        <v>51</v>
      </c>
      <c r="C2167" s="149" t="str">
        <f t="shared" si="33"/>
        <v>QLD</v>
      </c>
    </row>
    <row r="2168" spans="1:3">
      <c r="A2168" s="150">
        <v>4307</v>
      </c>
      <c r="B2168" s="150">
        <v>51</v>
      </c>
      <c r="C2168" s="149" t="str">
        <f t="shared" si="33"/>
        <v>QLD</v>
      </c>
    </row>
    <row r="2169" spans="1:3">
      <c r="A2169" s="150">
        <v>4309</v>
      </c>
      <c r="B2169" s="150">
        <v>51</v>
      </c>
      <c r="C2169" s="149" t="str">
        <f t="shared" si="33"/>
        <v>QLD</v>
      </c>
    </row>
    <row r="2170" spans="1:3">
      <c r="A2170" s="150">
        <v>4310</v>
      </c>
      <c r="B2170" s="150">
        <v>51</v>
      </c>
      <c r="C2170" s="149" t="str">
        <f t="shared" si="33"/>
        <v>QLD</v>
      </c>
    </row>
    <row r="2171" spans="1:3">
      <c r="A2171" s="150">
        <v>4311</v>
      </c>
      <c r="B2171" s="150">
        <v>51</v>
      </c>
      <c r="C2171" s="149" t="str">
        <f t="shared" si="33"/>
        <v>QLD</v>
      </c>
    </row>
    <row r="2172" spans="1:3">
      <c r="A2172" s="150">
        <v>4312</v>
      </c>
      <c r="B2172" s="150">
        <v>51</v>
      </c>
      <c r="C2172" s="149" t="str">
        <f t="shared" si="33"/>
        <v>QLD</v>
      </c>
    </row>
    <row r="2173" spans="1:3">
      <c r="A2173" s="150">
        <v>4313</v>
      </c>
      <c r="B2173" s="150">
        <v>51</v>
      </c>
      <c r="C2173" s="149" t="str">
        <f t="shared" si="33"/>
        <v>QLD</v>
      </c>
    </row>
    <row r="2174" spans="1:3">
      <c r="A2174" s="150">
        <v>4340</v>
      </c>
      <c r="B2174" s="150">
        <v>51</v>
      </c>
      <c r="C2174" s="149" t="str">
        <f t="shared" si="33"/>
        <v>QLD</v>
      </c>
    </row>
    <row r="2175" spans="1:3">
      <c r="A2175" s="150">
        <v>4341</v>
      </c>
      <c r="B2175" s="150">
        <v>51</v>
      </c>
      <c r="C2175" s="149" t="str">
        <f t="shared" si="33"/>
        <v>QLD</v>
      </c>
    </row>
    <row r="2176" spans="1:3">
      <c r="A2176" s="150">
        <v>4342</v>
      </c>
      <c r="B2176" s="150">
        <v>51</v>
      </c>
      <c r="C2176" s="149" t="str">
        <f t="shared" si="33"/>
        <v>QLD</v>
      </c>
    </row>
    <row r="2177" spans="1:3">
      <c r="A2177" s="150">
        <v>4343</v>
      </c>
      <c r="B2177" s="150">
        <v>51</v>
      </c>
      <c r="C2177" s="149" t="str">
        <f t="shared" si="33"/>
        <v>QLD</v>
      </c>
    </row>
    <row r="2178" spans="1:3">
      <c r="A2178" s="150">
        <v>4344</v>
      </c>
      <c r="B2178" s="150">
        <v>51</v>
      </c>
      <c r="C2178" s="149" t="str">
        <f t="shared" ref="C2178:C2241" si="34">IF(OR(A2178&lt;=299,AND(A2178&lt;3000,A2178&gt;=1000)),"NSW",IF(AND(A2178&lt;=999,A2178&gt;=800),"NT",IF(OR(AND(A2178&lt;=8999,A2178&gt;=8000),AND(A2178&lt;=3999,A2178&gt;=3000)),"VIC",IF(OR(AND(A2178&lt;=9999,A2178&gt;=9000),AND(A2178&lt;=4999,A2178&gt;=4000)),"QLD",IF(AND(A2178&lt;=5999,A2178&gt;=5000),"SA",IF(AND(A2178&lt;=6999,A2178&gt;=6000),"WA","TAS"))))))</f>
        <v>QLD</v>
      </c>
    </row>
    <row r="2179" spans="1:3">
      <c r="A2179" s="150">
        <v>4345</v>
      </c>
      <c r="B2179" s="150">
        <v>51</v>
      </c>
      <c r="C2179" s="149" t="str">
        <f t="shared" si="34"/>
        <v>QLD</v>
      </c>
    </row>
    <row r="2180" spans="1:3">
      <c r="A2180" s="150">
        <v>4346</v>
      </c>
      <c r="B2180" s="150">
        <v>51</v>
      </c>
      <c r="C2180" s="149" t="str">
        <f t="shared" si="34"/>
        <v>QLD</v>
      </c>
    </row>
    <row r="2181" spans="1:3">
      <c r="A2181" s="150">
        <v>4347</v>
      </c>
      <c r="B2181" s="150">
        <v>51</v>
      </c>
      <c r="C2181" s="149" t="str">
        <f t="shared" si="34"/>
        <v>QLD</v>
      </c>
    </row>
    <row r="2182" spans="1:3">
      <c r="A2182" s="150">
        <v>4500</v>
      </c>
      <c r="B2182" s="150">
        <v>51</v>
      </c>
      <c r="C2182" s="149" t="str">
        <f t="shared" si="34"/>
        <v>QLD</v>
      </c>
    </row>
    <row r="2183" spans="1:3">
      <c r="A2183" s="150">
        <v>4501</v>
      </c>
      <c r="B2183" s="150">
        <v>51</v>
      </c>
      <c r="C2183" s="149" t="str">
        <f t="shared" si="34"/>
        <v>QLD</v>
      </c>
    </row>
    <row r="2184" spans="1:3">
      <c r="A2184" s="150">
        <v>4502</v>
      </c>
      <c r="B2184" s="150">
        <v>51</v>
      </c>
      <c r="C2184" s="149" t="str">
        <f t="shared" si="34"/>
        <v>QLD</v>
      </c>
    </row>
    <row r="2185" spans="1:3">
      <c r="A2185" s="150">
        <v>4503</v>
      </c>
      <c r="B2185" s="150">
        <v>51</v>
      </c>
      <c r="C2185" s="149" t="str">
        <f t="shared" si="34"/>
        <v>QLD</v>
      </c>
    </row>
    <row r="2186" spans="1:3">
      <c r="A2186" s="150">
        <v>4504</v>
      </c>
      <c r="B2186" s="150">
        <v>51</v>
      </c>
      <c r="C2186" s="149" t="str">
        <f t="shared" si="34"/>
        <v>QLD</v>
      </c>
    </row>
    <row r="2187" spans="1:3">
      <c r="A2187" s="150">
        <v>4505</v>
      </c>
      <c r="B2187" s="150">
        <v>51</v>
      </c>
      <c r="C2187" s="149" t="str">
        <f t="shared" si="34"/>
        <v>QLD</v>
      </c>
    </row>
    <row r="2188" spans="1:3">
      <c r="A2188" s="150">
        <v>4506</v>
      </c>
      <c r="B2188" s="150">
        <v>51</v>
      </c>
      <c r="C2188" s="149" t="str">
        <f t="shared" si="34"/>
        <v>QLD</v>
      </c>
    </row>
    <row r="2189" spans="1:3">
      <c r="A2189" s="150">
        <v>4507</v>
      </c>
      <c r="B2189" s="150">
        <v>51</v>
      </c>
      <c r="C2189" s="149" t="str">
        <f t="shared" si="34"/>
        <v>QLD</v>
      </c>
    </row>
    <row r="2190" spans="1:3">
      <c r="A2190" s="150">
        <v>4508</v>
      </c>
      <c r="B2190" s="150">
        <v>51</v>
      </c>
      <c r="C2190" s="149" t="str">
        <f t="shared" si="34"/>
        <v>QLD</v>
      </c>
    </row>
    <row r="2191" spans="1:3">
      <c r="A2191" s="150">
        <v>4509</v>
      </c>
      <c r="B2191" s="150">
        <v>51</v>
      </c>
      <c r="C2191" s="149" t="str">
        <f t="shared" si="34"/>
        <v>QLD</v>
      </c>
    </row>
    <row r="2192" spans="1:3">
      <c r="A2192" s="150">
        <v>4510</v>
      </c>
      <c r="B2192" s="150">
        <v>51</v>
      </c>
      <c r="C2192" s="149" t="str">
        <f t="shared" si="34"/>
        <v>QLD</v>
      </c>
    </row>
    <row r="2193" spans="1:3">
      <c r="A2193" s="150">
        <v>4511</v>
      </c>
      <c r="B2193" s="150">
        <v>51</v>
      </c>
      <c r="C2193" s="149" t="str">
        <f t="shared" si="34"/>
        <v>QLD</v>
      </c>
    </row>
    <row r="2194" spans="1:3">
      <c r="A2194" s="150">
        <v>4512</v>
      </c>
      <c r="B2194" s="150">
        <v>51</v>
      </c>
      <c r="C2194" s="149" t="str">
        <f t="shared" si="34"/>
        <v>QLD</v>
      </c>
    </row>
    <row r="2195" spans="1:3">
      <c r="A2195" s="150">
        <v>4514</v>
      </c>
      <c r="B2195" s="150">
        <v>51</v>
      </c>
      <c r="C2195" s="149" t="str">
        <f t="shared" si="34"/>
        <v>QLD</v>
      </c>
    </row>
    <row r="2196" spans="1:3">
      <c r="A2196" s="150">
        <v>4515</v>
      </c>
      <c r="B2196" s="150">
        <v>51</v>
      </c>
      <c r="C2196" s="149" t="str">
        <f t="shared" si="34"/>
        <v>QLD</v>
      </c>
    </row>
    <row r="2197" spans="1:3">
      <c r="A2197" s="150">
        <v>4516</v>
      </c>
      <c r="B2197" s="150">
        <v>51</v>
      </c>
      <c r="C2197" s="149" t="str">
        <f t="shared" si="34"/>
        <v>QLD</v>
      </c>
    </row>
    <row r="2198" spans="1:3">
      <c r="A2198" s="150">
        <v>4517</v>
      </c>
      <c r="B2198" s="150">
        <v>51</v>
      </c>
      <c r="C2198" s="149" t="str">
        <f t="shared" si="34"/>
        <v>QLD</v>
      </c>
    </row>
    <row r="2199" spans="1:3">
      <c r="A2199" s="150">
        <v>4518</v>
      </c>
      <c r="B2199" s="150">
        <v>51</v>
      </c>
      <c r="C2199" s="149" t="str">
        <f t="shared" si="34"/>
        <v>QLD</v>
      </c>
    </row>
    <row r="2200" spans="1:3">
      <c r="A2200" s="150">
        <v>4519</v>
      </c>
      <c r="B2200" s="150">
        <v>51</v>
      </c>
      <c r="C2200" s="149" t="str">
        <f t="shared" si="34"/>
        <v>QLD</v>
      </c>
    </row>
    <row r="2201" spans="1:3">
      <c r="A2201" s="150">
        <v>4520</v>
      </c>
      <c r="B2201" s="150">
        <v>51</v>
      </c>
      <c r="C2201" s="149" t="str">
        <f t="shared" si="34"/>
        <v>QLD</v>
      </c>
    </row>
    <row r="2202" spans="1:3">
      <c r="A2202" s="150">
        <v>4521</v>
      </c>
      <c r="B2202" s="150">
        <v>51</v>
      </c>
      <c r="C2202" s="149" t="str">
        <f t="shared" si="34"/>
        <v>QLD</v>
      </c>
    </row>
    <row r="2203" spans="1:3">
      <c r="A2203" s="150">
        <v>4550</v>
      </c>
      <c r="B2203" s="150">
        <v>51</v>
      </c>
      <c r="C2203" s="149" t="str">
        <f t="shared" si="34"/>
        <v>QLD</v>
      </c>
    </row>
    <row r="2204" spans="1:3">
      <c r="A2204" s="150">
        <v>4551</v>
      </c>
      <c r="B2204" s="150">
        <v>51</v>
      </c>
      <c r="C2204" s="149" t="str">
        <f t="shared" si="34"/>
        <v>QLD</v>
      </c>
    </row>
    <row r="2205" spans="1:3">
      <c r="A2205" s="150">
        <v>4552</v>
      </c>
      <c r="B2205" s="150">
        <v>51</v>
      </c>
      <c r="C2205" s="149" t="str">
        <f t="shared" si="34"/>
        <v>QLD</v>
      </c>
    </row>
    <row r="2206" spans="1:3">
      <c r="A2206" s="150">
        <v>4553</v>
      </c>
      <c r="B2206" s="150">
        <v>51</v>
      </c>
      <c r="C2206" s="149" t="str">
        <f t="shared" si="34"/>
        <v>QLD</v>
      </c>
    </row>
    <row r="2207" spans="1:3">
      <c r="A2207" s="150">
        <v>4554</v>
      </c>
      <c r="B2207" s="150">
        <v>51</v>
      </c>
      <c r="C2207" s="149" t="str">
        <f t="shared" si="34"/>
        <v>QLD</v>
      </c>
    </row>
    <row r="2208" spans="1:3">
      <c r="A2208" s="150">
        <v>4555</v>
      </c>
      <c r="B2208" s="150">
        <v>51</v>
      </c>
      <c r="C2208" s="149" t="str">
        <f t="shared" si="34"/>
        <v>QLD</v>
      </c>
    </row>
    <row r="2209" spans="1:3">
      <c r="A2209" s="150">
        <v>4556</v>
      </c>
      <c r="B2209" s="150">
        <v>51</v>
      </c>
      <c r="C2209" s="149" t="str">
        <f t="shared" si="34"/>
        <v>QLD</v>
      </c>
    </row>
    <row r="2210" spans="1:3">
      <c r="A2210" s="150">
        <v>4557</v>
      </c>
      <c r="B2210" s="150">
        <v>51</v>
      </c>
      <c r="C2210" s="149" t="str">
        <f t="shared" si="34"/>
        <v>QLD</v>
      </c>
    </row>
    <row r="2211" spans="1:3">
      <c r="A2211" s="150">
        <v>4558</v>
      </c>
      <c r="B2211" s="150">
        <v>51</v>
      </c>
      <c r="C2211" s="149" t="str">
        <f t="shared" si="34"/>
        <v>QLD</v>
      </c>
    </row>
    <row r="2212" spans="1:3">
      <c r="A2212" s="150">
        <v>4559</v>
      </c>
      <c r="B2212" s="150">
        <v>51</v>
      </c>
      <c r="C2212" s="149" t="str">
        <f t="shared" si="34"/>
        <v>QLD</v>
      </c>
    </row>
    <row r="2213" spans="1:3">
      <c r="A2213" s="150">
        <v>4560</v>
      </c>
      <c r="B2213" s="150">
        <v>51</v>
      </c>
      <c r="C2213" s="149" t="str">
        <f t="shared" si="34"/>
        <v>QLD</v>
      </c>
    </row>
    <row r="2214" spans="1:3">
      <c r="A2214" s="150">
        <v>4561</v>
      </c>
      <c r="B2214" s="150">
        <v>51</v>
      </c>
      <c r="C2214" s="149" t="str">
        <f t="shared" si="34"/>
        <v>QLD</v>
      </c>
    </row>
    <row r="2215" spans="1:3">
      <c r="A2215" s="150">
        <v>4562</v>
      </c>
      <c r="B2215" s="150">
        <v>51</v>
      </c>
      <c r="C2215" s="149" t="str">
        <f t="shared" si="34"/>
        <v>QLD</v>
      </c>
    </row>
    <row r="2216" spans="1:3">
      <c r="A2216" s="150">
        <v>4563</v>
      </c>
      <c r="B2216" s="150">
        <v>51</v>
      </c>
      <c r="C2216" s="149" t="str">
        <f t="shared" si="34"/>
        <v>QLD</v>
      </c>
    </row>
    <row r="2217" spans="1:3">
      <c r="A2217" s="150">
        <v>4564</v>
      </c>
      <c r="B2217" s="150">
        <v>51</v>
      </c>
      <c r="C2217" s="149" t="str">
        <f t="shared" si="34"/>
        <v>QLD</v>
      </c>
    </row>
    <row r="2218" spans="1:3">
      <c r="A2218" s="150">
        <v>4565</v>
      </c>
      <c r="B2218" s="150">
        <v>51</v>
      </c>
      <c r="C2218" s="149" t="str">
        <f t="shared" si="34"/>
        <v>QLD</v>
      </c>
    </row>
    <row r="2219" spans="1:3">
      <c r="A2219" s="150">
        <v>4566</v>
      </c>
      <c r="B2219" s="150">
        <v>51</v>
      </c>
      <c r="C2219" s="149" t="str">
        <f t="shared" si="34"/>
        <v>QLD</v>
      </c>
    </row>
    <row r="2220" spans="1:3">
      <c r="A2220" s="150">
        <v>4567</v>
      </c>
      <c r="B2220" s="150">
        <v>51</v>
      </c>
      <c r="C2220" s="149" t="str">
        <f t="shared" si="34"/>
        <v>QLD</v>
      </c>
    </row>
    <row r="2221" spans="1:3">
      <c r="A2221" s="150">
        <v>4568</v>
      </c>
      <c r="B2221" s="150">
        <v>51</v>
      </c>
      <c r="C2221" s="149" t="str">
        <f t="shared" si="34"/>
        <v>QLD</v>
      </c>
    </row>
    <row r="2222" spans="1:3">
      <c r="A2222" s="150">
        <v>4569</v>
      </c>
      <c r="B2222" s="150">
        <v>51</v>
      </c>
      <c r="C2222" s="149" t="str">
        <f t="shared" si="34"/>
        <v>QLD</v>
      </c>
    </row>
    <row r="2223" spans="1:3">
      <c r="A2223" s="150">
        <v>4571</v>
      </c>
      <c r="B2223" s="150">
        <v>51</v>
      </c>
      <c r="C2223" s="149" t="str">
        <f t="shared" si="34"/>
        <v>QLD</v>
      </c>
    </row>
    <row r="2224" spans="1:3">
      <c r="A2224" s="150">
        <v>4572</v>
      </c>
      <c r="B2224" s="150">
        <v>51</v>
      </c>
      <c r="C2224" s="149" t="str">
        <f t="shared" si="34"/>
        <v>QLD</v>
      </c>
    </row>
    <row r="2225" spans="1:3">
      <c r="A2225" s="150">
        <v>4573</v>
      </c>
      <c r="B2225" s="150">
        <v>51</v>
      </c>
      <c r="C2225" s="149" t="str">
        <f t="shared" si="34"/>
        <v>QLD</v>
      </c>
    </row>
    <row r="2226" spans="1:3">
      <c r="A2226" s="150">
        <v>4574</v>
      </c>
      <c r="B2226" s="150">
        <v>51</v>
      </c>
      <c r="C2226" s="149" t="str">
        <f t="shared" si="34"/>
        <v>QLD</v>
      </c>
    </row>
    <row r="2227" spans="1:3">
      <c r="A2227" s="150">
        <v>4575</v>
      </c>
      <c r="B2227" s="150">
        <v>51</v>
      </c>
      <c r="C2227" s="149" t="str">
        <f t="shared" si="34"/>
        <v>QLD</v>
      </c>
    </row>
    <row r="2228" spans="1:3">
      <c r="A2228" s="150">
        <v>9000</v>
      </c>
      <c r="B2228" s="150">
        <v>51</v>
      </c>
      <c r="C2228" s="149" t="str">
        <f t="shared" si="34"/>
        <v>QLD</v>
      </c>
    </row>
    <row r="2229" spans="1:3">
      <c r="A2229" s="150">
        <v>9001</v>
      </c>
      <c r="B2229" s="150">
        <v>51</v>
      </c>
      <c r="C2229" s="149" t="str">
        <f t="shared" si="34"/>
        <v>QLD</v>
      </c>
    </row>
    <row r="2230" spans="1:3">
      <c r="A2230" s="150">
        <v>9002</v>
      </c>
      <c r="B2230" s="150">
        <v>51</v>
      </c>
      <c r="C2230" s="149" t="str">
        <f t="shared" si="34"/>
        <v>QLD</v>
      </c>
    </row>
    <row r="2231" spans="1:3">
      <c r="A2231" s="150">
        <v>9003</v>
      </c>
      <c r="B2231" s="150">
        <v>51</v>
      </c>
      <c r="C2231" s="149" t="str">
        <f t="shared" si="34"/>
        <v>QLD</v>
      </c>
    </row>
    <row r="2232" spans="1:3">
      <c r="A2232" s="150">
        <v>9005</v>
      </c>
      <c r="B2232" s="150">
        <v>51</v>
      </c>
      <c r="C2232" s="149" t="str">
        <f t="shared" si="34"/>
        <v>QLD</v>
      </c>
    </row>
    <row r="2233" spans="1:3">
      <c r="A2233" s="150">
        <v>9007</v>
      </c>
      <c r="B2233" s="150">
        <v>51</v>
      </c>
      <c r="C2233" s="149" t="str">
        <f t="shared" si="34"/>
        <v>QLD</v>
      </c>
    </row>
    <row r="2234" spans="1:3">
      <c r="A2234" s="150">
        <v>9008</v>
      </c>
      <c r="B2234" s="150">
        <v>51</v>
      </c>
      <c r="C2234" s="149" t="str">
        <f t="shared" si="34"/>
        <v>QLD</v>
      </c>
    </row>
    <row r="2235" spans="1:3">
      <c r="A2235" s="150">
        <v>9009</v>
      </c>
      <c r="B2235" s="150">
        <v>51</v>
      </c>
      <c r="C2235" s="149" t="str">
        <f t="shared" si="34"/>
        <v>QLD</v>
      </c>
    </row>
    <row r="2236" spans="1:3">
      <c r="A2236" s="150">
        <v>9010</v>
      </c>
      <c r="B2236" s="150">
        <v>51</v>
      </c>
      <c r="C2236" s="149" t="str">
        <f t="shared" si="34"/>
        <v>QLD</v>
      </c>
    </row>
    <row r="2237" spans="1:3">
      <c r="A2237" s="150">
        <v>9013</v>
      </c>
      <c r="B2237" s="150">
        <v>51</v>
      </c>
      <c r="C2237" s="149" t="str">
        <f t="shared" si="34"/>
        <v>QLD</v>
      </c>
    </row>
    <row r="2238" spans="1:3">
      <c r="A2238" s="150">
        <v>9015</v>
      </c>
      <c r="B2238" s="150">
        <v>51</v>
      </c>
      <c r="C2238" s="149" t="str">
        <f t="shared" si="34"/>
        <v>QLD</v>
      </c>
    </row>
    <row r="2239" spans="1:3">
      <c r="A2239" s="150">
        <v>9016</v>
      </c>
      <c r="B2239" s="150">
        <v>51</v>
      </c>
      <c r="C2239" s="149" t="str">
        <f t="shared" si="34"/>
        <v>QLD</v>
      </c>
    </row>
    <row r="2240" spans="1:3">
      <c r="A2240" s="150">
        <v>9017</v>
      </c>
      <c r="B2240" s="150">
        <v>51</v>
      </c>
      <c r="C2240" s="149" t="str">
        <f t="shared" si="34"/>
        <v>QLD</v>
      </c>
    </row>
    <row r="2241" spans="1:3">
      <c r="A2241" s="150">
        <v>9018</v>
      </c>
      <c r="B2241" s="150">
        <v>51</v>
      </c>
      <c r="C2241" s="149" t="str">
        <f t="shared" si="34"/>
        <v>QLD</v>
      </c>
    </row>
    <row r="2242" spans="1:3">
      <c r="A2242" s="150">
        <v>9019</v>
      </c>
      <c r="B2242" s="150">
        <v>51</v>
      </c>
      <c r="C2242" s="149" t="str">
        <f t="shared" ref="C2242:C2305" si="35">IF(OR(A2242&lt;=299,AND(A2242&lt;3000,A2242&gt;=1000)),"NSW",IF(AND(A2242&lt;=999,A2242&gt;=800),"NT",IF(OR(AND(A2242&lt;=8999,A2242&gt;=8000),AND(A2242&lt;=3999,A2242&gt;=3000)),"VIC",IF(OR(AND(A2242&lt;=9999,A2242&gt;=9000),AND(A2242&lt;=4999,A2242&gt;=4000)),"QLD",IF(AND(A2242&lt;=5999,A2242&gt;=5000),"SA",IF(AND(A2242&lt;=6999,A2242&gt;=6000),"WA","TAS"))))))</f>
        <v>QLD</v>
      </c>
    </row>
    <row r="2243" spans="1:3">
      <c r="A2243" s="150">
        <v>9020</v>
      </c>
      <c r="B2243" s="150">
        <v>51</v>
      </c>
      <c r="C2243" s="149" t="str">
        <f t="shared" si="35"/>
        <v>QLD</v>
      </c>
    </row>
    <row r="2244" spans="1:3">
      <c r="A2244" s="150">
        <v>9021</v>
      </c>
      <c r="B2244" s="150">
        <v>51</v>
      </c>
      <c r="C2244" s="149" t="str">
        <f t="shared" si="35"/>
        <v>QLD</v>
      </c>
    </row>
    <row r="2245" spans="1:3">
      <c r="A2245" s="150">
        <v>9022</v>
      </c>
      <c r="B2245" s="150">
        <v>51</v>
      </c>
      <c r="C2245" s="149" t="str">
        <f t="shared" si="35"/>
        <v>QLD</v>
      </c>
    </row>
    <row r="2246" spans="1:3">
      <c r="A2246" s="150">
        <v>9023</v>
      </c>
      <c r="B2246" s="150">
        <v>51</v>
      </c>
      <c r="C2246" s="149" t="str">
        <f t="shared" si="35"/>
        <v>QLD</v>
      </c>
    </row>
    <row r="2247" spans="1:3">
      <c r="A2247" s="150">
        <v>9464</v>
      </c>
      <c r="B2247" s="150">
        <v>51</v>
      </c>
      <c r="C2247" s="149" t="str">
        <f t="shared" si="35"/>
        <v>QLD</v>
      </c>
    </row>
    <row r="2248" spans="1:3">
      <c r="A2248" s="150">
        <v>9466</v>
      </c>
      <c r="B2248" s="150">
        <v>51</v>
      </c>
      <c r="C2248" s="149" t="str">
        <f t="shared" si="35"/>
        <v>QLD</v>
      </c>
    </row>
    <row r="2249" spans="1:3">
      <c r="A2249" s="150">
        <v>9726</v>
      </c>
      <c r="B2249" s="150">
        <v>51</v>
      </c>
      <c r="C2249" s="149" t="str">
        <f t="shared" si="35"/>
        <v>QLD</v>
      </c>
    </row>
    <row r="2250" spans="1:3">
      <c r="A2250" s="150">
        <v>9727</v>
      </c>
      <c r="B2250" s="150">
        <v>51</v>
      </c>
      <c r="C2250" s="149" t="str">
        <f t="shared" si="35"/>
        <v>QLD</v>
      </c>
    </row>
    <row r="2251" spans="1:3">
      <c r="A2251" s="150">
        <v>9728</v>
      </c>
      <c r="B2251" s="150">
        <v>51</v>
      </c>
      <c r="C2251" s="149" t="str">
        <f t="shared" si="35"/>
        <v>QLD</v>
      </c>
    </row>
    <row r="2252" spans="1:3">
      <c r="A2252" s="150">
        <v>9729</v>
      </c>
      <c r="B2252" s="150">
        <v>51</v>
      </c>
      <c r="C2252" s="149" t="str">
        <f t="shared" si="35"/>
        <v>QLD</v>
      </c>
    </row>
    <row r="2253" spans="1:3">
      <c r="A2253" s="150">
        <v>2834</v>
      </c>
      <c r="B2253" s="150">
        <v>52</v>
      </c>
      <c r="C2253" s="149" t="str">
        <f t="shared" si="35"/>
        <v>NSW</v>
      </c>
    </row>
    <row r="2254" spans="1:3">
      <c r="A2254" s="150">
        <v>2835</v>
      </c>
      <c r="B2254" s="150">
        <v>52</v>
      </c>
      <c r="C2254" s="149" t="str">
        <f t="shared" si="35"/>
        <v>NSW</v>
      </c>
    </row>
    <row r="2255" spans="1:3">
      <c r="A2255" s="150">
        <v>2836</v>
      </c>
      <c r="B2255" s="150">
        <v>52</v>
      </c>
      <c r="C2255" s="149" t="str">
        <f t="shared" si="35"/>
        <v>NSW</v>
      </c>
    </row>
    <row r="2256" spans="1:3">
      <c r="A2256" s="150">
        <v>2839</v>
      </c>
      <c r="B2256" s="150">
        <v>52</v>
      </c>
      <c r="C2256" s="149" t="str">
        <f t="shared" si="35"/>
        <v>NSW</v>
      </c>
    </row>
    <row r="2257" spans="1:3">
      <c r="A2257" s="150">
        <v>2840</v>
      </c>
      <c r="B2257" s="150">
        <v>52</v>
      </c>
      <c r="C2257" s="149" t="str">
        <f t="shared" si="35"/>
        <v>NSW</v>
      </c>
    </row>
    <row r="2258" spans="1:3">
      <c r="A2258" s="150">
        <v>2878</v>
      </c>
      <c r="B2258" s="150">
        <v>52</v>
      </c>
      <c r="C2258" s="149" t="str">
        <f t="shared" si="35"/>
        <v>NSW</v>
      </c>
    </row>
    <row r="2259" spans="1:3">
      <c r="A2259" s="150">
        <v>2648</v>
      </c>
      <c r="B2259" s="150">
        <v>53</v>
      </c>
      <c r="C2259" s="149" t="str">
        <f t="shared" si="35"/>
        <v>NSW</v>
      </c>
    </row>
    <row r="2260" spans="1:3">
      <c r="A2260" s="150">
        <v>2717</v>
      </c>
      <c r="B2260" s="150">
        <v>53</v>
      </c>
      <c r="C2260" s="149" t="str">
        <f t="shared" si="35"/>
        <v>NSW</v>
      </c>
    </row>
    <row r="2261" spans="1:3">
      <c r="A2261" s="150">
        <v>2737</v>
      </c>
      <c r="B2261" s="150">
        <v>53</v>
      </c>
      <c r="C2261" s="149" t="str">
        <f t="shared" si="35"/>
        <v>NSW</v>
      </c>
    </row>
    <row r="2262" spans="1:3">
      <c r="A2262" s="150">
        <v>2738</v>
      </c>
      <c r="B2262" s="150">
        <v>53</v>
      </c>
      <c r="C2262" s="149" t="str">
        <f t="shared" si="35"/>
        <v>NSW</v>
      </c>
    </row>
    <row r="2263" spans="1:3">
      <c r="A2263" s="150">
        <v>2739</v>
      </c>
      <c r="B2263" s="150">
        <v>53</v>
      </c>
      <c r="C2263" s="149" t="str">
        <f t="shared" si="35"/>
        <v>NSW</v>
      </c>
    </row>
    <row r="2264" spans="1:3">
      <c r="A2264" s="150">
        <v>2879</v>
      </c>
      <c r="B2264" s="150">
        <v>53</v>
      </c>
      <c r="C2264" s="149" t="str">
        <f t="shared" si="35"/>
        <v>NSW</v>
      </c>
    </row>
    <row r="2265" spans="1:3">
      <c r="A2265" s="150">
        <v>2880</v>
      </c>
      <c r="B2265" s="150">
        <v>53</v>
      </c>
      <c r="C2265" s="149" t="str">
        <f t="shared" si="35"/>
        <v>NSW</v>
      </c>
    </row>
    <row r="2266" spans="1:3">
      <c r="A2266" s="150">
        <v>2645</v>
      </c>
      <c r="B2266" s="150">
        <v>54</v>
      </c>
      <c r="C2266" s="149" t="str">
        <f t="shared" si="35"/>
        <v>NSW</v>
      </c>
    </row>
    <row r="2267" spans="1:3">
      <c r="A2267" s="150">
        <v>2646</v>
      </c>
      <c r="B2267" s="150">
        <v>54</v>
      </c>
      <c r="C2267" s="149" t="str">
        <f t="shared" si="35"/>
        <v>NSW</v>
      </c>
    </row>
    <row r="2268" spans="1:3">
      <c r="A2268" s="150">
        <v>2647</v>
      </c>
      <c r="B2268" s="150">
        <v>54</v>
      </c>
      <c r="C2268" s="149" t="str">
        <f t="shared" si="35"/>
        <v>NSW</v>
      </c>
    </row>
    <row r="2269" spans="1:3">
      <c r="A2269" s="150">
        <v>2652</v>
      </c>
      <c r="B2269" s="150">
        <v>54</v>
      </c>
      <c r="C2269" s="149" t="str">
        <f t="shared" si="35"/>
        <v>NSW</v>
      </c>
    </row>
    <row r="2270" spans="1:3">
      <c r="A2270" s="150">
        <v>2655</v>
      </c>
      <c r="B2270" s="150">
        <v>54</v>
      </c>
      <c r="C2270" s="149" t="str">
        <f t="shared" si="35"/>
        <v>NSW</v>
      </c>
    </row>
    <row r="2271" spans="1:3">
      <c r="A2271" s="150">
        <v>2656</v>
      </c>
      <c r="B2271" s="150">
        <v>54</v>
      </c>
      <c r="C2271" s="149" t="str">
        <f t="shared" si="35"/>
        <v>NSW</v>
      </c>
    </row>
    <row r="2272" spans="1:3">
      <c r="A2272" s="150">
        <v>2658</v>
      </c>
      <c r="B2272" s="150">
        <v>54</v>
      </c>
      <c r="C2272" s="149" t="str">
        <f t="shared" si="35"/>
        <v>NSW</v>
      </c>
    </row>
    <row r="2273" spans="1:3">
      <c r="A2273" s="150">
        <v>2659</v>
      </c>
      <c r="B2273" s="150">
        <v>54</v>
      </c>
      <c r="C2273" s="149" t="str">
        <f t="shared" si="35"/>
        <v>NSW</v>
      </c>
    </row>
    <row r="2274" spans="1:3">
      <c r="A2274" s="150">
        <v>2660</v>
      </c>
      <c r="B2274" s="150">
        <v>54</v>
      </c>
      <c r="C2274" s="149" t="str">
        <f t="shared" si="35"/>
        <v>NSW</v>
      </c>
    </row>
    <row r="2275" spans="1:3">
      <c r="A2275" s="150">
        <v>2661</v>
      </c>
      <c r="B2275" s="150">
        <v>54</v>
      </c>
      <c r="C2275" s="149" t="str">
        <f t="shared" si="35"/>
        <v>NSW</v>
      </c>
    </row>
    <row r="2276" spans="1:3">
      <c r="A2276" s="150">
        <v>2663</v>
      </c>
      <c r="B2276" s="150">
        <v>54</v>
      </c>
      <c r="C2276" s="149" t="str">
        <f t="shared" si="35"/>
        <v>NSW</v>
      </c>
    </row>
    <row r="2277" spans="1:3">
      <c r="A2277" s="150">
        <v>2665</v>
      </c>
      <c r="B2277" s="150">
        <v>54</v>
      </c>
      <c r="C2277" s="149" t="str">
        <f t="shared" si="35"/>
        <v>NSW</v>
      </c>
    </row>
    <row r="2278" spans="1:3">
      <c r="A2278" s="150">
        <v>2672</v>
      </c>
      <c r="B2278" s="150">
        <v>54</v>
      </c>
      <c r="C2278" s="149" t="str">
        <f t="shared" si="35"/>
        <v>NSW</v>
      </c>
    </row>
    <row r="2279" spans="1:3">
      <c r="A2279" s="150">
        <v>2675</v>
      </c>
      <c r="B2279" s="150">
        <v>54</v>
      </c>
      <c r="C2279" s="149" t="str">
        <f t="shared" si="35"/>
        <v>NSW</v>
      </c>
    </row>
    <row r="2280" spans="1:3">
      <c r="A2280" s="150">
        <v>2678</v>
      </c>
      <c r="B2280" s="150">
        <v>54</v>
      </c>
      <c r="C2280" s="149" t="str">
        <f t="shared" si="35"/>
        <v>NSW</v>
      </c>
    </row>
    <row r="2281" spans="1:3">
      <c r="A2281" s="150">
        <v>2680</v>
      </c>
      <c r="B2281" s="150">
        <v>54</v>
      </c>
      <c r="C2281" s="149" t="str">
        <f t="shared" si="35"/>
        <v>NSW</v>
      </c>
    </row>
    <row r="2282" spans="1:3">
      <c r="A2282" s="150">
        <v>2681</v>
      </c>
      <c r="B2282" s="150">
        <v>54</v>
      </c>
      <c r="C2282" s="149" t="str">
        <f t="shared" si="35"/>
        <v>NSW</v>
      </c>
    </row>
    <row r="2283" spans="1:3">
      <c r="A2283" s="150">
        <v>2700</v>
      </c>
      <c r="B2283" s="150">
        <v>54</v>
      </c>
      <c r="C2283" s="149" t="str">
        <f t="shared" si="35"/>
        <v>NSW</v>
      </c>
    </row>
    <row r="2284" spans="1:3">
      <c r="A2284" s="150">
        <v>2701</v>
      </c>
      <c r="B2284" s="150">
        <v>54</v>
      </c>
      <c r="C2284" s="149" t="str">
        <f t="shared" si="35"/>
        <v>NSW</v>
      </c>
    </row>
    <row r="2285" spans="1:3">
      <c r="A2285" s="150">
        <v>2702</v>
      </c>
      <c r="B2285" s="150">
        <v>54</v>
      </c>
      <c r="C2285" s="149" t="str">
        <f t="shared" si="35"/>
        <v>NSW</v>
      </c>
    </row>
    <row r="2286" spans="1:3">
      <c r="A2286" s="150">
        <v>2703</v>
      </c>
      <c r="B2286" s="150">
        <v>54</v>
      </c>
      <c r="C2286" s="149" t="str">
        <f t="shared" si="35"/>
        <v>NSW</v>
      </c>
    </row>
    <row r="2287" spans="1:3">
      <c r="A2287" s="150">
        <v>2705</v>
      </c>
      <c r="B2287" s="150">
        <v>54</v>
      </c>
      <c r="C2287" s="149" t="str">
        <f t="shared" si="35"/>
        <v>NSW</v>
      </c>
    </row>
    <row r="2288" spans="1:3">
      <c r="A2288" s="150">
        <v>2706</v>
      </c>
      <c r="B2288" s="150">
        <v>54</v>
      </c>
      <c r="C2288" s="149" t="str">
        <f t="shared" si="35"/>
        <v>NSW</v>
      </c>
    </row>
    <row r="2289" spans="1:3">
      <c r="A2289" s="150">
        <v>2707</v>
      </c>
      <c r="B2289" s="150">
        <v>54</v>
      </c>
      <c r="C2289" s="149" t="str">
        <f t="shared" si="35"/>
        <v>NSW</v>
      </c>
    </row>
    <row r="2290" spans="1:3">
      <c r="A2290" s="150">
        <v>2708</v>
      </c>
      <c r="B2290" s="150">
        <v>54</v>
      </c>
      <c r="C2290" s="149" t="str">
        <f t="shared" si="35"/>
        <v>NSW</v>
      </c>
    </row>
    <row r="2291" spans="1:3">
      <c r="A2291" s="150">
        <v>2710</v>
      </c>
      <c r="B2291" s="150">
        <v>54</v>
      </c>
      <c r="C2291" s="149" t="str">
        <f t="shared" si="35"/>
        <v>NSW</v>
      </c>
    </row>
    <row r="2292" spans="1:3">
      <c r="A2292" s="150">
        <v>2711</v>
      </c>
      <c r="B2292" s="150">
        <v>54</v>
      </c>
      <c r="C2292" s="149" t="str">
        <f t="shared" si="35"/>
        <v>NSW</v>
      </c>
    </row>
    <row r="2293" spans="1:3">
      <c r="A2293" s="150">
        <v>2712</v>
      </c>
      <c r="B2293" s="150">
        <v>54</v>
      </c>
      <c r="C2293" s="149" t="str">
        <f t="shared" si="35"/>
        <v>NSW</v>
      </c>
    </row>
    <row r="2294" spans="1:3">
      <c r="A2294" s="150">
        <v>2713</v>
      </c>
      <c r="B2294" s="150">
        <v>54</v>
      </c>
      <c r="C2294" s="149" t="str">
        <f t="shared" si="35"/>
        <v>NSW</v>
      </c>
    </row>
    <row r="2295" spans="1:3">
      <c r="A2295" s="150">
        <v>2714</v>
      </c>
      <c r="B2295" s="150">
        <v>54</v>
      </c>
      <c r="C2295" s="149" t="str">
        <f t="shared" si="35"/>
        <v>NSW</v>
      </c>
    </row>
    <row r="2296" spans="1:3">
      <c r="A2296" s="150">
        <v>2715</v>
      </c>
      <c r="B2296" s="150">
        <v>54</v>
      </c>
      <c r="C2296" s="149" t="str">
        <f t="shared" si="35"/>
        <v>NSW</v>
      </c>
    </row>
    <row r="2297" spans="1:3">
      <c r="A2297" s="150">
        <v>2716</v>
      </c>
      <c r="B2297" s="150">
        <v>54</v>
      </c>
      <c r="C2297" s="149" t="str">
        <f t="shared" si="35"/>
        <v>NSW</v>
      </c>
    </row>
    <row r="2298" spans="1:3">
      <c r="A2298" s="150">
        <v>2731</v>
      </c>
      <c r="B2298" s="150">
        <v>54</v>
      </c>
      <c r="C2298" s="149" t="str">
        <f t="shared" si="35"/>
        <v>NSW</v>
      </c>
    </row>
    <row r="2299" spans="1:3">
      <c r="A2299" s="150">
        <v>2732</v>
      </c>
      <c r="B2299" s="150">
        <v>54</v>
      </c>
      <c r="C2299" s="149" t="str">
        <f t="shared" si="35"/>
        <v>NSW</v>
      </c>
    </row>
    <row r="2300" spans="1:3">
      <c r="A2300" s="150">
        <v>2733</v>
      </c>
      <c r="B2300" s="150">
        <v>54</v>
      </c>
      <c r="C2300" s="149" t="str">
        <f t="shared" si="35"/>
        <v>NSW</v>
      </c>
    </row>
    <row r="2301" spans="1:3">
      <c r="A2301" s="150">
        <v>2734</v>
      </c>
      <c r="B2301" s="150">
        <v>54</v>
      </c>
      <c r="C2301" s="149" t="str">
        <f t="shared" si="35"/>
        <v>NSW</v>
      </c>
    </row>
    <row r="2302" spans="1:3">
      <c r="A2302" s="150">
        <v>2735</v>
      </c>
      <c r="B2302" s="150">
        <v>54</v>
      </c>
      <c r="C2302" s="149" t="str">
        <f t="shared" si="35"/>
        <v>NSW</v>
      </c>
    </row>
    <row r="2303" spans="1:3">
      <c r="A2303" s="150">
        <v>2736</v>
      </c>
      <c r="B2303" s="150">
        <v>54</v>
      </c>
      <c r="C2303" s="149" t="str">
        <f t="shared" si="35"/>
        <v>NSW</v>
      </c>
    </row>
    <row r="2304" spans="1:3">
      <c r="A2304" s="150">
        <v>2340</v>
      </c>
      <c r="B2304" s="150">
        <v>55</v>
      </c>
      <c r="C2304" s="149" t="str">
        <f t="shared" si="35"/>
        <v>NSW</v>
      </c>
    </row>
    <row r="2305" spans="1:3">
      <c r="A2305" s="150">
        <v>2341</v>
      </c>
      <c r="B2305" s="150">
        <v>55</v>
      </c>
      <c r="C2305" s="149" t="str">
        <f t="shared" si="35"/>
        <v>NSW</v>
      </c>
    </row>
    <row r="2306" spans="1:3">
      <c r="A2306" s="150">
        <v>2342</v>
      </c>
      <c r="B2306" s="150">
        <v>55</v>
      </c>
      <c r="C2306" s="149" t="str">
        <f t="shared" ref="C2306:C2369" si="36">IF(OR(A2306&lt;=299,AND(A2306&lt;3000,A2306&gt;=1000)),"NSW",IF(AND(A2306&lt;=999,A2306&gt;=800),"NT",IF(OR(AND(A2306&lt;=8999,A2306&gt;=8000),AND(A2306&lt;=3999,A2306&gt;=3000)),"VIC",IF(OR(AND(A2306&lt;=9999,A2306&gt;=9000),AND(A2306&lt;=4999,A2306&gt;=4000)),"QLD",IF(AND(A2306&lt;=5999,A2306&gt;=5000),"SA",IF(AND(A2306&lt;=6999,A2306&gt;=6000),"WA","TAS"))))))</f>
        <v>NSW</v>
      </c>
    </row>
    <row r="2307" spans="1:3">
      <c r="A2307" s="150">
        <v>2343</v>
      </c>
      <c r="B2307" s="150">
        <v>55</v>
      </c>
      <c r="C2307" s="149" t="str">
        <f t="shared" si="36"/>
        <v>NSW</v>
      </c>
    </row>
    <row r="2308" spans="1:3">
      <c r="A2308" s="150">
        <v>2344</v>
      </c>
      <c r="B2308" s="150">
        <v>55</v>
      </c>
      <c r="C2308" s="149" t="str">
        <f t="shared" si="36"/>
        <v>NSW</v>
      </c>
    </row>
    <row r="2309" spans="1:3">
      <c r="A2309" s="150">
        <v>2345</v>
      </c>
      <c r="B2309" s="150">
        <v>55</v>
      </c>
      <c r="C2309" s="149" t="str">
        <f t="shared" si="36"/>
        <v>NSW</v>
      </c>
    </row>
    <row r="2310" spans="1:3">
      <c r="A2310" s="150">
        <v>2346</v>
      </c>
      <c r="B2310" s="150">
        <v>55</v>
      </c>
      <c r="C2310" s="149" t="str">
        <f t="shared" si="36"/>
        <v>NSW</v>
      </c>
    </row>
    <row r="2311" spans="1:3">
      <c r="A2311" s="150">
        <v>2347</v>
      </c>
      <c r="B2311" s="150">
        <v>55</v>
      </c>
      <c r="C2311" s="149" t="str">
        <f t="shared" si="36"/>
        <v>NSW</v>
      </c>
    </row>
    <row r="2312" spans="1:3">
      <c r="A2312" s="150">
        <v>2348</v>
      </c>
      <c r="B2312" s="150">
        <v>55</v>
      </c>
      <c r="C2312" s="149" t="str">
        <f t="shared" si="36"/>
        <v>NSW</v>
      </c>
    </row>
    <row r="2313" spans="1:3">
      <c r="A2313" s="150">
        <v>2352</v>
      </c>
      <c r="B2313" s="150">
        <v>55</v>
      </c>
      <c r="C2313" s="149" t="str">
        <f t="shared" si="36"/>
        <v>NSW</v>
      </c>
    </row>
    <row r="2314" spans="1:3">
      <c r="A2314" s="150">
        <v>2353</v>
      </c>
      <c r="B2314" s="150">
        <v>55</v>
      </c>
      <c r="C2314" s="149" t="str">
        <f t="shared" si="36"/>
        <v>NSW</v>
      </c>
    </row>
    <row r="2315" spans="1:3">
      <c r="A2315" s="150">
        <v>2355</v>
      </c>
      <c r="B2315" s="150">
        <v>55</v>
      </c>
      <c r="C2315" s="149" t="str">
        <f t="shared" si="36"/>
        <v>NSW</v>
      </c>
    </row>
    <row r="2316" spans="1:3">
      <c r="A2316" s="150">
        <v>2361</v>
      </c>
      <c r="B2316" s="150">
        <v>55</v>
      </c>
      <c r="C2316" s="149" t="str">
        <f t="shared" si="36"/>
        <v>NSW</v>
      </c>
    </row>
    <row r="2317" spans="1:3">
      <c r="A2317" s="150">
        <v>2379</v>
      </c>
      <c r="B2317" s="150">
        <v>55</v>
      </c>
      <c r="C2317" s="149" t="str">
        <f t="shared" si="36"/>
        <v>NSW</v>
      </c>
    </row>
    <row r="2318" spans="1:3">
      <c r="A2318" s="150">
        <v>2380</v>
      </c>
      <c r="B2318" s="150">
        <v>55</v>
      </c>
      <c r="C2318" s="149" t="str">
        <f t="shared" si="36"/>
        <v>NSW</v>
      </c>
    </row>
    <row r="2319" spans="1:3">
      <c r="A2319" s="150">
        <v>2381</v>
      </c>
      <c r="B2319" s="150">
        <v>55</v>
      </c>
      <c r="C2319" s="149" t="str">
        <f t="shared" si="36"/>
        <v>NSW</v>
      </c>
    </row>
    <row r="2320" spans="1:3">
      <c r="A2320" s="150">
        <v>2382</v>
      </c>
      <c r="B2320" s="150">
        <v>55</v>
      </c>
      <c r="C2320" s="149" t="str">
        <f t="shared" si="36"/>
        <v>NSW</v>
      </c>
    </row>
    <row r="2321" spans="1:3">
      <c r="A2321" s="150">
        <v>2386</v>
      </c>
      <c r="B2321" s="150">
        <v>55</v>
      </c>
      <c r="C2321" s="149" t="str">
        <f t="shared" si="36"/>
        <v>NSW</v>
      </c>
    </row>
    <row r="2322" spans="1:3">
      <c r="A2322" s="150">
        <v>2387</v>
      </c>
      <c r="B2322" s="150">
        <v>55</v>
      </c>
      <c r="C2322" s="149" t="str">
        <f t="shared" si="36"/>
        <v>NSW</v>
      </c>
    </row>
    <row r="2323" spans="1:3">
      <c r="A2323" s="150">
        <v>2388</v>
      </c>
      <c r="B2323" s="150">
        <v>55</v>
      </c>
      <c r="C2323" s="149" t="str">
        <f t="shared" si="36"/>
        <v>NSW</v>
      </c>
    </row>
    <row r="2324" spans="1:3">
      <c r="A2324" s="150">
        <v>2390</v>
      </c>
      <c r="B2324" s="150">
        <v>55</v>
      </c>
      <c r="C2324" s="149" t="str">
        <f t="shared" si="36"/>
        <v>NSW</v>
      </c>
    </row>
    <row r="2325" spans="1:3">
      <c r="A2325" s="150">
        <v>2396</v>
      </c>
      <c r="B2325" s="150">
        <v>55</v>
      </c>
      <c r="C2325" s="149" t="str">
        <f t="shared" si="36"/>
        <v>NSW</v>
      </c>
    </row>
    <row r="2326" spans="1:3">
      <c r="A2326" s="150">
        <v>2397</v>
      </c>
      <c r="B2326" s="150">
        <v>55</v>
      </c>
      <c r="C2326" s="149" t="str">
        <f t="shared" si="36"/>
        <v>NSW</v>
      </c>
    </row>
    <row r="2327" spans="1:3">
      <c r="A2327" s="150">
        <v>2398</v>
      </c>
      <c r="B2327" s="150">
        <v>55</v>
      </c>
      <c r="C2327" s="149" t="str">
        <f t="shared" si="36"/>
        <v>NSW</v>
      </c>
    </row>
    <row r="2328" spans="1:3">
      <c r="A2328" s="150">
        <v>2399</v>
      </c>
      <c r="B2328" s="150">
        <v>55</v>
      </c>
      <c r="C2328" s="149" t="str">
        <f t="shared" si="36"/>
        <v>NSW</v>
      </c>
    </row>
    <row r="2329" spans="1:3">
      <c r="A2329" s="150">
        <v>2400</v>
      </c>
      <c r="B2329" s="150">
        <v>55</v>
      </c>
      <c r="C2329" s="149" t="str">
        <f t="shared" si="36"/>
        <v>NSW</v>
      </c>
    </row>
    <row r="2330" spans="1:3">
      <c r="A2330" s="150">
        <v>2401</v>
      </c>
      <c r="B2330" s="150">
        <v>55</v>
      </c>
      <c r="C2330" s="149" t="str">
        <f t="shared" si="36"/>
        <v>NSW</v>
      </c>
    </row>
    <row r="2331" spans="1:3">
      <c r="A2331" s="150">
        <v>2402</v>
      </c>
      <c r="B2331" s="150">
        <v>55</v>
      </c>
      <c r="C2331" s="149" t="str">
        <f t="shared" si="36"/>
        <v>NSW</v>
      </c>
    </row>
    <row r="2332" spans="1:3">
      <c r="A2332" s="150">
        <v>2403</v>
      </c>
      <c r="B2332" s="150">
        <v>55</v>
      </c>
      <c r="C2332" s="149" t="str">
        <f t="shared" si="36"/>
        <v>NSW</v>
      </c>
    </row>
    <row r="2333" spans="1:3">
      <c r="A2333" s="150">
        <v>2404</v>
      </c>
      <c r="B2333" s="150">
        <v>55</v>
      </c>
      <c r="C2333" s="149" t="str">
        <f t="shared" si="36"/>
        <v>NSW</v>
      </c>
    </row>
    <row r="2334" spans="1:3">
      <c r="A2334" s="150">
        <v>2405</v>
      </c>
      <c r="B2334" s="150">
        <v>55</v>
      </c>
      <c r="C2334" s="149" t="str">
        <f t="shared" si="36"/>
        <v>NSW</v>
      </c>
    </row>
    <row r="2335" spans="1:3">
      <c r="A2335" s="150">
        <v>2406</v>
      </c>
      <c r="B2335" s="150">
        <v>55</v>
      </c>
      <c r="C2335" s="149" t="str">
        <f t="shared" si="36"/>
        <v>NSW</v>
      </c>
    </row>
    <row r="2336" spans="1:3">
      <c r="A2336" s="150">
        <v>2408</v>
      </c>
      <c r="B2336" s="150">
        <v>55</v>
      </c>
      <c r="C2336" s="149" t="str">
        <f t="shared" si="36"/>
        <v>NSW</v>
      </c>
    </row>
    <row r="2337" spans="1:3">
      <c r="A2337" s="150">
        <v>2409</v>
      </c>
      <c r="B2337" s="150">
        <v>55</v>
      </c>
      <c r="C2337" s="149" t="str">
        <f t="shared" si="36"/>
        <v>NSW</v>
      </c>
    </row>
    <row r="2338" spans="1:3">
      <c r="A2338" s="150">
        <v>2410</v>
      </c>
      <c r="B2338" s="150">
        <v>55</v>
      </c>
      <c r="C2338" s="149" t="str">
        <f t="shared" si="36"/>
        <v>NSW</v>
      </c>
    </row>
    <row r="2339" spans="1:3">
      <c r="A2339" s="150">
        <v>2411</v>
      </c>
      <c r="B2339" s="150">
        <v>55</v>
      </c>
      <c r="C2339" s="149" t="str">
        <f t="shared" si="36"/>
        <v>NSW</v>
      </c>
    </row>
    <row r="2340" spans="1:3">
      <c r="A2340" s="150">
        <v>2832</v>
      </c>
      <c r="B2340" s="150">
        <v>55</v>
      </c>
      <c r="C2340" s="149" t="str">
        <f t="shared" si="36"/>
        <v>NSW</v>
      </c>
    </row>
    <row r="2341" spans="1:3">
      <c r="A2341" s="150">
        <v>2833</v>
      </c>
      <c r="B2341" s="150">
        <v>55</v>
      </c>
      <c r="C2341" s="149" t="str">
        <f t="shared" si="36"/>
        <v>NSW</v>
      </c>
    </row>
    <row r="2342" spans="1:3">
      <c r="A2342" s="150">
        <v>2356</v>
      </c>
      <c r="B2342" s="150">
        <v>56</v>
      </c>
      <c r="C2342" s="149" t="str">
        <f t="shared" si="36"/>
        <v>NSW</v>
      </c>
    </row>
    <row r="2343" spans="1:3">
      <c r="A2343" s="150">
        <v>2357</v>
      </c>
      <c r="B2343" s="150">
        <v>56</v>
      </c>
      <c r="C2343" s="149" t="str">
        <f t="shared" si="36"/>
        <v>NSW</v>
      </c>
    </row>
    <row r="2344" spans="1:3">
      <c r="A2344" s="150">
        <v>2395</v>
      </c>
      <c r="B2344" s="150">
        <v>56</v>
      </c>
      <c r="C2344" s="149" t="str">
        <f t="shared" si="36"/>
        <v>NSW</v>
      </c>
    </row>
    <row r="2345" spans="1:3">
      <c r="A2345" s="150">
        <v>2669</v>
      </c>
      <c r="B2345" s="150">
        <v>56</v>
      </c>
      <c r="C2345" s="149" t="str">
        <f t="shared" si="36"/>
        <v>NSW</v>
      </c>
    </row>
    <row r="2346" spans="1:3">
      <c r="A2346" s="150">
        <v>2671</v>
      </c>
      <c r="B2346" s="150">
        <v>56</v>
      </c>
      <c r="C2346" s="149" t="str">
        <f t="shared" si="36"/>
        <v>NSW</v>
      </c>
    </row>
    <row r="2347" spans="1:3">
      <c r="A2347" s="150">
        <v>2803</v>
      </c>
      <c r="B2347" s="150">
        <v>56</v>
      </c>
      <c r="C2347" s="149" t="str">
        <f t="shared" si="36"/>
        <v>NSW</v>
      </c>
    </row>
    <row r="2348" spans="1:3">
      <c r="A2348" s="150">
        <v>2806</v>
      </c>
      <c r="B2348" s="150">
        <v>56</v>
      </c>
      <c r="C2348" s="149" t="str">
        <f t="shared" si="36"/>
        <v>NSW</v>
      </c>
    </row>
    <row r="2349" spans="1:3">
      <c r="A2349" s="150">
        <v>2807</v>
      </c>
      <c r="B2349" s="150">
        <v>56</v>
      </c>
      <c r="C2349" s="149" t="str">
        <f t="shared" si="36"/>
        <v>NSW</v>
      </c>
    </row>
    <row r="2350" spans="1:3">
      <c r="A2350" s="150">
        <v>2809</v>
      </c>
      <c r="B2350" s="150">
        <v>56</v>
      </c>
      <c r="C2350" s="149" t="str">
        <f t="shared" si="36"/>
        <v>NSW</v>
      </c>
    </row>
    <row r="2351" spans="1:3">
      <c r="A2351" s="150">
        <v>2810</v>
      </c>
      <c r="B2351" s="150">
        <v>56</v>
      </c>
      <c r="C2351" s="149" t="str">
        <f t="shared" si="36"/>
        <v>NSW</v>
      </c>
    </row>
    <row r="2352" spans="1:3">
      <c r="A2352" s="150">
        <v>2820</v>
      </c>
      <c r="B2352" s="150">
        <v>56</v>
      </c>
      <c r="C2352" s="149" t="str">
        <f t="shared" si="36"/>
        <v>NSW</v>
      </c>
    </row>
    <row r="2353" spans="1:3">
      <c r="A2353" s="150">
        <v>2821</v>
      </c>
      <c r="B2353" s="150">
        <v>56</v>
      </c>
      <c r="C2353" s="149" t="str">
        <f t="shared" si="36"/>
        <v>NSW</v>
      </c>
    </row>
    <row r="2354" spans="1:3">
      <c r="A2354" s="150">
        <v>2823</v>
      </c>
      <c r="B2354" s="150">
        <v>56</v>
      </c>
      <c r="C2354" s="149" t="str">
        <f t="shared" si="36"/>
        <v>NSW</v>
      </c>
    </row>
    <row r="2355" spans="1:3">
      <c r="A2355" s="150">
        <v>2824</v>
      </c>
      <c r="B2355" s="150">
        <v>56</v>
      </c>
      <c r="C2355" s="149" t="str">
        <f t="shared" si="36"/>
        <v>NSW</v>
      </c>
    </row>
    <row r="2356" spans="1:3">
      <c r="A2356" s="150">
        <v>2825</v>
      </c>
      <c r="B2356" s="150">
        <v>56</v>
      </c>
      <c r="C2356" s="149" t="str">
        <f t="shared" si="36"/>
        <v>NSW</v>
      </c>
    </row>
    <row r="2357" spans="1:3">
      <c r="A2357" s="150">
        <v>2826</v>
      </c>
      <c r="B2357" s="150">
        <v>56</v>
      </c>
      <c r="C2357" s="149" t="str">
        <f t="shared" si="36"/>
        <v>NSW</v>
      </c>
    </row>
    <row r="2358" spans="1:3">
      <c r="A2358" s="150">
        <v>2827</v>
      </c>
      <c r="B2358" s="150">
        <v>56</v>
      </c>
      <c r="C2358" s="149" t="str">
        <f t="shared" si="36"/>
        <v>NSW</v>
      </c>
    </row>
    <row r="2359" spans="1:3">
      <c r="A2359" s="150">
        <v>2828</v>
      </c>
      <c r="B2359" s="150">
        <v>56</v>
      </c>
      <c r="C2359" s="149" t="str">
        <f t="shared" si="36"/>
        <v>NSW</v>
      </c>
    </row>
    <row r="2360" spans="1:3">
      <c r="A2360" s="150">
        <v>2829</v>
      </c>
      <c r="B2360" s="150">
        <v>56</v>
      </c>
      <c r="C2360" s="149" t="str">
        <f t="shared" si="36"/>
        <v>NSW</v>
      </c>
    </row>
    <row r="2361" spans="1:3">
      <c r="A2361" s="150">
        <v>2830</v>
      </c>
      <c r="B2361" s="150">
        <v>56</v>
      </c>
      <c r="C2361" s="149" t="str">
        <f t="shared" si="36"/>
        <v>NSW</v>
      </c>
    </row>
    <row r="2362" spans="1:3">
      <c r="A2362" s="150">
        <v>2831</v>
      </c>
      <c r="B2362" s="150">
        <v>56</v>
      </c>
      <c r="C2362" s="149" t="str">
        <f t="shared" si="36"/>
        <v>NSW</v>
      </c>
    </row>
    <row r="2363" spans="1:3">
      <c r="A2363" s="150">
        <v>2842</v>
      </c>
      <c r="B2363" s="150">
        <v>56</v>
      </c>
      <c r="C2363" s="149" t="str">
        <f t="shared" si="36"/>
        <v>NSW</v>
      </c>
    </row>
    <row r="2364" spans="1:3">
      <c r="A2364" s="150">
        <v>2843</v>
      </c>
      <c r="B2364" s="150">
        <v>56</v>
      </c>
      <c r="C2364" s="149" t="str">
        <f t="shared" si="36"/>
        <v>NSW</v>
      </c>
    </row>
    <row r="2365" spans="1:3">
      <c r="A2365" s="150">
        <v>2844</v>
      </c>
      <c r="B2365" s="150">
        <v>56</v>
      </c>
      <c r="C2365" s="149" t="str">
        <f t="shared" si="36"/>
        <v>NSW</v>
      </c>
    </row>
    <row r="2366" spans="1:3">
      <c r="A2366" s="150">
        <v>2864</v>
      </c>
      <c r="B2366" s="150">
        <v>56</v>
      </c>
      <c r="C2366" s="149" t="str">
        <f t="shared" si="36"/>
        <v>NSW</v>
      </c>
    </row>
    <row r="2367" spans="1:3">
      <c r="A2367" s="150">
        <v>2865</v>
      </c>
      <c r="B2367" s="150">
        <v>56</v>
      </c>
      <c r="C2367" s="149" t="str">
        <f t="shared" si="36"/>
        <v>NSW</v>
      </c>
    </row>
    <row r="2368" spans="1:3">
      <c r="A2368" s="150">
        <v>2868</v>
      </c>
      <c r="B2368" s="150">
        <v>56</v>
      </c>
      <c r="C2368" s="149" t="str">
        <f t="shared" si="36"/>
        <v>NSW</v>
      </c>
    </row>
    <row r="2369" spans="1:3">
      <c r="A2369" s="150">
        <v>2869</v>
      </c>
      <c r="B2369" s="150">
        <v>56</v>
      </c>
      <c r="C2369" s="149" t="str">
        <f t="shared" si="36"/>
        <v>NSW</v>
      </c>
    </row>
    <row r="2370" spans="1:3">
      <c r="A2370" s="150">
        <v>2870</v>
      </c>
      <c r="B2370" s="150">
        <v>56</v>
      </c>
      <c r="C2370" s="149" t="str">
        <f t="shared" ref="C2370:C2433" si="37">IF(OR(A2370&lt;=299,AND(A2370&lt;3000,A2370&gt;=1000)),"NSW",IF(AND(A2370&lt;=999,A2370&gt;=800),"NT",IF(OR(AND(A2370&lt;=8999,A2370&gt;=8000),AND(A2370&lt;=3999,A2370&gt;=3000)),"VIC",IF(OR(AND(A2370&lt;=9999,A2370&gt;=9000),AND(A2370&lt;=4999,A2370&gt;=4000)),"QLD",IF(AND(A2370&lt;=5999,A2370&gt;=5000),"SA",IF(AND(A2370&lt;=6999,A2370&gt;=6000),"WA","TAS"))))))</f>
        <v>NSW</v>
      </c>
    </row>
    <row r="2371" spans="1:3">
      <c r="A2371" s="150">
        <v>2871</v>
      </c>
      <c r="B2371" s="150">
        <v>56</v>
      </c>
      <c r="C2371" s="149" t="str">
        <f t="shared" si="37"/>
        <v>NSW</v>
      </c>
    </row>
    <row r="2372" spans="1:3">
      <c r="A2372" s="150">
        <v>2873</v>
      </c>
      <c r="B2372" s="150">
        <v>56</v>
      </c>
      <c r="C2372" s="149" t="str">
        <f t="shared" si="37"/>
        <v>NSW</v>
      </c>
    </row>
    <row r="2373" spans="1:3">
      <c r="A2373" s="150">
        <v>2874</v>
      </c>
      <c r="B2373" s="150">
        <v>56</v>
      </c>
      <c r="C2373" s="149" t="str">
        <f t="shared" si="37"/>
        <v>NSW</v>
      </c>
    </row>
    <row r="2374" spans="1:3">
      <c r="A2374" s="150">
        <v>2875</v>
      </c>
      <c r="B2374" s="150">
        <v>56</v>
      </c>
      <c r="C2374" s="149" t="str">
        <f t="shared" si="37"/>
        <v>NSW</v>
      </c>
    </row>
    <row r="2375" spans="1:3">
      <c r="A2375" s="150">
        <v>2876</v>
      </c>
      <c r="B2375" s="150">
        <v>56</v>
      </c>
      <c r="C2375" s="149" t="str">
        <f t="shared" si="37"/>
        <v>NSW</v>
      </c>
    </row>
    <row r="2376" spans="1:3">
      <c r="A2376" s="150">
        <v>2877</v>
      </c>
      <c r="B2376" s="150">
        <v>56</v>
      </c>
      <c r="C2376" s="149" t="str">
        <f t="shared" si="37"/>
        <v>NSW</v>
      </c>
    </row>
    <row r="2377" spans="1:3">
      <c r="A2377" s="150">
        <v>2584</v>
      </c>
      <c r="B2377" s="150">
        <v>57</v>
      </c>
      <c r="C2377" s="149" t="str">
        <f t="shared" si="37"/>
        <v>NSW</v>
      </c>
    </row>
    <row r="2378" spans="1:3">
      <c r="A2378" s="150">
        <v>2585</v>
      </c>
      <c r="B2378" s="150">
        <v>57</v>
      </c>
      <c r="C2378" s="149" t="str">
        <f t="shared" si="37"/>
        <v>NSW</v>
      </c>
    </row>
    <row r="2379" spans="1:3">
      <c r="A2379" s="150">
        <v>2586</v>
      </c>
      <c r="B2379" s="150">
        <v>57</v>
      </c>
      <c r="C2379" s="149" t="str">
        <f t="shared" si="37"/>
        <v>NSW</v>
      </c>
    </row>
    <row r="2380" spans="1:3">
      <c r="A2380" s="150">
        <v>2587</v>
      </c>
      <c r="B2380" s="150">
        <v>57</v>
      </c>
      <c r="C2380" s="149" t="str">
        <f t="shared" si="37"/>
        <v>NSW</v>
      </c>
    </row>
    <row r="2381" spans="1:3">
      <c r="A2381" s="150">
        <v>2588</v>
      </c>
      <c r="B2381" s="150">
        <v>57</v>
      </c>
      <c r="C2381" s="149" t="str">
        <f t="shared" si="37"/>
        <v>NSW</v>
      </c>
    </row>
    <row r="2382" spans="1:3">
      <c r="A2382" s="150">
        <v>2590</v>
      </c>
      <c r="B2382" s="150">
        <v>57</v>
      </c>
      <c r="C2382" s="149" t="str">
        <f t="shared" si="37"/>
        <v>NSW</v>
      </c>
    </row>
    <row r="2383" spans="1:3">
      <c r="A2383" s="150">
        <v>2594</v>
      </c>
      <c r="B2383" s="150">
        <v>57</v>
      </c>
      <c r="C2383" s="149" t="str">
        <f t="shared" si="37"/>
        <v>NSW</v>
      </c>
    </row>
    <row r="2384" spans="1:3">
      <c r="A2384" s="150">
        <v>2624</v>
      </c>
      <c r="B2384" s="150">
        <v>57</v>
      </c>
      <c r="C2384" s="149" t="str">
        <f t="shared" si="37"/>
        <v>NSW</v>
      </c>
    </row>
    <row r="2385" spans="1:3">
      <c r="A2385" s="150">
        <v>2625</v>
      </c>
      <c r="B2385" s="150">
        <v>57</v>
      </c>
      <c r="C2385" s="149" t="str">
        <f t="shared" si="37"/>
        <v>NSW</v>
      </c>
    </row>
    <row r="2386" spans="1:3">
      <c r="A2386" s="150">
        <v>2640</v>
      </c>
      <c r="B2386" s="150">
        <v>57</v>
      </c>
      <c r="C2386" s="149" t="str">
        <f t="shared" si="37"/>
        <v>NSW</v>
      </c>
    </row>
    <row r="2387" spans="1:3">
      <c r="A2387" s="150">
        <v>2641</v>
      </c>
      <c r="B2387" s="150">
        <v>57</v>
      </c>
      <c r="C2387" s="149" t="str">
        <f t="shared" si="37"/>
        <v>NSW</v>
      </c>
    </row>
    <row r="2388" spans="1:3">
      <c r="A2388" s="150">
        <v>2642</v>
      </c>
      <c r="B2388" s="150">
        <v>57</v>
      </c>
      <c r="C2388" s="149" t="str">
        <f t="shared" si="37"/>
        <v>NSW</v>
      </c>
    </row>
    <row r="2389" spans="1:3">
      <c r="A2389" s="150">
        <v>2643</v>
      </c>
      <c r="B2389" s="150">
        <v>57</v>
      </c>
      <c r="C2389" s="149" t="str">
        <f t="shared" si="37"/>
        <v>NSW</v>
      </c>
    </row>
    <row r="2390" spans="1:3">
      <c r="A2390" s="150">
        <v>2644</v>
      </c>
      <c r="B2390" s="150">
        <v>57</v>
      </c>
      <c r="C2390" s="149" t="str">
        <f t="shared" si="37"/>
        <v>NSW</v>
      </c>
    </row>
    <row r="2391" spans="1:3">
      <c r="A2391" s="150">
        <v>2649</v>
      </c>
      <c r="B2391" s="150">
        <v>57</v>
      </c>
      <c r="C2391" s="149" t="str">
        <f t="shared" si="37"/>
        <v>NSW</v>
      </c>
    </row>
    <row r="2392" spans="1:3">
      <c r="A2392" s="150">
        <v>2650</v>
      </c>
      <c r="B2392" s="150">
        <v>57</v>
      </c>
      <c r="C2392" s="149" t="str">
        <f t="shared" si="37"/>
        <v>NSW</v>
      </c>
    </row>
    <row r="2393" spans="1:3">
      <c r="A2393" s="150">
        <v>2651</v>
      </c>
      <c r="B2393" s="150">
        <v>57</v>
      </c>
      <c r="C2393" s="149" t="str">
        <f t="shared" si="37"/>
        <v>NSW</v>
      </c>
    </row>
    <row r="2394" spans="1:3">
      <c r="A2394" s="150">
        <v>2653</v>
      </c>
      <c r="B2394" s="150">
        <v>57</v>
      </c>
      <c r="C2394" s="149" t="str">
        <f t="shared" si="37"/>
        <v>NSW</v>
      </c>
    </row>
    <row r="2395" spans="1:3">
      <c r="A2395" s="150">
        <v>2666</v>
      </c>
      <c r="B2395" s="150">
        <v>57</v>
      </c>
      <c r="C2395" s="149" t="str">
        <f t="shared" si="37"/>
        <v>NSW</v>
      </c>
    </row>
    <row r="2396" spans="1:3">
      <c r="A2396" s="150">
        <v>2668</v>
      </c>
      <c r="B2396" s="150">
        <v>57</v>
      </c>
      <c r="C2396" s="149" t="str">
        <f t="shared" si="37"/>
        <v>NSW</v>
      </c>
    </row>
    <row r="2397" spans="1:3">
      <c r="A2397" s="150">
        <v>2720</v>
      </c>
      <c r="B2397" s="150">
        <v>57</v>
      </c>
      <c r="C2397" s="149" t="str">
        <f t="shared" si="37"/>
        <v>NSW</v>
      </c>
    </row>
    <row r="2398" spans="1:3">
      <c r="A2398" s="150">
        <v>2721</v>
      </c>
      <c r="B2398" s="150">
        <v>57</v>
      </c>
      <c r="C2398" s="149" t="str">
        <f t="shared" si="37"/>
        <v>NSW</v>
      </c>
    </row>
    <row r="2399" spans="1:3">
      <c r="A2399" s="150">
        <v>2722</v>
      </c>
      <c r="B2399" s="150">
        <v>57</v>
      </c>
      <c r="C2399" s="149" t="str">
        <f t="shared" si="37"/>
        <v>NSW</v>
      </c>
    </row>
    <row r="2400" spans="1:3">
      <c r="A2400" s="150">
        <v>2725</v>
      </c>
      <c r="B2400" s="150">
        <v>57</v>
      </c>
      <c r="C2400" s="149" t="str">
        <f t="shared" si="37"/>
        <v>NSW</v>
      </c>
    </row>
    <row r="2401" spans="1:3">
      <c r="A2401" s="150">
        <v>2726</v>
      </c>
      <c r="B2401" s="150">
        <v>57</v>
      </c>
      <c r="C2401" s="149" t="str">
        <f t="shared" si="37"/>
        <v>NSW</v>
      </c>
    </row>
    <row r="2402" spans="1:3">
      <c r="A2402" s="150">
        <v>2727</v>
      </c>
      <c r="B2402" s="150">
        <v>57</v>
      </c>
      <c r="C2402" s="149" t="str">
        <f t="shared" si="37"/>
        <v>NSW</v>
      </c>
    </row>
    <row r="2403" spans="1:3">
      <c r="A2403" s="150">
        <v>2729</v>
      </c>
      <c r="B2403" s="150">
        <v>57</v>
      </c>
      <c r="C2403" s="149" t="str">
        <f t="shared" si="37"/>
        <v>NSW</v>
      </c>
    </row>
    <row r="2404" spans="1:3">
      <c r="A2404" s="150">
        <v>2730</v>
      </c>
      <c r="B2404" s="150">
        <v>57</v>
      </c>
      <c r="C2404" s="149" t="str">
        <f t="shared" si="37"/>
        <v>NSW</v>
      </c>
    </row>
    <row r="2405" spans="1:3">
      <c r="A2405" s="150">
        <v>2460</v>
      </c>
      <c r="B2405" s="150">
        <v>58</v>
      </c>
      <c r="C2405" s="149" t="str">
        <f t="shared" si="37"/>
        <v>NSW</v>
      </c>
    </row>
    <row r="2406" spans="1:3">
      <c r="A2406" s="150">
        <v>2462</v>
      </c>
      <c r="B2406" s="150">
        <v>58</v>
      </c>
      <c r="C2406" s="149" t="str">
        <f t="shared" si="37"/>
        <v>NSW</v>
      </c>
    </row>
    <row r="2407" spans="1:3">
      <c r="A2407" s="150">
        <v>2463</v>
      </c>
      <c r="B2407" s="150">
        <v>58</v>
      </c>
      <c r="C2407" s="149" t="str">
        <f t="shared" si="37"/>
        <v>NSW</v>
      </c>
    </row>
    <row r="2408" spans="1:3">
      <c r="A2408" s="150">
        <v>2464</v>
      </c>
      <c r="B2408" s="150">
        <v>58</v>
      </c>
      <c r="C2408" s="149" t="str">
        <f t="shared" si="37"/>
        <v>NSW</v>
      </c>
    </row>
    <row r="2409" spans="1:3">
      <c r="A2409" s="150">
        <v>2465</v>
      </c>
      <c r="B2409" s="150">
        <v>58</v>
      </c>
      <c r="C2409" s="149" t="str">
        <f t="shared" si="37"/>
        <v>NSW</v>
      </c>
    </row>
    <row r="2410" spans="1:3">
      <c r="A2410" s="150">
        <v>2466</v>
      </c>
      <c r="B2410" s="150">
        <v>58</v>
      </c>
      <c r="C2410" s="149" t="str">
        <f t="shared" si="37"/>
        <v>NSW</v>
      </c>
    </row>
    <row r="2411" spans="1:3">
      <c r="A2411" s="150">
        <v>2468</v>
      </c>
      <c r="B2411" s="150">
        <v>58</v>
      </c>
      <c r="C2411" s="149" t="str">
        <f t="shared" si="37"/>
        <v>NSW</v>
      </c>
    </row>
    <row r="2412" spans="1:3">
      <c r="A2412" s="150">
        <v>2469</v>
      </c>
      <c r="B2412" s="150">
        <v>58</v>
      </c>
      <c r="C2412" s="149" t="str">
        <f t="shared" si="37"/>
        <v>NSW</v>
      </c>
    </row>
    <row r="2413" spans="1:3">
      <c r="A2413" s="150">
        <v>2470</v>
      </c>
      <c r="B2413" s="150">
        <v>58</v>
      </c>
      <c r="C2413" s="149" t="str">
        <f t="shared" si="37"/>
        <v>NSW</v>
      </c>
    </row>
    <row r="2414" spans="1:3">
      <c r="A2414" s="150">
        <v>2471</v>
      </c>
      <c r="B2414" s="150">
        <v>58</v>
      </c>
      <c r="C2414" s="149" t="str">
        <f t="shared" si="37"/>
        <v>NSW</v>
      </c>
    </row>
    <row r="2415" spans="1:3">
      <c r="A2415" s="150">
        <v>2472</v>
      </c>
      <c r="B2415" s="150">
        <v>58</v>
      </c>
      <c r="C2415" s="149" t="str">
        <f t="shared" si="37"/>
        <v>NSW</v>
      </c>
    </row>
    <row r="2416" spans="1:3">
      <c r="A2416" s="150">
        <v>2473</v>
      </c>
      <c r="B2416" s="150">
        <v>58</v>
      </c>
      <c r="C2416" s="149" t="str">
        <f t="shared" si="37"/>
        <v>NSW</v>
      </c>
    </row>
    <row r="2417" spans="1:3">
      <c r="A2417" s="150">
        <v>2474</v>
      </c>
      <c r="B2417" s="150">
        <v>58</v>
      </c>
      <c r="C2417" s="149" t="str">
        <f t="shared" si="37"/>
        <v>NSW</v>
      </c>
    </row>
    <row r="2418" spans="1:3">
      <c r="A2418" s="150">
        <v>2477</v>
      </c>
      <c r="B2418" s="150">
        <v>58</v>
      </c>
      <c r="C2418" s="149" t="str">
        <f t="shared" si="37"/>
        <v>NSW</v>
      </c>
    </row>
    <row r="2419" spans="1:3">
      <c r="A2419" s="150">
        <v>2478</v>
      </c>
      <c r="B2419" s="150">
        <v>58</v>
      </c>
      <c r="C2419" s="149" t="str">
        <f t="shared" si="37"/>
        <v>NSW</v>
      </c>
    </row>
    <row r="2420" spans="1:3">
      <c r="A2420" s="150">
        <v>2479</v>
      </c>
      <c r="B2420" s="150">
        <v>58</v>
      </c>
      <c r="C2420" s="149" t="str">
        <f t="shared" si="37"/>
        <v>NSW</v>
      </c>
    </row>
    <row r="2421" spans="1:3">
      <c r="A2421" s="150">
        <v>2480</v>
      </c>
      <c r="B2421" s="150">
        <v>58</v>
      </c>
      <c r="C2421" s="149" t="str">
        <f t="shared" si="37"/>
        <v>NSW</v>
      </c>
    </row>
    <row r="2422" spans="1:3">
      <c r="A2422" s="150">
        <v>2481</v>
      </c>
      <c r="B2422" s="150">
        <v>58</v>
      </c>
      <c r="C2422" s="149" t="str">
        <f t="shared" si="37"/>
        <v>NSW</v>
      </c>
    </row>
    <row r="2423" spans="1:3">
      <c r="A2423" s="150">
        <v>2482</v>
      </c>
      <c r="B2423" s="150">
        <v>58</v>
      </c>
      <c r="C2423" s="149" t="str">
        <f t="shared" si="37"/>
        <v>NSW</v>
      </c>
    </row>
    <row r="2424" spans="1:3">
      <c r="A2424" s="150">
        <v>2483</v>
      </c>
      <c r="B2424" s="150">
        <v>58</v>
      </c>
      <c r="C2424" s="149" t="str">
        <f t="shared" si="37"/>
        <v>NSW</v>
      </c>
    </row>
    <row r="2425" spans="1:3">
      <c r="A2425" s="150">
        <v>2484</v>
      </c>
      <c r="B2425" s="150">
        <v>58</v>
      </c>
      <c r="C2425" s="149" t="str">
        <f t="shared" si="37"/>
        <v>NSW</v>
      </c>
    </row>
    <row r="2426" spans="1:3">
      <c r="A2426" s="150">
        <v>2485</v>
      </c>
      <c r="B2426" s="150">
        <v>58</v>
      </c>
      <c r="C2426" s="149" t="str">
        <f t="shared" si="37"/>
        <v>NSW</v>
      </c>
    </row>
    <row r="2427" spans="1:3">
      <c r="A2427" s="150">
        <v>2486</v>
      </c>
      <c r="B2427" s="150">
        <v>58</v>
      </c>
      <c r="C2427" s="149" t="str">
        <f t="shared" si="37"/>
        <v>NSW</v>
      </c>
    </row>
    <row r="2428" spans="1:3">
      <c r="A2428" s="150">
        <v>2487</v>
      </c>
      <c r="B2428" s="150">
        <v>58</v>
      </c>
      <c r="C2428" s="149" t="str">
        <f t="shared" si="37"/>
        <v>NSW</v>
      </c>
    </row>
    <row r="2429" spans="1:3">
      <c r="A2429" s="150">
        <v>2488</v>
      </c>
      <c r="B2429" s="150">
        <v>58</v>
      </c>
      <c r="C2429" s="149" t="str">
        <f t="shared" si="37"/>
        <v>NSW</v>
      </c>
    </row>
    <row r="2430" spans="1:3">
      <c r="A2430" s="150">
        <v>2489</v>
      </c>
      <c r="B2430" s="150">
        <v>58</v>
      </c>
      <c r="C2430" s="149" t="str">
        <f t="shared" si="37"/>
        <v>NSW</v>
      </c>
    </row>
    <row r="2431" spans="1:3">
      <c r="A2431" s="150">
        <v>2490</v>
      </c>
      <c r="B2431" s="150">
        <v>58</v>
      </c>
      <c r="C2431" s="149" t="str">
        <f t="shared" si="37"/>
        <v>NSW</v>
      </c>
    </row>
    <row r="2432" spans="1:3">
      <c r="A2432" s="150">
        <v>2350</v>
      </c>
      <c r="B2432" s="150">
        <v>59</v>
      </c>
      <c r="C2432" s="149" t="str">
        <f t="shared" si="37"/>
        <v>NSW</v>
      </c>
    </row>
    <row r="2433" spans="1:3">
      <c r="A2433" s="150">
        <v>2351</v>
      </c>
      <c r="B2433" s="150">
        <v>59</v>
      </c>
      <c r="C2433" s="149" t="str">
        <f t="shared" si="37"/>
        <v>NSW</v>
      </c>
    </row>
    <row r="2434" spans="1:3">
      <c r="A2434" s="150">
        <v>2354</v>
      </c>
      <c r="B2434" s="150">
        <v>59</v>
      </c>
      <c r="C2434" s="149" t="str">
        <f t="shared" ref="C2434:C2497" si="38">IF(OR(A2434&lt;=299,AND(A2434&lt;3000,A2434&gt;=1000)),"NSW",IF(AND(A2434&lt;=999,A2434&gt;=800),"NT",IF(OR(AND(A2434&lt;=8999,A2434&gt;=8000),AND(A2434&lt;=3999,A2434&gt;=3000)),"VIC",IF(OR(AND(A2434&lt;=9999,A2434&gt;=9000),AND(A2434&lt;=4999,A2434&gt;=4000)),"QLD",IF(AND(A2434&lt;=5999,A2434&gt;=5000),"SA",IF(AND(A2434&lt;=6999,A2434&gt;=6000),"WA","TAS"))))))</f>
        <v>NSW</v>
      </c>
    </row>
    <row r="2435" spans="1:3">
      <c r="A2435" s="150">
        <v>2358</v>
      </c>
      <c r="B2435" s="150">
        <v>59</v>
      </c>
      <c r="C2435" s="149" t="str">
        <f t="shared" si="38"/>
        <v>NSW</v>
      </c>
    </row>
    <row r="2436" spans="1:3">
      <c r="A2436" s="150">
        <v>2359</v>
      </c>
      <c r="B2436" s="150">
        <v>59</v>
      </c>
      <c r="C2436" s="149" t="str">
        <f t="shared" si="38"/>
        <v>NSW</v>
      </c>
    </row>
    <row r="2437" spans="1:3">
      <c r="A2437" s="150">
        <v>2360</v>
      </c>
      <c r="B2437" s="150">
        <v>59</v>
      </c>
      <c r="C2437" s="149" t="str">
        <f t="shared" si="38"/>
        <v>NSW</v>
      </c>
    </row>
    <row r="2438" spans="1:3">
      <c r="A2438" s="150">
        <v>2365</v>
      </c>
      <c r="B2438" s="150">
        <v>59</v>
      </c>
      <c r="C2438" s="149" t="str">
        <f t="shared" si="38"/>
        <v>NSW</v>
      </c>
    </row>
    <row r="2439" spans="1:3">
      <c r="A2439" s="150">
        <v>2369</v>
      </c>
      <c r="B2439" s="150">
        <v>59</v>
      </c>
      <c r="C2439" s="149" t="str">
        <f t="shared" si="38"/>
        <v>NSW</v>
      </c>
    </row>
    <row r="2440" spans="1:3">
      <c r="A2440" s="150">
        <v>2370</v>
      </c>
      <c r="B2440" s="150">
        <v>59</v>
      </c>
      <c r="C2440" s="149" t="str">
        <f t="shared" si="38"/>
        <v>NSW</v>
      </c>
    </row>
    <row r="2441" spans="1:3">
      <c r="A2441" s="150">
        <v>2371</v>
      </c>
      <c r="B2441" s="150">
        <v>59</v>
      </c>
      <c r="C2441" s="149" t="str">
        <f t="shared" si="38"/>
        <v>NSW</v>
      </c>
    </row>
    <row r="2442" spans="1:3">
      <c r="A2442" s="150">
        <v>2372</v>
      </c>
      <c r="B2442" s="150">
        <v>59</v>
      </c>
      <c r="C2442" s="149" t="str">
        <f t="shared" si="38"/>
        <v>NSW</v>
      </c>
    </row>
    <row r="2443" spans="1:3">
      <c r="A2443" s="150">
        <v>2475</v>
      </c>
      <c r="B2443" s="150">
        <v>59</v>
      </c>
      <c r="C2443" s="149" t="str">
        <f t="shared" si="38"/>
        <v>NSW</v>
      </c>
    </row>
    <row r="2444" spans="1:3">
      <c r="A2444" s="150">
        <v>2476</v>
      </c>
      <c r="B2444" s="150">
        <v>59</v>
      </c>
      <c r="C2444" s="149" t="str">
        <f t="shared" si="38"/>
        <v>NSW</v>
      </c>
    </row>
    <row r="2445" spans="1:3">
      <c r="A2445" s="150">
        <v>2422</v>
      </c>
      <c r="B2445" s="150">
        <v>60</v>
      </c>
      <c r="C2445" s="149" t="str">
        <f t="shared" si="38"/>
        <v>NSW</v>
      </c>
    </row>
    <row r="2446" spans="1:3">
      <c r="A2446" s="150">
        <v>2423</v>
      </c>
      <c r="B2446" s="150">
        <v>60</v>
      </c>
      <c r="C2446" s="149" t="str">
        <f t="shared" si="38"/>
        <v>NSW</v>
      </c>
    </row>
    <row r="2447" spans="1:3">
      <c r="A2447" s="150">
        <v>2424</v>
      </c>
      <c r="B2447" s="150">
        <v>60</v>
      </c>
      <c r="C2447" s="149" t="str">
        <f t="shared" si="38"/>
        <v>NSW</v>
      </c>
    </row>
    <row r="2448" spans="1:3">
      <c r="A2448" s="150">
        <v>2426</v>
      </c>
      <c r="B2448" s="150">
        <v>60</v>
      </c>
      <c r="C2448" s="149" t="str">
        <f t="shared" si="38"/>
        <v>NSW</v>
      </c>
    </row>
    <row r="2449" spans="1:3">
      <c r="A2449" s="150">
        <v>2427</v>
      </c>
      <c r="B2449" s="150">
        <v>60</v>
      </c>
      <c r="C2449" s="149" t="str">
        <f t="shared" si="38"/>
        <v>NSW</v>
      </c>
    </row>
    <row r="2450" spans="1:3">
      <c r="A2450" s="150">
        <v>2428</v>
      </c>
      <c r="B2450" s="150">
        <v>60</v>
      </c>
      <c r="C2450" s="149" t="str">
        <f t="shared" si="38"/>
        <v>NSW</v>
      </c>
    </row>
    <row r="2451" spans="1:3">
      <c r="A2451" s="150">
        <v>2429</v>
      </c>
      <c r="B2451" s="150">
        <v>60</v>
      </c>
      <c r="C2451" s="149" t="str">
        <f t="shared" si="38"/>
        <v>NSW</v>
      </c>
    </row>
    <row r="2452" spans="1:3">
      <c r="A2452" s="150">
        <v>2430</v>
      </c>
      <c r="B2452" s="150">
        <v>60</v>
      </c>
      <c r="C2452" s="149" t="str">
        <f t="shared" si="38"/>
        <v>NSW</v>
      </c>
    </row>
    <row r="2453" spans="1:3">
      <c r="A2453" s="150">
        <v>2431</v>
      </c>
      <c r="B2453" s="150">
        <v>60</v>
      </c>
      <c r="C2453" s="149" t="str">
        <f t="shared" si="38"/>
        <v>NSW</v>
      </c>
    </row>
    <row r="2454" spans="1:3">
      <c r="A2454" s="150">
        <v>2439</v>
      </c>
      <c r="B2454" s="150">
        <v>60</v>
      </c>
      <c r="C2454" s="149" t="str">
        <f t="shared" si="38"/>
        <v>NSW</v>
      </c>
    </row>
    <row r="2455" spans="1:3">
      <c r="A2455" s="150">
        <v>2440</v>
      </c>
      <c r="B2455" s="150">
        <v>60</v>
      </c>
      <c r="C2455" s="149" t="str">
        <f t="shared" si="38"/>
        <v>NSW</v>
      </c>
    </row>
    <row r="2456" spans="1:3">
      <c r="A2456" s="150">
        <v>2441</v>
      </c>
      <c r="B2456" s="150">
        <v>60</v>
      </c>
      <c r="C2456" s="149" t="str">
        <f t="shared" si="38"/>
        <v>NSW</v>
      </c>
    </row>
    <row r="2457" spans="1:3">
      <c r="A2457" s="150">
        <v>2442</v>
      </c>
      <c r="B2457" s="150">
        <v>60</v>
      </c>
      <c r="C2457" s="149" t="str">
        <f t="shared" si="38"/>
        <v>NSW</v>
      </c>
    </row>
    <row r="2458" spans="1:3">
      <c r="A2458" s="150">
        <v>2443</v>
      </c>
      <c r="B2458" s="150">
        <v>60</v>
      </c>
      <c r="C2458" s="149" t="str">
        <f t="shared" si="38"/>
        <v>NSW</v>
      </c>
    </row>
    <row r="2459" spans="1:3">
      <c r="A2459" s="150">
        <v>2444</v>
      </c>
      <c r="B2459" s="150">
        <v>60</v>
      </c>
      <c r="C2459" s="149" t="str">
        <f t="shared" si="38"/>
        <v>NSW</v>
      </c>
    </row>
    <row r="2460" spans="1:3">
      <c r="A2460" s="150">
        <v>2445</v>
      </c>
      <c r="B2460" s="150">
        <v>60</v>
      </c>
      <c r="C2460" s="149" t="str">
        <f t="shared" si="38"/>
        <v>NSW</v>
      </c>
    </row>
    <row r="2461" spans="1:3">
      <c r="A2461" s="150">
        <v>2446</v>
      </c>
      <c r="B2461" s="150">
        <v>60</v>
      </c>
      <c r="C2461" s="149" t="str">
        <f t="shared" si="38"/>
        <v>NSW</v>
      </c>
    </row>
    <row r="2462" spans="1:3">
      <c r="A2462" s="150">
        <v>2447</v>
      </c>
      <c r="B2462" s="150">
        <v>60</v>
      </c>
      <c r="C2462" s="149" t="str">
        <f t="shared" si="38"/>
        <v>NSW</v>
      </c>
    </row>
    <row r="2463" spans="1:3">
      <c r="A2463" s="150">
        <v>2448</v>
      </c>
      <c r="B2463" s="150">
        <v>60</v>
      </c>
      <c r="C2463" s="149" t="str">
        <f t="shared" si="38"/>
        <v>NSW</v>
      </c>
    </row>
    <row r="2464" spans="1:3">
      <c r="A2464" s="150">
        <v>2449</v>
      </c>
      <c r="B2464" s="150">
        <v>60</v>
      </c>
      <c r="C2464" s="149" t="str">
        <f t="shared" si="38"/>
        <v>NSW</v>
      </c>
    </row>
    <row r="2465" spans="1:3">
      <c r="A2465" s="150">
        <v>2450</v>
      </c>
      <c r="B2465" s="150">
        <v>60</v>
      </c>
      <c r="C2465" s="149" t="str">
        <f t="shared" si="38"/>
        <v>NSW</v>
      </c>
    </row>
    <row r="2466" spans="1:3">
      <c r="A2466" s="150">
        <v>2452</v>
      </c>
      <c r="B2466" s="150">
        <v>60</v>
      </c>
      <c r="C2466" s="149" t="str">
        <f t="shared" si="38"/>
        <v>NSW</v>
      </c>
    </row>
    <row r="2467" spans="1:3">
      <c r="A2467" s="150">
        <v>2453</v>
      </c>
      <c r="B2467" s="150">
        <v>60</v>
      </c>
      <c r="C2467" s="149" t="str">
        <f t="shared" si="38"/>
        <v>NSW</v>
      </c>
    </row>
    <row r="2468" spans="1:3">
      <c r="A2468" s="150">
        <v>2454</v>
      </c>
      <c r="B2468" s="150">
        <v>60</v>
      </c>
      <c r="C2468" s="149" t="str">
        <f t="shared" si="38"/>
        <v>NSW</v>
      </c>
    </row>
    <row r="2469" spans="1:3">
      <c r="A2469" s="150">
        <v>2455</v>
      </c>
      <c r="B2469" s="150">
        <v>60</v>
      </c>
      <c r="C2469" s="149" t="str">
        <f t="shared" si="38"/>
        <v>NSW</v>
      </c>
    </row>
    <row r="2470" spans="1:3">
      <c r="A2470" s="150">
        <v>2456</v>
      </c>
      <c r="B2470" s="150">
        <v>60</v>
      </c>
      <c r="C2470" s="149" t="str">
        <f t="shared" si="38"/>
        <v>NSW</v>
      </c>
    </row>
    <row r="2471" spans="1:3">
      <c r="A2471" s="150">
        <v>2250</v>
      </c>
      <c r="B2471" s="150">
        <v>61</v>
      </c>
      <c r="C2471" s="149" t="str">
        <f t="shared" si="38"/>
        <v>NSW</v>
      </c>
    </row>
    <row r="2472" spans="1:3">
      <c r="A2472" s="150">
        <v>2251</v>
      </c>
      <c r="B2472" s="150">
        <v>61</v>
      </c>
      <c r="C2472" s="149" t="str">
        <f t="shared" si="38"/>
        <v>NSW</v>
      </c>
    </row>
    <row r="2473" spans="1:3">
      <c r="A2473" s="150">
        <v>2252</v>
      </c>
      <c r="B2473" s="150">
        <v>61</v>
      </c>
      <c r="C2473" s="149" t="str">
        <f t="shared" si="38"/>
        <v>NSW</v>
      </c>
    </row>
    <row r="2474" spans="1:3">
      <c r="A2474" s="150">
        <v>2256</v>
      </c>
      <c r="B2474" s="150">
        <v>61</v>
      </c>
      <c r="C2474" s="149" t="str">
        <f t="shared" si="38"/>
        <v>NSW</v>
      </c>
    </row>
    <row r="2475" spans="1:3">
      <c r="A2475" s="150">
        <v>2257</v>
      </c>
      <c r="B2475" s="150">
        <v>61</v>
      </c>
      <c r="C2475" s="149" t="str">
        <f t="shared" si="38"/>
        <v>NSW</v>
      </c>
    </row>
    <row r="2476" spans="1:3">
      <c r="A2476" s="150">
        <v>2258</v>
      </c>
      <c r="B2476" s="150">
        <v>61</v>
      </c>
      <c r="C2476" s="149" t="str">
        <f t="shared" si="38"/>
        <v>NSW</v>
      </c>
    </row>
    <row r="2477" spans="1:3">
      <c r="A2477" s="150">
        <v>2259</v>
      </c>
      <c r="B2477" s="150">
        <v>61</v>
      </c>
      <c r="C2477" s="149" t="str">
        <f t="shared" si="38"/>
        <v>NSW</v>
      </c>
    </row>
    <row r="2478" spans="1:3">
      <c r="A2478" s="150">
        <v>2260</v>
      </c>
      <c r="B2478" s="150">
        <v>61</v>
      </c>
      <c r="C2478" s="149" t="str">
        <f t="shared" si="38"/>
        <v>NSW</v>
      </c>
    </row>
    <row r="2479" spans="1:3">
      <c r="A2479" s="150">
        <v>2261</v>
      </c>
      <c r="B2479" s="150">
        <v>61</v>
      </c>
      <c r="C2479" s="149" t="str">
        <f t="shared" si="38"/>
        <v>NSW</v>
      </c>
    </row>
    <row r="2480" spans="1:3">
      <c r="A2480" s="150">
        <v>2262</v>
      </c>
      <c r="B2480" s="150">
        <v>61</v>
      </c>
      <c r="C2480" s="149" t="str">
        <f t="shared" si="38"/>
        <v>NSW</v>
      </c>
    </row>
    <row r="2481" spans="1:3">
      <c r="A2481" s="150">
        <v>2263</v>
      </c>
      <c r="B2481" s="150">
        <v>61</v>
      </c>
      <c r="C2481" s="149" t="str">
        <f t="shared" si="38"/>
        <v>NSW</v>
      </c>
    </row>
    <row r="2482" spans="1:3">
      <c r="A2482" s="150">
        <v>2264</v>
      </c>
      <c r="B2482" s="150">
        <v>61</v>
      </c>
      <c r="C2482" s="149" t="str">
        <f t="shared" si="38"/>
        <v>NSW</v>
      </c>
    </row>
    <row r="2483" spans="1:3">
      <c r="A2483" s="150">
        <v>2265</v>
      </c>
      <c r="B2483" s="150">
        <v>61</v>
      </c>
      <c r="C2483" s="149" t="str">
        <f t="shared" si="38"/>
        <v>NSW</v>
      </c>
    </row>
    <row r="2484" spans="1:3">
      <c r="A2484" s="150">
        <v>2267</v>
      </c>
      <c r="B2484" s="150">
        <v>61</v>
      </c>
      <c r="C2484" s="149" t="str">
        <f t="shared" si="38"/>
        <v>NSW</v>
      </c>
    </row>
    <row r="2485" spans="1:3">
      <c r="A2485" s="150">
        <v>2278</v>
      </c>
      <c r="B2485" s="150">
        <v>61</v>
      </c>
      <c r="C2485" s="149" t="str">
        <f t="shared" si="38"/>
        <v>NSW</v>
      </c>
    </row>
    <row r="2486" spans="1:3">
      <c r="A2486" s="150">
        <v>2280</v>
      </c>
      <c r="B2486" s="150">
        <v>61</v>
      </c>
      <c r="C2486" s="149" t="str">
        <f t="shared" si="38"/>
        <v>NSW</v>
      </c>
    </row>
    <row r="2487" spans="1:3">
      <c r="A2487" s="150">
        <v>2281</v>
      </c>
      <c r="B2487" s="150">
        <v>61</v>
      </c>
      <c r="C2487" s="149" t="str">
        <f t="shared" si="38"/>
        <v>NSW</v>
      </c>
    </row>
    <row r="2488" spans="1:3">
      <c r="A2488" s="150">
        <v>2282</v>
      </c>
      <c r="B2488" s="150">
        <v>61</v>
      </c>
      <c r="C2488" s="149" t="str">
        <f t="shared" si="38"/>
        <v>NSW</v>
      </c>
    </row>
    <row r="2489" spans="1:3">
      <c r="A2489" s="150">
        <v>2283</v>
      </c>
      <c r="B2489" s="150">
        <v>61</v>
      </c>
      <c r="C2489" s="149" t="str">
        <f t="shared" si="38"/>
        <v>NSW</v>
      </c>
    </row>
    <row r="2490" spans="1:3">
      <c r="A2490" s="150">
        <v>2284</v>
      </c>
      <c r="B2490" s="150">
        <v>61</v>
      </c>
      <c r="C2490" s="149" t="str">
        <f t="shared" si="38"/>
        <v>NSW</v>
      </c>
    </row>
    <row r="2491" spans="1:3">
      <c r="A2491" s="150">
        <v>2285</v>
      </c>
      <c r="B2491" s="150">
        <v>61</v>
      </c>
      <c r="C2491" s="149" t="str">
        <f t="shared" si="38"/>
        <v>NSW</v>
      </c>
    </row>
    <row r="2492" spans="1:3">
      <c r="A2492" s="150">
        <v>2286</v>
      </c>
      <c r="B2492" s="150">
        <v>61</v>
      </c>
      <c r="C2492" s="149" t="str">
        <f t="shared" si="38"/>
        <v>NSW</v>
      </c>
    </row>
    <row r="2493" spans="1:3">
      <c r="A2493" s="150">
        <v>2287</v>
      </c>
      <c r="B2493" s="150">
        <v>61</v>
      </c>
      <c r="C2493" s="149" t="str">
        <f t="shared" si="38"/>
        <v>NSW</v>
      </c>
    </row>
    <row r="2494" spans="1:3">
      <c r="A2494" s="150">
        <v>2289</v>
      </c>
      <c r="B2494" s="150">
        <v>61</v>
      </c>
      <c r="C2494" s="149" t="str">
        <f t="shared" si="38"/>
        <v>NSW</v>
      </c>
    </row>
    <row r="2495" spans="1:3">
      <c r="A2495" s="150">
        <v>2290</v>
      </c>
      <c r="B2495" s="150">
        <v>61</v>
      </c>
      <c r="C2495" s="149" t="str">
        <f t="shared" si="38"/>
        <v>NSW</v>
      </c>
    </row>
    <row r="2496" spans="1:3">
      <c r="A2496" s="150">
        <v>2291</v>
      </c>
      <c r="B2496" s="150">
        <v>61</v>
      </c>
      <c r="C2496" s="149" t="str">
        <f t="shared" si="38"/>
        <v>NSW</v>
      </c>
    </row>
    <row r="2497" spans="1:3">
      <c r="A2497" s="150">
        <v>2292</v>
      </c>
      <c r="B2497" s="150">
        <v>61</v>
      </c>
      <c r="C2497" s="149" t="str">
        <f t="shared" si="38"/>
        <v>NSW</v>
      </c>
    </row>
    <row r="2498" spans="1:3">
      <c r="A2498" s="150">
        <v>2293</v>
      </c>
      <c r="B2498" s="150">
        <v>61</v>
      </c>
      <c r="C2498" s="149" t="str">
        <f t="shared" ref="C2498:C2561" si="39">IF(OR(A2498&lt;=299,AND(A2498&lt;3000,A2498&gt;=1000)),"NSW",IF(AND(A2498&lt;=999,A2498&gt;=800),"NT",IF(OR(AND(A2498&lt;=8999,A2498&gt;=8000),AND(A2498&lt;=3999,A2498&gt;=3000)),"VIC",IF(OR(AND(A2498&lt;=9999,A2498&gt;=9000),AND(A2498&lt;=4999,A2498&gt;=4000)),"QLD",IF(AND(A2498&lt;=5999,A2498&gt;=5000),"SA",IF(AND(A2498&lt;=6999,A2498&gt;=6000),"WA","TAS"))))))</f>
        <v>NSW</v>
      </c>
    </row>
    <row r="2499" spans="1:3">
      <c r="A2499" s="150">
        <v>2294</v>
      </c>
      <c r="B2499" s="150">
        <v>61</v>
      </c>
      <c r="C2499" s="149" t="str">
        <f t="shared" si="39"/>
        <v>NSW</v>
      </c>
    </row>
    <row r="2500" spans="1:3">
      <c r="A2500" s="150">
        <v>2295</v>
      </c>
      <c r="B2500" s="150">
        <v>61</v>
      </c>
      <c r="C2500" s="149" t="str">
        <f t="shared" si="39"/>
        <v>NSW</v>
      </c>
    </row>
    <row r="2501" spans="1:3">
      <c r="A2501" s="150">
        <v>2296</v>
      </c>
      <c r="B2501" s="150">
        <v>61</v>
      </c>
      <c r="C2501" s="149" t="str">
        <f t="shared" si="39"/>
        <v>NSW</v>
      </c>
    </row>
    <row r="2502" spans="1:3">
      <c r="A2502" s="150">
        <v>2297</v>
      </c>
      <c r="B2502" s="150">
        <v>61</v>
      </c>
      <c r="C2502" s="149" t="str">
        <f t="shared" si="39"/>
        <v>NSW</v>
      </c>
    </row>
    <row r="2503" spans="1:3">
      <c r="A2503" s="150">
        <v>2298</v>
      </c>
      <c r="B2503" s="150">
        <v>61</v>
      </c>
      <c r="C2503" s="149" t="str">
        <f t="shared" si="39"/>
        <v>NSW</v>
      </c>
    </row>
    <row r="2504" spans="1:3">
      <c r="A2504" s="150">
        <v>2299</v>
      </c>
      <c r="B2504" s="150">
        <v>61</v>
      </c>
      <c r="C2504" s="149" t="str">
        <f t="shared" si="39"/>
        <v>NSW</v>
      </c>
    </row>
    <row r="2505" spans="1:3">
      <c r="A2505" s="150">
        <v>2300</v>
      </c>
      <c r="B2505" s="150">
        <v>61</v>
      </c>
      <c r="C2505" s="149" t="str">
        <f t="shared" si="39"/>
        <v>NSW</v>
      </c>
    </row>
    <row r="2506" spans="1:3">
      <c r="A2506" s="150">
        <v>2302</v>
      </c>
      <c r="B2506" s="150">
        <v>61</v>
      </c>
      <c r="C2506" s="149" t="str">
        <f t="shared" si="39"/>
        <v>NSW</v>
      </c>
    </row>
    <row r="2507" spans="1:3">
      <c r="A2507" s="150">
        <v>2303</v>
      </c>
      <c r="B2507" s="150">
        <v>61</v>
      </c>
      <c r="C2507" s="149" t="str">
        <f t="shared" si="39"/>
        <v>NSW</v>
      </c>
    </row>
    <row r="2508" spans="1:3">
      <c r="A2508" s="150">
        <v>2304</v>
      </c>
      <c r="B2508" s="150">
        <v>61</v>
      </c>
      <c r="C2508" s="149" t="str">
        <f t="shared" si="39"/>
        <v>NSW</v>
      </c>
    </row>
    <row r="2509" spans="1:3">
      <c r="A2509" s="150">
        <v>2305</v>
      </c>
      <c r="B2509" s="150">
        <v>61</v>
      </c>
      <c r="C2509" s="149" t="str">
        <f t="shared" si="39"/>
        <v>NSW</v>
      </c>
    </row>
    <row r="2510" spans="1:3">
      <c r="A2510" s="150">
        <v>2306</v>
      </c>
      <c r="B2510" s="150">
        <v>61</v>
      </c>
      <c r="C2510" s="149" t="str">
        <f t="shared" si="39"/>
        <v>NSW</v>
      </c>
    </row>
    <row r="2511" spans="1:3">
      <c r="A2511" s="150">
        <v>2307</v>
      </c>
      <c r="B2511" s="150">
        <v>61</v>
      </c>
      <c r="C2511" s="149" t="str">
        <f t="shared" si="39"/>
        <v>NSW</v>
      </c>
    </row>
    <row r="2512" spans="1:3">
      <c r="A2512" s="150">
        <v>2308</v>
      </c>
      <c r="B2512" s="150">
        <v>61</v>
      </c>
      <c r="C2512" s="149" t="str">
        <f t="shared" si="39"/>
        <v>NSW</v>
      </c>
    </row>
    <row r="2513" spans="1:3">
      <c r="A2513" s="150">
        <v>2309</v>
      </c>
      <c r="B2513" s="150">
        <v>61</v>
      </c>
      <c r="C2513" s="149" t="str">
        <f t="shared" si="39"/>
        <v>NSW</v>
      </c>
    </row>
    <row r="2514" spans="1:3">
      <c r="A2514" s="150">
        <v>2310</v>
      </c>
      <c r="B2514" s="150">
        <v>61</v>
      </c>
      <c r="C2514" s="149" t="str">
        <f t="shared" si="39"/>
        <v>NSW</v>
      </c>
    </row>
    <row r="2515" spans="1:3">
      <c r="A2515" s="150">
        <v>2311</v>
      </c>
      <c r="B2515" s="150">
        <v>61</v>
      </c>
      <c r="C2515" s="149" t="str">
        <f t="shared" si="39"/>
        <v>NSW</v>
      </c>
    </row>
    <row r="2516" spans="1:3">
      <c r="A2516" s="150">
        <v>2312</v>
      </c>
      <c r="B2516" s="150">
        <v>61</v>
      </c>
      <c r="C2516" s="149" t="str">
        <f t="shared" si="39"/>
        <v>NSW</v>
      </c>
    </row>
    <row r="2517" spans="1:3">
      <c r="A2517" s="150">
        <v>2314</v>
      </c>
      <c r="B2517" s="150">
        <v>61</v>
      </c>
      <c r="C2517" s="149" t="str">
        <f t="shared" si="39"/>
        <v>NSW</v>
      </c>
    </row>
    <row r="2518" spans="1:3">
      <c r="A2518" s="150">
        <v>2315</v>
      </c>
      <c r="B2518" s="150">
        <v>61</v>
      </c>
      <c r="C2518" s="149" t="str">
        <f t="shared" si="39"/>
        <v>NSW</v>
      </c>
    </row>
    <row r="2519" spans="1:3">
      <c r="A2519" s="150">
        <v>2316</v>
      </c>
      <c r="B2519" s="150">
        <v>61</v>
      </c>
      <c r="C2519" s="149" t="str">
        <f t="shared" si="39"/>
        <v>NSW</v>
      </c>
    </row>
    <row r="2520" spans="1:3">
      <c r="A2520" s="150">
        <v>2317</v>
      </c>
      <c r="B2520" s="150">
        <v>61</v>
      </c>
      <c r="C2520" s="149" t="str">
        <f t="shared" si="39"/>
        <v>NSW</v>
      </c>
    </row>
    <row r="2521" spans="1:3">
      <c r="A2521" s="150">
        <v>2318</v>
      </c>
      <c r="B2521" s="150">
        <v>61</v>
      </c>
      <c r="C2521" s="149" t="str">
        <f t="shared" si="39"/>
        <v>NSW</v>
      </c>
    </row>
    <row r="2522" spans="1:3">
      <c r="A2522" s="150">
        <v>2319</v>
      </c>
      <c r="B2522" s="150">
        <v>61</v>
      </c>
      <c r="C2522" s="149" t="str">
        <f t="shared" si="39"/>
        <v>NSW</v>
      </c>
    </row>
    <row r="2523" spans="1:3">
      <c r="A2523" s="150">
        <v>2320</v>
      </c>
      <c r="B2523" s="150">
        <v>61</v>
      </c>
      <c r="C2523" s="149" t="str">
        <f t="shared" si="39"/>
        <v>NSW</v>
      </c>
    </row>
    <row r="2524" spans="1:3">
      <c r="A2524" s="150">
        <v>2321</v>
      </c>
      <c r="B2524" s="150">
        <v>61</v>
      </c>
      <c r="C2524" s="149" t="str">
        <f t="shared" si="39"/>
        <v>NSW</v>
      </c>
    </row>
    <row r="2525" spans="1:3">
      <c r="A2525" s="150">
        <v>2322</v>
      </c>
      <c r="B2525" s="150">
        <v>61</v>
      </c>
      <c r="C2525" s="149" t="str">
        <f t="shared" si="39"/>
        <v>NSW</v>
      </c>
    </row>
    <row r="2526" spans="1:3">
      <c r="A2526" s="150">
        <v>2323</v>
      </c>
      <c r="B2526" s="150">
        <v>61</v>
      </c>
      <c r="C2526" s="149" t="str">
        <f t="shared" si="39"/>
        <v>NSW</v>
      </c>
    </row>
    <row r="2527" spans="1:3">
      <c r="A2527" s="150">
        <v>2324</v>
      </c>
      <c r="B2527" s="150">
        <v>61</v>
      </c>
      <c r="C2527" s="149" t="str">
        <f t="shared" si="39"/>
        <v>NSW</v>
      </c>
    </row>
    <row r="2528" spans="1:3">
      <c r="A2528" s="150">
        <v>2325</v>
      </c>
      <c r="B2528" s="150">
        <v>61</v>
      </c>
      <c r="C2528" s="149" t="str">
        <f t="shared" si="39"/>
        <v>NSW</v>
      </c>
    </row>
    <row r="2529" spans="1:3">
      <c r="A2529" s="150">
        <v>2326</v>
      </c>
      <c r="B2529" s="150">
        <v>61</v>
      </c>
      <c r="C2529" s="149" t="str">
        <f t="shared" si="39"/>
        <v>NSW</v>
      </c>
    </row>
    <row r="2530" spans="1:3">
      <c r="A2530" s="150">
        <v>2327</v>
      </c>
      <c r="B2530" s="150">
        <v>61</v>
      </c>
      <c r="C2530" s="149" t="str">
        <f t="shared" si="39"/>
        <v>NSW</v>
      </c>
    </row>
    <row r="2531" spans="1:3">
      <c r="A2531" s="150">
        <v>2328</v>
      </c>
      <c r="B2531" s="150">
        <v>61</v>
      </c>
      <c r="C2531" s="149" t="str">
        <f t="shared" si="39"/>
        <v>NSW</v>
      </c>
    </row>
    <row r="2532" spans="1:3">
      <c r="A2532" s="150">
        <v>2329</v>
      </c>
      <c r="B2532" s="150">
        <v>61</v>
      </c>
      <c r="C2532" s="149" t="str">
        <f t="shared" si="39"/>
        <v>NSW</v>
      </c>
    </row>
    <row r="2533" spans="1:3">
      <c r="A2533" s="150">
        <v>2330</v>
      </c>
      <c r="B2533" s="150">
        <v>61</v>
      </c>
      <c r="C2533" s="149" t="str">
        <f t="shared" si="39"/>
        <v>NSW</v>
      </c>
    </row>
    <row r="2534" spans="1:3">
      <c r="A2534" s="150">
        <v>2331</v>
      </c>
      <c r="B2534" s="150">
        <v>61</v>
      </c>
      <c r="C2534" s="149" t="str">
        <f t="shared" si="39"/>
        <v>NSW</v>
      </c>
    </row>
    <row r="2535" spans="1:3">
      <c r="A2535" s="150">
        <v>2333</v>
      </c>
      <c r="B2535" s="150">
        <v>61</v>
      </c>
      <c r="C2535" s="149" t="str">
        <f t="shared" si="39"/>
        <v>NSW</v>
      </c>
    </row>
    <row r="2536" spans="1:3">
      <c r="A2536" s="150">
        <v>2334</v>
      </c>
      <c r="B2536" s="150">
        <v>61</v>
      </c>
      <c r="C2536" s="149" t="str">
        <f t="shared" si="39"/>
        <v>NSW</v>
      </c>
    </row>
    <row r="2537" spans="1:3">
      <c r="A2537" s="150">
        <v>2335</v>
      </c>
      <c r="B2537" s="150">
        <v>61</v>
      </c>
      <c r="C2537" s="149" t="str">
        <f t="shared" si="39"/>
        <v>NSW</v>
      </c>
    </row>
    <row r="2538" spans="1:3">
      <c r="A2538" s="150">
        <v>2336</v>
      </c>
      <c r="B2538" s="150">
        <v>61</v>
      </c>
      <c r="C2538" s="149" t="str">
        <f t="shared" si="39"/>
        <v>NSW</v>
      </c>
    </row>
    <row r="2539" spans="1:3">
      <c r="A2539" s="150">
        <v>2337</v>
      </c>
      <c r="B2539" s="150">
        <v>61</v>
      </c>
      <c r="C2539" s="149" t="str">
        <f t="shared" si="39"/>
        <v>NSW</v>
      </c>
    </row>
    <row r="2540" spans="1:3">
      <c r="A2540" s="150">
        <v>2338</v>
      </c>
      <c r="B2540" s="150">
        <v>61</v>
      </c>
      <c r="C2540" s="149" t="str">
        <f t="shared" si="39"/>
        <v>NSW</v>
      </c>
    </row>
    <row r="2541" spans="1:3">
      <c r="A2541" s="150">
        <v>2339</v>
      </c>
      <c r="B2541" s="150">
        <v>61</v>
      </c>
      <c r="C2541" s="149" t="str">
        <f t="shared" si="39"/>
        <v>NSW</v>
      </c>
    </row>
    <row r="2542" spans="1:3">
      <c r="A2542" s="150">
        <v>2415</v>
      </c>
      <c r="B2542" s="150">
        <v>61</v>
      </c>
      <c r="C2542" s="149" t="str">
        <f t="shared" si="39"/>
        <v>NSW</v>
      </c>
    </row>
    <row r="2543" spans="1:3">
      <c r="A2543" s="150">
        <v>2420</v>
      </c>
      <c r="B2543" s="150">
        <v>61</v>
      </c>
      <c r="C2543" s="149" t="str">
        <f t="shared" si="39"/>
        <v>NSW</v>
      </c>
    </row>
    <row r="2544" spans="1:3">
      <c r="A2544" s="150">
        <v>2421</v>
      </c>
      <c r="B2544" s="150">
        <v>61</v>
      </c>
      <c r="C2544" s="149" t="str">
        <f t="shared" si="39"/>
        <v>NSW</v>
      </c>
    </row>
    <row r="2545" spans="1:3">
      <c r="A2545" s="150">
        <v>2425</v>
      </c>
      <c r="B2545" s="150">
        <v>61</v>
      </c>
      <c r="C2545" s="149" t="str">
        <f t="shared" si="39"/>
        <v>NSW</v>
      </c>
    </row>
    <row r="2546" spans="1:3">
      <c r="A2546" s="150">
        <v>2787</v>
      </c>
      <c r="B2546" s="150">
        <v>62</v>
      </c>
      <c r="C2546" s="149" t="str">
        <f t="shared" si="39"/>
        <v>NSW</v>
      </c>
    </row>
    <row r="2547" spans="1:3">
      <c r="A2547" s="150">
        <v>2790</v>
      </c>
      <c r="B2547" s="150">
        <v>62</v>
      </c>
      <c r="C2547" s="149" t="str">
        <f t="shared" si="39"/>
        <v>NSW</v>
      </c>
    </row>
    <row r="2548" spans="1:3">
      <c r="A2548" s="150">
        <v>2791</v>
      </c>
      <c r="B2548" s="150">
        <v>62</v>
      </c>
      <c r="C2548" s="149" t="str">
        <f t="shared" si="39"/>
        <v>NSW</v>
      </c>
    </row>
    <row r="2549" spans="1:3">
      <c r="A2549" s="150">
        <v>2792</v>
      </c>
      <c r="B2549" s="150">
        <v>62</v>
      </c>
      <c r="C2549" s="149" t="str">
        <f t="shared" si="39"/>
        <v>NSW</v>
      </c>
    </row>
    <row r="2550" spans="1:3">
      <c r="A2550" s="150">
        <v>2793</v>
      </c>
      <c r="B2550" s="150">
        <v>62</v>
      </c>
      <c r="C2550" s="149" t="str">
        <f t="shared" si="39"/>
        <v>NSW</v>
      </c>
    </row>
    <row r="2551" spans="1:3">
      <c r="A2551" s="150">
        <v>2794</v>
      </c>
      <c r="B2551" s="150">
        <v>62</v>
      </c>
      <c r="C2551" s="149" t="str">
        <f t="shared" si="39"/>
        <v>NSW</v>
      </c>
    </row>
    <row r="2552" spans="1:3">
      <c r="A2552" s="150">
        <v>2795</v>
      </c>
      <c r="B2552" s="150">
        <v>62</v>
      </c>
      <c r="C2552" s="149" t="str">
        <f t="shared" si="39"/>
        <v>NSW</v>
      </c>
    </row>
    <row r="2553" spans="1:3">
      <c r="A2553" s="150">
        <v>2796</v>
      </c>
      <c r="B2553" s="150">
        <v>62</v>
      </c>
      <c r="C2553" s="149" t="str">
        <f t="shared" si="39"/>
        <v>NSW</v>
      </c>
    </row>
    <row r="2554" spans="1:3">
      <c r="A2554" s="150">
        <v>2797</v>
      </c>
      <c r="B2554" s="150">
        <v>62</v>
      </c>
      <c r="C2554" s="149" t="str">
        <f t="shared" si="39"/>
        <v>NSW</v>
      </c>
    </row>
    <row r="2555" spans="1:3">
      <c r="A2555" s="150">
        <v>2798</v>
      </c>
      <c r="B2555" s="150">
        <v>62</v>
      </c>
      <c r="C2555" s="149" t="str">
        <f t="shared" si="39"/>
        <v>NSW</v>
      </c>
    </row>
    <row r="2556" spans="1:3">
      <c r="A2556" s="150">
        <v>2799</v>
      </c>
      <c r="B2556" s="150">
        <v>62</v>
      </c>
      <c r="C2556" s="149" t="str">
        <f t="shared" si="39"/>
        <v>NSW</v>
      </c>
    </row>
    <row r="2557" spans="1:3">
      <c r="A2557" s="150">
        <v>2800</v>
      </c>
      <c r="B2557" s="150">
        <v>62</v>
      </c>
      <c r="C2557" s="149" t="str">
        <f t="shared" si="39"/>
        <v>NSW</v>
      </c>
    </row>
    <row r="2558" spans="1:3">
      <c r="A2558" s="150">
        <v>2804</v>
      </c>
      <c r="B2558" s="150">
        <v>62</v>
      </c>
      <c r="C2558" s="149" t="str">
        <f t="shared" si="39"/>
        <v>NSW</v>
      </c>
    </row>
    <row r="2559" spans="1:3">
      <c r="A2559" s="150">
        <v>2805</v>
      </c>
      <c r="B2559" s="150">
        <v>62</v>
      </c>
      <c r="C2559" s="149" t="str">
        <f t="shared" si="39"/>
        <v>NSW</v>
      </c>
    </row>
    <row r="2560" spans="1:3">
      <c r="A2560" s="150">
        <v>2808</v>
      </c>
      <c r="B2560" s="150">
        <v>62</v>
      </c>
      <c r="C2560" s="149" t="str">
        <f t="shared" si="39"/>
        <v>NSW</v>
      </c>
    </row>
    <row r="2561" spans="1:3">
      <c r="A2561" s="150">
        <v>2845</v>
      </c>
      <c r="B2561" s="150">
        <v>62</v>
      </c>
      <c r="C2561" s="149" t="str">
        <f t="shared" si="39"/>
        <v>NSW</v>
      </c>
    </row>
    <row r="2562" spans="1:3">
      <c r="A2562" s="150">
        <v>2846</v>
      </c>
      <c r="B2562" s="150">
        <v>62</v>
      </c>
      <c r="C2562" s="149" t="str">
        <f t="shared" ref="C2562:C2625" si="40">IF(OR(A2562&lt;=299,AND(A2562&lt;3000,A2562&gt;=1000)),"NSW",IF(AND(A2562&lt;=999,A2562&gt;=800),"NT",IF(OR(AND(A2562&lt;=8999,A2562&gt;=8000),AND(A2562&lt;=3999,A2562&gt;=3000)),"VIC",IF(OR(AND(A2562&lt;=9999,A2562&gt;=9000),AND(A2562&lt;=4999,A2562&gt;=4000)),"QLD",IF(AND(A2562&lt;=5999,A2562&gt;=5000),"SA",IF(AND(A2562&lt;=6999,A2562&gt;=6000),"WA","TAS"))))))</f>
        <v>NSW</v>
      </c>
    </row>
    <row r="2563" spans="1:3">
      <c r="A2563" s="150">
        <v>2847</v>
      </c>
      <c r="B2563" s="150">
        <v>62</v>
      </c>
      <c r="C2563" s="149" t="str">
        <f t="shared" si="40"/>
        <v>NSW</v>
      </c>
    </row>
    <row r="2564" spans="1:3">
      <c r="A2564" s="150">
        <v>2848</v>
      </c>
      <c r="B2564" s="150">
        <v>62</v>
      </c>
      <c r="C2564" s="149" t="str">
        <f t="shared" si="40"/>
        <v>NSW</v>
      </c>
    </row>
    <row r="2565" spans="1:3">
      <c r="A2565" s="150">
        <v>2849</v>
      </c>
      <c r="B2565" s="150">
        <v>62</v>
      </c>
      <c r="C2565" s="149" t="str">
        <f t="shared" si="40"/>
        <v>NSW</v>
      </c>
    </row>
    <row r="2566" spans="1:3">
      <c r="A2566" s="150">
        <v>2850</v>
      </c>
      <c r="B2566" s="150">
        <v>62</v>
      </c>
      <c r="C2566" s="149" t="str">
        <f t="shared" si="40"/>
        <v>NSW</v>
      </c>
    </row>
    <row r="2567" spans="1:3">
      <c r="A2567" s="150">
        <v>2852</v>
      </c>
      <c r="B2567" s="150">
        <v>62</v>
      </c>
      <c r="C2567" s="149" t="str">
        <f t="shared" si="40"/>
        <v>NSW</v>
      </c>
    </row>
    <row r="2568" spans="1:3">
      <c r="A2568" s="150">
        <v>2866</v>
      </c>
      <c r="B2568" s="150">
        <v>62</v>
      </c>
      <c r="C2568" s="149" t="str">
        <f t="shared" si="40"/>
        <v>NSW</v>
      </c>
    </row>
    <row r="2569" spans="1:3">
      <c r="A2569" s="150">
        <v>2867</v>
      </c>
      <c r="B2569" s="150">
        <v>62</v>
      </c>
      <c r="C2569" s="149" t="str">
        <f t="shared" si="40"/>
        <v>NSW</v>
      </c>
    </row>
    <row r="2570" spans="1:3">
      <c r="A2570" s="150">
        <v>1001</v>
      </c>
      <c r="B2570" s="150">
        <v>63</v>
      </c>
      <c r="C2570" s="149" t="str">
        <f t="shared" si="40"/>
        <v>NSW</v>
      </c>
    </row>
    <row r="2571" spans="1:3">
      <c r="A2571" s="150">
        <v>1002</v>
      </c>
      <c r="B2571" s="150">
        <v>63</v>
      </c>
      <c r="C2571" s="149" t="str">
        <f t="shared" si="40"/>
        <v>NSW</v>
      </c>
    </row>
    <row r="2572" spans="1:3">
      <c r="A2572" s="150">
        <v>1003</v>
      </c>
      <c r="B2572" s="150">
        <v>63</v>
      </c>
      <c r="C2572" s="149" t="str">
        <f t="shared" si="40"/>
        <v>NSW</v>
      </c>
    </row>
    <row r="2573" spans="1:3">
      <c r="A2573" s="150">
        <v>1004</v>
      </c>
      <c r="B2573" s="150">
        <v>63</v>
      </c>
      <c r="C2573" s="149" t="str">
        <f t="shared" si="40"/>
        <v>NSW</v>
      </c>
    </row>
    <row r="2574" spans="1:3">
      <c r="A2574" s="150">
        <v>1005</v>
      </c>
      <c r="B2574" s="150">
        <v>63</v>
      </c>
      <c r="C2574" s="149" t="str">
        <f t="shared" si="40"/>
        <v>NSW</v>
      </c>
    </row>
    <row r="2575" spans="1:3">
      <c r="A2575" s="150">
        <v>1006</v>
      </c>
      <c r="B2575" s="150">
        <v>63</v>
      </c>
      <c r="C2575" s="149" t="str">
        <f t="shared" si="40"/>
        <v>NSW</v>
      </c>
    </row>
    <row r="2576" spans="1:3">
      <c r="A2576" s="150">
        <v>1007</v>
      </c>
      <c r="B2576" s="150">
        <v>63</v>
      </c>
      <c r="C2576" s="149" t="str">
        <f t="shared" si="40"/>
        <v>NSW</v>
      </c>
    </row>
    <row r="2577" spans="1:3">
      <c r="A2577" s="150">
        <v>1008</v>
      </c>
      <c r="B2577" s="150">
        <v>63</v>
      </c>
      <c r="C2577" s="149" t="str">
        <f t="shared" si="40"/>
        <v>NSW</v>
      </c>
    </row>
    <row r="2578" spans="1:3">
      <c r="A2578" s="150">
        <v>1009</v>
      </c>
      <c r="B2578" s="150">
        <v>63</v>
      </c>
      <c r="C2578" s="149" t="str">
        <f t="shared" si="40"/>
        <v>NSW</v>
      </c>
    </row>
    <row r="2579" spans="1:3">
      <c r="A2579" s="150">
        <v>1010</v>
      </c>
      <c r="B2579" s="150">
        <v>63</v>
      </c>
      <c r="C2579" s="149" t="str">
        <f t="shared" si="40"/>
        <v>NSW</v>
      </c>
    </row>
    <row r="2580" spans="1:3">
      <c r="A2580" s="150">
        <v>1011</v>
      </c>
      <c r="B2580" s="150">
        <v>63</v>
      </c>
      <c r="C2580" s="149" t="str">
        <f t="shared" si="40"/>
        <v>NSW</v>
      </c>
    </row>
    <row r="2581" spans="1:3">
      <c r="A2581" s="150">
        <v>1012</v>
      </c>
      <c r="B2581" s="150">
        <v>63</v>
      </c>
      <c r="C2581" s="149" t="str">
        <f t="shared" si="40"/>
        <v>NSW</v>
      </c>
    </row>
    <row r="2582" spans="1:3">
      <c r="A2582" s="150">
        <v>1013</v>
      </c>
      <c r="B2582" s="150">
        <v>63</v>
      </c>
      <c r="C2582" s="149" t="str">
        <f t="shared" si="40"/>
        <v>NSW</v>
      </c>
    </row>
    <row r="2583" spans="1:3">
      <c r="A2583" s="150">
        <v>1015</v>
      </c>
      <c r="B2583" s="150">
        <v>63</v>
      </c>
      <c r="C2583" s="149" t="str">
        <f t="shared" si="40"/>
        <v>NSW</v>
      </c>
    </row>
    <row r="2584" spans="1:3">
      <c r="A2584" s="150">
        <v>1016</v>
      </c>
      <c r="B2584" s="150">
        <v>63</v>
      </c>
      <c r="C2584" s="149" t="str">
        <f t="shared" si="40"/>
        <v>NSW</v>
      </c>
    </row>
    <row r="2585" spans="1:3">
      <c r="A2585" s="150">
        <v>1017</v>
      </c>
      <c r="B2585" s="150">
        <v>63</v>
      </c>
      <c r="C2585" s="149" t="str">
        <f t="shared" si="40"/>
        <v>NSW</v>
      </c>
    </row>
    <row r="2586" spans="1:3">
      <c r="A2586" s="150">
        <v>1018</v>
      </c>
      <c r="B2586" s="150">
        <v>63</v>
      </c>
      <c r="C2586" s="149" t="str">
        <f t="shared" si="40"/>
        <v>NSW</v>
      </c>
    </row>
    <row r="2587" spans="1:3">
      <c r="A2587" s="150">
        <v>1019</v>
      </c>
      <c r="B2587" s="150">
        <v>63</v>
      </c>
      <c r="C2587" s="149" t="str">
        <f t="shared" si="40"/>
        <v>NSW</v>
      </c>
    </row>
    <row r="2588" spans="1:3">
      <c r="A2588" s="150">
        <v>1020</v>
      </c>
      <c r="B2588" s="150">
        <v>63</v>
      </c>
      <c r="C2588" s="149" t="str">
        <f t="shared" si="40"/>
        <v>NSW</v>
      </c>
    </row>
    <row r="2589" spans="1:3">
      <c r="A2589" s="150">
        <v>1021</v>
      </c>
      <c r="B2589" s="150">
        <v>63</v>
      </c>
      <c r="C2589" s="149" t="str">
        <f t="shared" si="40"/>
        <v>NSW</v>
      </c>
    </row>
    <row r="2590" spans="1:3">
      <c r="A2590" s="150">
        <v>1022</v>
      </c>
      <c r="B2590" s="150">
        <v>63</v>
      </c>
      <c r="C2590" s="149" t="str">
        <f t="shared" si="40"/>
        <v>NSW</v>
      </c>
    </row>
    <row r="2591" spans="1:3">
      <c r="A2591" s="150">
        <v>1023</v>
      </c>
      <c r="B2591" s="150">
        <v>63</v>
      </c>
      <c r="C2591" s="149" t="str">
        <f t="shared" si="40"/>
        <v>NSW</v>
      </c>
    </row>
    <row r="2592" spans="1:3">
      <c r="A2592" s="150">
        <v>1024</v>
      </c>
      <c r="B2592" s="150">
        <v>63</v>
      </c>
      <c r="C2592" s="149" t="str">
        <f t="shared" si="40"/>
        <v>NSW</v>
      </c>
    </row>
    <row r="2593" spans="1:3">
      <c r="A2593" s="150">
        <v>1025</v>
      </c>
      <c r="B2593" s="150">
        <v>63</v>
      </c>
      <c r="C2593" s="149" t="str">
        <f t="shared" si="40"/>
        <v>NSW</v>
      </c>
    </row>
    <row r="2594" spans="1:3">
      <c r="A2594" s="150">
        <v>1026</v>
      </c>
      <c r="B2594" s="150">
        <v>63</v>
      </c>
      <c r="C2594" s="149" t="str">
        <f t="shared" si="40"/>
        <v>NSW</v>
      </c>
    </row>
    <row r="2595" spans="1:3">
      <c r="A2595" s="150">
        <v>1027</v>
      </c>
      <c r="B2595" s="150">
        <v>63</v>
      </c>
      <c r="C2595" s="149" t="str">
        <f t="shared" si="40"/>
        <v>NSW</v>
      </c>
    </row>
    <row r="2596" spans="1:3">
      <c r="A2596" s="150">
        <v>1028</v>
      </c>
      <c r="B2596" s="150">
        <v>63</v>
      </c>
      <c r="C2596" s="149" t="str">
        <f t="shared" si="40"/>
        <v>NSW</v>
      </c>
    </row>
    <row r="2597" spans="1:3">
      <c r="A2597" s="150">
        <v>1029</v>
      </c>
      <c r="B2597" s="150">
        <v>63</v>
      </c>
      <c r="C2597" s="149" t="str">
        <f t="shared" si="40"/>
        <v>NSW</v>
      </c>
    </row>
    <row r="2598" spans="1:3">
      <c r="A2598" s="150">
        <v>1030</v>
      </c>
      <c r="B2598" s="150">
        <v>63</v>
      </c>
      <c r="C2598" s="149" t="str">
        <f t="shared" si="40"/>
        <v>NSW</v>
      </c>
    </row>
    <row r="2599" spans="1:3">
      <c r="A2599" s="150">
        <v>1031</v>
      </c>
      <c r="B2599" s="150">
        <v>63</v>
      </c>
      <c r="C2599" s="149" t="str">
        <f t="shared" si="40"/>
        <v>NSW</v>
      </c>
    </row>
    <row r="2600" spans="1:3">
      <c r="A2600" s="150">
        <v>1032</v>
      </c>
      <c r="B2600" s="150">
        <v>63</v>
      </c>
      <c r="C2600" s="149" t="str">
        <f t="shared" si="40"/>
        <v>NSW</v>
      </c>
    </row>
    <row r="2601" spans="1:3">
      <c r="A2601" s="150">
        <v>1033</v>
      </c>
      <c r="B2601" s="150">
        <v>63</v>
      </c>
      <c r="C2601" s="149" t="str">
        <f t="shared" si="40"/>
        <v>NSW</v>
      </c>
    </row>
    <row r="2602" spans="1:3">
      <c r="A2602" s="150">
        <v>1034</v>
      </c>
      <c r="B2602" s="150">
        <v>63</v>
      </c>
      <c r="C2602" s="149" t="str">
        <f t="shared" si="40"/>
        <v>NSW</v>
      </c>
    </row>
    <row r="2603" spans="1:3">
      <c r="A2603" s="150">
        <v>1035</v>
      </c>
      <c r="B2603" s="150">
        <v>63</v>
      </c>
      <c r="C2603" s="149" t="str">
        <f t="shared" si="40"/>
        <v>NSW</v>
      </c>
    </row>
    <row r="2604" spans="1:3">
      <c r="A2604" s="150">
        <v>1036</v>
      </c>
      <c r="B2604" s="150">
        <v>63</v>
      </c>
      <c r="C2604" s="149" t="str">
        <f t="shared" si="40"/>
        <v>NSW</v>
      </c>
    </row>
    <row r="2605" spans="1:3">
      <c r="A2605" s="150">
        <v>1037</v>
      </c>
      <c r="B2605" s="150">
        <v>63</v>
      </c>
      <c r="C2605" s="149" t="str">
        <f t="shared" si="40"/>
        <v>NSW</v>
      </c>
    </row>
    <row r="2606" spans="1:3">
      <c r="A2606" s="150">
        <v>1038</v>
      </c>
      <c r="B2606" s="150">
        <v>63</v>
      </c>
      <c r="C2606" s="149" t="str">
        <f t="shared" si="40"/>
        <v>NSW</v>
      </c>
    </row>
    <row r="2607" spans="1:3">
      <c r="A2607" s="150">
        <v>1039</v>
      </c>
      <c r="B2607" s="150">
        <v>63</v>
      </c>
      <c r="C2607" s="149" t="str">
        <f t="shared" si="40"/>
        <v>NSW</v>
      </c>
    </row>
    <row r="2608" spans="1:3">
      <c r="A2608" s="150">
        <v>1040</v>
      </c>
      <c r="B2608" s="150">
        <v>63</v>
      </c>
      <c r="C2608" s="149" t="str">
        <f t="shared" si="40"/>
        <v>NSW</v>
      </c>
    </row>
    <row r="2609" spans="1:3">
      <c r="A2609" s="150">
        <v>1041</v>
      </c>
      <c r="B2609" s="150">
        <v>63</v>
      </c>
      <c r="C2609" s="149" t="str">
        <f t="shared" si="40"/>
        <v>NSW</v>
      </c>
    </row>
    <row r="2610" spans="1:3">
      <c r="A2610" s="150">
        <v>1042</v>
      </c>
      <c r="B2610" s="150">
        <v>63</v>
      </c>
      <c r="C2610" s="149" t="str">
        <f t="shared" si="40"/>
        <v>NSW</v>
      </c>
    </row>
    <row r="2611" spans="1:3">
      <c r="A2611" s="150">
        <v>1043</v>
      </c>
      <c r="B2611" s="150">
        <v>63</v>
      </c>
      <c r="C2611" s="149" t="str">
        <f t="shared" si="40"/>
        <v>NSW</v>
      </c>
    </row>
    <row r="2612" spans="1:3">
      <c r="A2612" s="150">
        <v>1044</v>
      </c>
      <c r="B2612" s="150">
        <v>63</v>
      </c>
      <c r="C2612" s="149" t="str">
        <f t="shared" si="40"/>
        <v>NSW</v>
      </c>
    </row>
    <row r="2613" spans="1:3">
      <c r="A2613" s="150">
        <v>1045</v>
      </c>
      <c r="B2613" s="150">
        <v>63</v>
      </c>
      <c r="C2613" s="149" t="str">
        <f t="shared" si="40"/>
        <v>NSW</v>
      </c>
    </row>
    <row r="2614" spans="1:3">
      <c r="A2614" s="150">
        <v>1046</v>
      </c>
      <c r="B2614" s="150">
        <v>63</v>
      </c>
      <c r="C2614" s="149" t="str">
        <f t="shared" si="40"/>
        <v>NSW</v>
      </c>
    </row>
    <row r="2615" spans="1:3">
      <c r="A2615" s="150">
        <v>1047</v>
      </c>
      <c r="B2615" s="150">
        <v>63</v>
      </c>
      <c r="C2615" s="149" t="str">
        <f t="shared" si="40"/>
        <v>NSW</v>
      </c>
    </row>
    <row r="2616" spans="1:3">
      <c r="A2616" s="150">
        <v>1048</v>
      </c>
      <c r="B2616" s="150">
        <v>63</v>
      </c>
      <c r="C2616" s="149" t="str">
        <f t="shared" si="40"/>
        <v>NSW</v>
      </c>
    </row>
    <row r="2617" spans="1:3">
      <c r="A2617" s="150">
        <v>1049</v>
      </c>
      <c r="B2617" s="150">
        <v>63</v>
      </c>
      <c r="C2617" s="149" t="str">
        <f t="shared" si="40"/>
        <v>NSW</v>
      </c>
    </row>
    <row r="2618" spans="1:3">
      <c r="A2618" s="150">
        <v>1050</v>
      </c>
      <c r="B2618" s="150">
        <v>63</v>
      </c>
      <c r="C2618" s="149" t="str">
        <f t="shared" si="40"/>
        <v>NSW</v>
      </c>
    </row>
    <row r="2619" spans="1:3">
      <c r="A2619" s="150">
        <v>1051</v>
      </c>
      <c r="B2619" s="150">
        <v>63</v>
      </c>
      <c r="C2619" s="149" t="str">
        <f t="shared" si="40"/>
        <v>NSW</v>
      </c>
    </row>
    <row r="2620" spans="1:3">
      <c r="A2620" s="150">
        <v>1052</v>
      </c>
      <c r="B2620" s="150">
        <v>63</v>
      </c>
      <c r="C2620" s="149" t="str">
        <f t="shared" si="40"/>
        <v>NSW</v>
      </c>
    </row>
    <row r="2621" spans="1:3">
      <c r="A2621" s="150">
        <v>1053</v>
      </c>
      <c r="B2621" s="150">
        <v>63</v>
      </c>
      <c r="C2621" s="149" t="str">
        <f t="shared" si="40"/>
        <v>NSW</v>
      </c>
    </row>
    <row r="2622" spans="1:3">
      <c r="A2622" s="150">
        <v>1054</v>
      </c>
      <c r="B2622" s="150">
        <v>63</v>
      </c>
      <c r="C2622" s="149" t="str">
        <f t="shared" si="40"/>
        <v>NSW</v>
      </c>
    </row>
    <row r="2623" spans="1:3">
      <c r="A2623" s="150">
        <v>1055</v>
      </c>
      <c r="B2623" s="150">
        <v>63</v>
      </c>
      <c r="C2623" s="149" t="str">
        <f t="shared" si="40"/>
        <v>NSW</v>
      </c>
    </row>
    <row r="2624" spans="1:3">
      <c r="A2624" s="150">
        <v>1056</v>
      </c>
      <c r="B2624" s="150">
        <v>63</v>
      </c>
      <c r="C2624" s="149" t="str">
        <f t="shared" si="40"/>
        <v>NSW</v>
      </c>
    </row>
    <row r="2625" spans="1:3">
      <c r="A2625" s="150">
        <v>1057</v>
      </c>
      <c r="B2625" s="150">
        <v>63</v>
      </c>
      <c r="C2625" s="149" t="str">
        <f t="shared" si="40"/>
        <v>NSW</v>
      </c>
    </row>
    <row r="2626" spans="1:3">
      <c r="A2626" s="150">
        <v>1058</v>
      </c>
      <c r="B2626" s="150">
        <v>63</v>
      </c>
      <c r="C2626" s="149" t="str">
        <f t="shared" ref="C2626:C2689" si="41">IF(OR(A2626&lt;=299,AND(A2626&lt;3000,A2626&gt;=1000)),"NSW",IF(AND(A2626&lt;=999,A2626&gt;=800),"NT",IF(OR(AND(A2626&lt;=8999,A2626&gt;=8000),AND(A2626&lt;=3999,A2626&gt;=3000)),"VIC",IF(OR(AND(A2626&lt;=9999,A2626&gt;=9000),AND(A2626&lt;=4999,A2626&gt;=4000)),"QLD",IF(AND(A2626&lt;=5999,A2626&gt;=5000),"SA",IF(AND(A2626&lt;=6999,A2626&gt;=6000),"WA","TAS"))))))</f>
        <v>NSW</v>
      </c>
    </row>
    <row r="2627" spans="1:3">
      <c r="A2627" s="150">
        <v>1059</v>
      </c>
      <c r="B2627" s="150">
        <v>63</v>
      </c>
      <c r="C2627" s="149" t="str">
        <f t="shared" si="41"/>
        <v>NSW</v>
      </c>
    </row>
    <row r="2628" spans="1:3">
      <c r="A2628" s="150">
        <v>1060</v>
      </c>
      <c r="B2628" s="150">
        <v>63</v>
      </c>
      <c r="C2628" s="149" t="str">
        <f t="shared" si="41"/>
        <v>NSW</v>
      </c>
    </row>
    <row r="2629" spans="1:3">
      <c r="A2629" s="150">
        <v>1061</v>
      </c>
      <c r="B2629" s="150">
        <v>63</v>
      </c>
      <c r="C2629" s="149" t="str">
        <f t="shared" si="41"/>
        <v>NSW</v>
      </c>
    </row>
    <row r="2630" spans="1:3">
      <c r="A2630" s="150">
        <v>1062</v>
      </c>
      <c r="B2630" s="150">
        <v>63</v>
      </c>
      <c r="C2630" s="149" t="str">
        <f t="shared" si="41"/>
        <v>NSW</v>
      </c>
    </row>
    <row r="2631" spans="1:3">
      <c r="A2631" s="150">
        <v>1063</v>
      </c>
      <c r="B2631" s="150">
        <v>63</v>
      </c>
      <c r="C2631" s="149" t="str">
        <f t="shared" si="41"/>
        <v>NSW</v>
      </c>
    </row>
    <row r="2632" spans="1:3">
      <c r="A2632" s="150">
        <v>1064</v>
      </c>
      <c r="B2632" s="150">
        <v>63</v>
      </c>
      <c r="C2632" s="149" t="str">
        <f t="shared" si="41"/>
        <v>NSW</v>
      </c>
    </row>
    <row r="2633" spans="1:3">
      <c r="A2633" s="150">
        <v>1065</v>
      </c>
      <c r="B2633" s="150">
        <v>63</v>
      </c>
      <c r="C2633" s="149" t="str">
        <f t="shared" si="41"/>
        <v>NSW</v>
      </c>
    </row>
    <row r="2634" spans="1:3">
      <c r="A2634" s="150">
        <v>1066</v>
      </c>
      <c r="B2634" s="150">
        <v>63</v>
      </c>
      <c r="C2634" s="149" t="str">
        <f t="shared" si="41"/>
        <v>NSW</v>
      </c>
    </row>
    <row r="2635" spans="1:3">
      <c r="A2635" s="150">
        <v>1067</v>
      </c>
      <c r="B2635" s="150">
        <v>63</v>
      </c>
      <c r="C2635" s="149" t="str">
        <f t="shared" si="41"/>
        <v>NSW</v>
      </c>
    </row>
    <row r="2636" spans="1:3">
      <c r="A2636" s="150">
        <v>1068</v>
      </c>
      <c r="B2636" s="150">
        <v>63</v>
      </c>
      <c r="C2636" s="149" t="str">
        <f t="shared" si="41"/>
        <v>NSW</v>
      </c>
    </row>
    <row r="2637" spans="1:3">
      <c r="A2637" s="150">
        <v>1069</v>
      </c>
      <c r="B2637" s="150">
        <v>63</v>
      </c>
      <c r="C2637" s="149" t="str">
        <f t="shared" si="41"/>
        <v>NSW</v>
      </c>
    </row>
    <row r="2638" spans="1:3">
      <c r="A2638" s="150">
        <v>1070</v>
      </c>
      <c r="B2638" s="150">
        <v>63</v>
      </c>
      <c r="C2638" s="149" t="str">
        <f t="shared" si="41"/>
        <v>NSW</v>
      </c>
    </row>
    <row r="2639" spans="1:3">
      <c r="A2639" s="150">
        <v>1071</v>
      </c>
      <c r="B2639" s="150">
        <v>63</v>
      </c>
      <c r="C2639" s="149" t="str">
        <f t="shared" si="41"/>
        <v>NSW</v>
      </c>
    </row>
    <row r="2640" spans="1:3">
      <c r="A2640" s="150">
        <v>1072</v>
      </c>
      <c r="B2640" s="150">
        <v>63</v>
      </c>
      <c r="C2640" s="149" t="str">
        <f t="shared" si="41"/>
        <v>NSW</v>
      </c>
    </row>
    <row r="2641" spans="1:3">
      <c r="A2641" s="150">
        <v>1073</v>
      </c>
      <c r="B2641" s="150">
        <v>63</v>
      </c>
      <c r="C2641" s="149" t="str">
        <f t="shared" si="41"/>
        <v>NSW</v>
      </c>
    </row>
    <row r="2642" spans="1:3">
      <c r="A2642" s="150">
        <v>1074</v>
      </c>
      <c r="B2642" s="150">
        <v>63</v>
      </c>
      <c r="C2642" s="149" t="str">
        <f t="shared" si="41"/>
        <v>NSW</v>
      </c>
    </row>
    <row r="2643" spans="1:3">
      <c r="A2643" s="150">
        <v>1075</v>
      </c>
      <c r="B2643" s="150">
        <v>63</v>
      </c>
      <c r="C2643" s="149" t="str">
        <f t="shared" si="41"/>
        <v>NSW</v>
      </c>
    </row>
    <row r="2644" spans="1:3">
      <c r="A2644" s="150">
        <v>1076</v>
      </c>
      <c r="B2644" s="150">
        <v>63</v>
      </c>
      <c r="C2644" s="149" t="str">
        <f t="shared" si="41"/>
        <v>NSW</v>
      </c>
    </row>
    <row r="2645" spans="1:3">
      <c r="A2645" s="150">
        <v>1077</v>
      </c>
      <c r="B2645" s="150">
        <v>63</v>
      </c>
      <c r="C2645" s="149" t="str">
        <f t="shared" si="41"/>
        <v>NSW</v>
      </c>
    </row>
    <row r="2646" spans="1:3">
      <c r="A2646" s="150">
        <v>1078</v>
      </c>
      <c r="B2646" s="150">
        <v>63</v>
      </c>
      <c r="C2646" s="149" t="str">
        <f t="shared" si="41"/>
        <v>NSW</v>
      </c>
    </row>
    <row r="2647" spans="1:3">
      <c r="A2647" s="150">
        <v>1079</v>
      </c>
      <c r="B2647" s="150">
        <v>63</v>
      </c>
      <c r="C2647" s="149" t="str">
        <f t="shared" si="41"/>
        <v>NSW</v>
      </c>
    </row>
    <row r="2648" spans="1:3">
      <c r="A2648" s="150">
        <v>1080</v>
      </c>
      <c r="B2648" s="150">
        <v>63</v>
      </c>
      <c r="C2648" s="149" t="str">
        <f t="shared" si="41"/>
        <v>NSW</v>
      </c>
    </row>
    <row r="2649" spans="1:3">
      <c r="A2649" s="150">
        <v>1081</v>
      </c>
      <c r="B2649" s="150">
        <v>63</v>
      </c>
      <c r="C2649" s="149" t="str">
        <f t="shared" si="41"/>
        <v>NSW</v>
      </c>
    </row>
    <row r="2650" spans="1:3">
      <c r="A2650" s="150">
        <v>1082</v>
      </c>
      <c r="B2650" s="150">
        <v>63</v>
      </c>
      <c r="C2650" s="149" t="str">
        <f t="shared" si="41"/>
        <v>NSW</v>
      </c>
    </row>
    <row r="2651" spans="1:3">
      <c r="A2651" s="150">
        <v>1083</v>
      </c>
      <c r="B2651" s="150">
        <v>63</v>
      </c>
      <c r="C2651" s="149" t="str">
        <f t="shared" si="41"/>
        <v>NSW</v>
      </c>
    </row>
    <row r="2652" spans="1:3">
      <c r="A2652" s="150">
        <v>1084</v>
      </c>
      <c r="B2652" s="150">
        <v>63</v>
      </c>
      <c r="C2652" s="149" t="str">
        <f t="shared" si="41"/>
        <v>NSW</v>
      </c>
    </row>
    <row r="2653" spans="1:3">
      <c r="A2653" s="150">
        <v>1085</v>
      </c>
      <c r="B2653" s="150">
        <v>63</v>
      </c>
      <c r="C2653" s="149" t="str">
        <f t="shared" si="41"/>
        <v>NSW</v>
      </c>
    </row>
    <row r="2654" spans="1:3">
      <c r="A2654" s="150">
        <v>1086</v>
      </c>
      <c r="B2654" s="150">
        <v>63</v>
      </c>
      <c r="C2654" s="149" t="str">
        <f t="shared" si="41"/>
        <v>NSW</v>
      </c>
    </row>
    <row r="2655" spans="1:3">
      <c r="A2655" s="150">
        <v>1087</v>
      </c>
      <c r="B2655" s="150">
        <v>63</v>
      </c>
      <c r="C2655" s="149" t="str">
        <f t="shared" si="41"/>
        <v>NSW</v>
      </c>
    </row>
    <row r="2656" spans="1:3">
      <c r="A2656" s="150">
        <v>1088</v>
      </c>
      <c r="B2656" s="150">
        <v>63</v>
      </c>
      <c r="C2656" s="149" t="str">
        <f t="shared" si="41"/>
        <v>NSW</v>
      </c>
    </row>
    <row r="2657" spans="1:3">
      <c r="A2657" s="150">
        <v>1089</v>
      </c>
      <c r="B2657" s="150">
        <v>63</v>
      </c>
      <c r="C2657" s="149" t="str">
        <f t="shared" si="41"/>
        <v>NSW</v>
      </c>
    </row>
    <row r="2658" spans="1:3">
      <c r="A2658" s="150">
        <v>1090</v>
      </c>
      <c r="B2658" s="150">
        <v>63</v>
      </c>
      <c r="C2658" s="149" t="str">
        <f t="shared" si="41"/>
        <v>NSW</v>
      </c>
    </row>
    <row r="2659" spans="1:3">
      <c r="A2659" s="150">
        <v>1091</v>
      </c>
      <c r="B2659" s="150">
        <v>63</v>
      </c>
      <c r="C2659" s="149" t="str">
        <f t="shared" si="41"/>
        <v>NSW</v>
      </c>
    </row>
    <row r="2660" spans="1:3">
      <c r="A2660" s="150">
        <v>1092</v>
      </c>
      <c r="B2660" s="150">
        <v>63</v>
      </c>
      <c r="C2660" s="149" t="str">
        <f t="shared" si="41"/>
        <v>NSW</v>
      </c>
    </row>
    <row r="2661" spans="1:3">
      <c r="A2661" s="150">
        <v>1093</v>
      </c>
      <c r="B2661" s="150">
        <v>63</v>
      </c>
      <c r="C2661" s="149" t="str">
        <f t="shared" si="41"/>
        <v>NSW</v>
      </c>
    </row>
    <row r="2662" spans="1:3">
      <c r="A2662" s="150">
        <v>1094</v>
      </c>
      <c r="B2662" s="150">
        <v>63</v>
      </c>
      <c r="C2662" s="149" t="str">
        <f t="shared" si="41"/>
        <v>NSW</v>
      </c>
    </row>
    <row r="2663" spans="1:3">
      <c r="A2663" s="150">
        <v>1095</v>
      </c>
      <c r="B2663" s="150">
        <v>63</v>
      </c>
      <c r="C2663" s="149" t="str">
        <f t="shared" si="41"/>
        <v>NSW</v>
      </c>
    </row>
    <row r="2664" spans="1:3">
      <c r="A2664" s="150">
        <v>1096</v>
      </c>
      <c r="B2664" s="150">
        <v>63</v>
      </c>
      <c r="C2664" s="149" t="str">
        <f t="shared" si="41"/>
        <v>NSW</v>
      </c>
    </row>
    <row r="2665" spans="1:3">
      <c r="A2665" s="150">
        <v>1097</v>
      </c>
      <c r="B2665" s="150">
        <v>63</v>
      </c>
      <c r="C2665" s="149" t="str">
        <f t="shared" si="41"/>
        <v>NSW</v>
      </c>
    </row>
    <row r="2666" spans="1:3">
      <c r="A2666" s="150">
        <v>1098</v>
      </c>
      <c r="B2666" s="150">
        <v>63</v>
      </c>
      <c r="C2666" s="149" t="str">
        <f t="shared" si="41"/>
        <v>NSW</v>
      </c>
    </row>
    <row r="2667" spans="1:3">
      <c r="A2667" s="150">
        <v>1099</v>
      </c>
      <c r="B2667" s="150">
        <v>63</v>
      </c>
      <c r="C2667" s="149" t="str">
        <f t="shared" si="41"/>
        <v>NSW</v>
      </c>
    </row>
    <row r="2668" spans="1:3">
      <c r="A2668" s="150">
        <v>1100</v>
      </c>
      <c r="B2668" s="150">
        <v>63</v>
      </c>
      <c r="C2668" s="149" t="str">
        <f t="shared" si="41"/>
        <v>NSW</v>
      </c>
    </row>
    <row r="2669" spans="1:3">
      <c r="A2669" s="150">
        <v>1101</v>
      </c>
      <c r="B2669" s="150">
        <v>63</v>
      </c>
      <c r="C2669" s="149" t="str">
        <f t="shared" si="41"/>
        <v>NSW</v>
      </c>
    </row>
    <row r="2670" spans="1:3">
      <c r="A2670" s="150">
        <v>1102</v>
      </c>
      <c r="B2670" s="150">
        <v>63</v>
      </c>
      <c r="C2670" s="149" t="str">
        <f t="shared" si="41"/>
        <v>NSW</v>
      </c>
    </row>
    <row r="2671" spans="1:3">
      <c r="A2671" s="150">
        <v>1103</v>
      </c>
      <c r="B2671" s="150">
        <v>63</v>
      </c>
      <c r="C2671" s="149" t="str">
        <f t="shared" si="41"/>
        <v>NSW</v>
      </c>
    </row>
    <row r="2672" spans="1:3">
      <c r="A2672" s="150">
        <v>1104</v>
      </c>
      <c r="B2672" s="150">
        <v>63</v>
      </c>
      <c r="C2672" s="149" t="str">
        <f t="shared" si="41"/>
        <v>NSW</v>
      </c>
    </row>
    <row r="2673" spans="1:3">
      <c r="A2673" s="150">
        <v>1105</v>
      </c>
      <c r="B2673" s="150">
        <v>63</v>
      </c>
      <c r="C2673" s="149" t="str">
        <f t="shared" si="41"/>
        <v>NSW</v>
      </c>
    </row>
    <row r="2674" spans="1:3">
      <c r="A2674" s="150">
        <v>1106</v>
      </c>
      <c r="B2674" s="150">
        <v>63</v>
      </c>
      <c r="C2674" s="149" t="str">
        <f t="shared" si="41"/>
        <v>NSW</v>
      </c>
    </row>
    <row r="2675" spans="1:3">
      <c r="A2675" s="150">
        <v>1107</v>
      </c>
      <c r="B2675" s="150">
        <v>63</v>
      </c>
      <c r="C2675" s="149" t="str">
        <f t="shared" si="41"/>
        <v>NSW</v>
      </c>
    </row>
    <row r="2676" spans="1:3">
      <c r="A2676" s="150">
        <v>1108</v>
      </c>
      <c r="B2676" s="150">
        <v>63</v>
      </c>
      <c r="C2676" s="149" t="str">
        <f t="shared" si="41"/>
        <v>NSW</v>
      </c>
    </row>
    <row r="2677" spans="1:3">
      <c r="A2677" s="150">
        <v>1109</v>
      </c>
      <c r="B2677" s="150">
        <v>63</v>
      </c>
      <c r="C2677" s="149" t="str">
        <f t="shared" si="41"/>
        <v>NSW</v>
      </c>
    </row>
    <row r="2678" spans="1:3">
      <c r="A2678" s="150">
        <v>1110</v>
      </c>
      <c r="B2678" s="150">
        <v>63</v>
      </c>
      <c r="C2678" s="149" t="str">
        <f t="shared" si="41"/>
        <v>NSW</v>
      </c>
    </row>
    <row r="2679" spans="1:3">
      <c r="A2679" s="150">
        <v>1112</v>
      </c>
      <c r="B2679" s="150">
        <v>63</v>
      </c>
      <c r="C2679" s="149" t="str">
        <f t="shared" si="41"/>
        <v>NSW</v>
      </c>
    </row>
    <row r="2680" spans="1:3">
      <c r="A2680" s="150">
        <v>1113</v>
      </c>
      <c r="B2680" s="150">
        <v>63</v>
      </c>
      <c r="C2680" s="149" t="str">
        <f t="shared" si="41"/>
        <v>NSW</v>
      </c>
    </row>
    <row r="2681" spans="1:3">
      <c r="A2681" s="150">
        <v>1114</v>
      </c>
      <c r="B2681" s="150">
        <v>63</v>
      </c>
      <c r="C2681" s="149" t="str">
        <f t="shared" si="41"/>
        <v>NSW</v>
      </c>
    </row>
    <row r="2682" spans="1:3">
      <c r="A2682" s="150">
        <v>1115</v>
      </c>
      <c r="B2682" s="150">
        <v>63</v>
      </c>
      <c r="C2682" s="149" t="str">
        <f t="shared" si="41"/>
        <v>NSW</v>
      </c>
    </row>
    <row r="2683" spans="1:3">
      <c r="A2683" s="150">
        <v>1116</v>
      </c>
      <c r="B2683" s="150">
        <v>63</v>
      </c>
      <c r="C2683" s="149" t="str">
        <f t="shared" si="41"/>
        <v>NSW</v>
      </c>
    </row>
    <row r="2684" spans="1:3">
      <c r="A2684" s="150">
        <v>1118</v>
      </c>
      <c r="B2684" s="150">
        <v>63</v>
      </c>
      <c r="C2684" s="149" t="str">
        <f t="shared" si="41"/>
        <v>NSW</v>
      </c>
    </row>
    <row r="2685" spans="1:3">
      <c r="A2685" s="150">
        <v>1119</v>
      </c>
      <c r="B2685" s="150">
        <v>63</v>
      </c>
      <c r="C2685" s="149" t="str">
        <f t="shared" si="41"/>
        <v>NSW</v>
      </c>
    </row>
    <row r="2686" spans="1:3">
      <c r="A2686" s="150">
        <v>1120</v>
      </c>
      <c r="B2686" s="150">
        <v>63</v>
      </c>
      <c r="C2686" s="149" t="str">
        <f t="shared" si="41"/>
        <v>NSW</v>
      </c>
    </row>
    <row r="2687" spans="1:3">
      <c r="A2687" s="150">
        <v>1121</v>
      </c>
      <c r="B2687" s="150">
        <v>63</v>
      </c>
      <c r="C2687" s="149" t="str">
        <f t="shared" si="41"/>
        <v>NSW</v>
      </c>
    </row>
    <row r="2688" spans="1:3">
      <c r="A2688" s="150">
        <v>1122</v>
      </c>
      <c r="B2688" s="150">
        <v>63</v>
      </c>
      <c r="C2688" s="149" t="str">
        <f t="shared" si="41"/>
        <v>NSW</v>
      </c>
    </row>
    <row r="2689" spans="1:3">
      <c r="A2689" s="150">
        <v>1123</v>
      </c>
      <c r="B2689" s="150">
        <v>63</v>
      </c>
      <c r="C2689" s="149" t="str">
        <f t="shared" si="41"/>
        <v>NSW</v>
      </c>
    </row>
    <row r="2690" spans="1:3">
      <c r="A2690" s="150">
        <v>1124</v>
      </c>
      <c r="B2690" s="150">
        <v>63</v>
      </c>
      <c r="C2690" s="149" t="str">
        <f t="shared" ref="C2690:C2753" si="42">IF(OR(A2690&lt;=299,AND(A2690&lt;3000,A2690&gt;=1000)),"NSW",IF(AND(A2690&lt;=999,A2690&gt;=800),"NT",IF(OR(AND(A2690&lt;=8999,A2690&gt;=8000),AND(A2690&lt;=3999,A2690&gt;=3000)),"VIC",IF(OR(AND(A2690&lt;=9999,A2690&gt;=9000),AND(A2690&lt;=4999,A2690&gt;=4000)),"QLD",IF(AND(A2690&lt;=5999,A2690&gt;=5000),"SA",IF(AND(A2690&lt;=6999,A2690&gt;=6000),"WA","TAS"))))))</f>
        <v>NSW</v>
      </c>
    </row>
    <row r="2691" spans="1:3">
      <c r="A2691" s="150">
        <v>1125</v>
      </c>
      <c r="B2691" s="150">
        <v>63</v>
      </c>
      <c r="C2691" s="149" t="str">
        <f t="shared" si="42"/>
        <v>NSW</v>
      </c>
    </row>
    <row r="2692" spans="1:3">
      <c r="A2692" s="150">
        <v>1126</v>
      </c>
      <c r="B2692" s="150">
        <v>63</v>
      </c>
      <c r="C2692" s="149" t="str">
        <f t="shared" si="42"/>
        <v>NSW</v>
      </c>
    </row>
    <row r="2693" spans="1:3">
      <c r="A2693" s="150">
        <v>1127</v>
      </c>
      <c r="B2693" s="150">
        <v>63</v>
      </c>
      <c r="C2693" s="149" t="str">
        <f t="shared" si="42"/>
        <v>NSW</v>
      </c>
    </row>
    <row r="2694" spans="1:3">
      <c r="A2694" s="150">
        <v>1128</v>
      </c>
      <c r="B2694" s="150">
        <v>63</v>
      </c>
      <c r="C2694" s="149" t="str">
        <f t="shared" si="42"/>
        <v>NSW</v>
      </c>
    </row>
    <row r="2695" spans="1:3">
      <c r="A2695" s="150">
        <v>1129</v>
      </c>
      <c r="B2695" s="150">
        <v>63</v>
      </c>
      <c r="C2695" s="149" t="str">
        <f t="shared" si="42"/>
        <v>NSW</v>
      </c>
    </row>
    <row r="2696" spans="1:3">
      <c r="A2696" s="150">
        <v>1130</v>
      </c>
      <c r="B2696" s="150">
        <v>63</v>
      </c>
      <c r="C2696" s="149" t="str">
        <f t="shared" si="42"/>
        <v>NSW</v>
      </c>
    </row>
    <row r="2697" spans="1:3">
      <c r="A2697" s="150">
        <v>1131</v>
      </c>
      <c r="B2697" s="150">
        <v>63</v>
      </c>
      <c r="C2697" s="149" t="str">
        <f t="shared" si="42"/>
        <v>NSW</v>
      </c>
    </row>
    <row r="2698" spans="1:3">
      <c r="A2698" s="150">
        <v>1132</v>
      </c>
      <c r="B2698" s="150">
        <v>63</v>
      </c>
      <c r="C2698" s="149" t="str">
        <f t="shared" si="42"/>
        <v>NSW</v>
      </c>
    </row>
    <row r="2699" spans="1:3">
      <c r="A2699" s="150">
        <v>1133</v>
      </c>
      <c r="B2699" s="150">
        <v>63</v>
      </c>
      <c r="C2699" s="149" t="str">
        <f t="shared" si="42"/>
        <v>NSW</v>
      </c>
    </row>
    <row r="2700" spans="1:3">
      <c r="A2700" s="150">
        <v>1134</v>
      </c>
      <c r="B2700" s="150">
        <v>63</v>
      </c>
      <c r="C2700" s="149" t="str">
        <f t="shared" si="42"/>
        <v>NSW</v>
      </c>
    </row>
    <row r="2701" spans="1:3">
      <c r="A2701" s="150">
        <v>1135</v>
      </c>
      <c r="B2701" s="150">
        <v>63</v>
      </c>
      <c r="C2701" s="149" t="str">
        <f t="shared" si="42"/>
        <v>NSW</v>
      </c>
    </row>
    <row r="2702" spans="1:3">
      <c r="A2702" s="150">
        <v>1136</v>
      </c>
      <c r="B2702" s="150">
        <v>63</v>
      </c>
      <c r="C2702" s="149" t="str">
        <f t="shared" si="42"/>
        <v>NSW</v>
      </c>
    </row>
    <row r="2703" spans="1:3">
      <c r="A2703" s="150">
        <v>1137</v>
      </c>
      <c r="B2703" s="150">
        <v>63</v>
      </c>
      <c r="C2703" s="149" t="str">
        <f t="shared" si="42"/>
        <v>NSW</v>
      </c>
    </row>
    <row r="2704" spans="1:3">
      <c r="A2704" s="150">
        <v>1138</v>
      </c>
      <c r="B2704" s="150">
        <v>63</v>
      </c>
      <c r="C2704" s="149" t="str">
        <f t="shared" si="42"/>
        <v>NSW</v>
      </c>
    </row>
    <row r="2705" spans="1:3">
      <c r="A2705" s="150">
        <v>1139</v>
      </c>
      <c r="B2705" s="150">
        <v>63</v>
      </c>
      <c r="C2705" s="149" t="str">
        <f t="shared" si="42"/>
        <v>NSW</v>
      </c>
    </row>
    <row r="2706" spans="1:3">
      <c r="A2706" s="150">
        <v>1140</v>
      </c>
      <c r="B2706" s="150">
        <v>63</v>
      </c>
      <c r="C2706" s="149" t="str">
        <f t="shared" si="42"/>
        <v>NSW</v>
      </c>
    </row>
    <row r="2707" spans="1:3">
      <c r="A2707" s="150">
        <v>1141</v>
      </c>
      <c r="B2707" s="150">
        <v>63</v>
      </c>
      <c r="C2707" s="149" t="str">
        <f t="shared" si="42"/>
        <v>NSW</v>
      </c>
    </row>
    <row r="2708" spans="1:3">
      <c r="A2708" s="150">
        <v>1142</v>
      </c>
      <c r="B2708" s="150">
        <v>63</v>
      </c>
      <c r="C2708" s="149" t="str">
        <f t="shared" si="42"/>
        <v>NSW</v>
      </c>
    </row>
    <row r="2709" spans="1:3">
      <c r="A2709" s="150">
        <v>1143</v>
      </c>
      <c r="B2709" s="150">
        <v>63</v>
      </c>
      <c r="C2709" s="149" t="str">
        <f t="shared" si="42"/>
        <v>NSW</v>
      </c>
    </row>
    <row r="2710" spans="1:3">
      <c r="A2710" s="150">
        <v>1144</v>
      </c>
      <c r="B2710" s="150">
        <v>63</v>
      </c>
      <c r="C2710" s="149" t="str">
        <f t="shared" si="42"/>
        <v>NSW</v>
      </c>
    </row>
    <row r="2711" spans="1:3">
      <c r="A2711" s="150">
        <v>1145</v>
      </c>
      <c r="B2711" s="150">
        <v>63</v>
      </c>
      <c r="C2711" s="149" t="str">
        <f t="shared" si="42"/>
        <v>NSW</v>
      </c>
    </row>
    <row r="2712" spans="1:3">
      <c r="A2712" s="150">
        <v>1146</v>
      </c>
      <c r="B2712" s="150">
        <v>63</v>
      </c>
      <c r="C2712" s="149" t="str">
        <f t="shared" si="42"/>
        <v>NSW</v>
      </c>
    </row>
    <row r="2713" spans="1:3">
      <c r="A2713" s="150">
        <v>1147</v>
      </c>
      <c r="B2713" s="150">
        <v>63</v>
      </c>
      <c r="C2713" s="149" t="str">
        <f t="shared" si="42"/>
        <v>NSW</v>
      </c>
    </row>
    <row r="2714" spans="1:3">
      <c r="A2714" s="150">
        <v>1148</v>
      </c>
      <c r="B2714" s="150">
        <v>63</v>
      </c>
      <c r="C2714" s="149" t="str">
        <f t="shared" si="42"/>
        <v>NSW</v>
      </c>
    </row>
    <row r="2715" spans="1:3">
      <c r="A2715" s="150">
        <v>1149</v>
      </c>
      <c r="B2715" s="150">
        <v>63</v>
      </c>
      <c r="C2715" s="149" t="str">
        <f t="shared" si="42"/>
        <v>NSW</v>
      </c>
    </row>
    <row r="2716" spans="1:3">
      <c r="A2716" s="150">
        <v>1150</v>
      </c>
      <c r="B2716" s="150">
        <v>63</v>
      </c>
      <c r="C2716" s="149" t="str">
        <f t="shared" si="42"/>
        <v>NSW</v>
      </c>
    </row>
    <row r="2717" spans="1:3">
      <c r="A2717" s="150">
        <v>1151</v>
      </c>
      <c r="B2717" s="150">
        <v>63</v>
      </c>
      <c r="C2717" s="149" t="str">
        <f t="shared" si="42"/>
        <v>NSW</v>
      </c>
    </row>
    <row r="2718" spans="1:3">
      <c r="A2718" s="150">
        <v>1152</v>
      </c>
      <c r="B2718" s="150">
        <v>63</v>
      </c>
      <c r="C2718" s="149" t="str">
        <f t="shared" si="42"/>
        <v>NSW</v>
      </c>
    </row>
    <row r="2719" spans="1:3">
      <c r="A2719" s="150">
        <v>1153</v>
      </c>
      <c r="B2719" s="150">
        <v>63</v>
      </c>
      <c r="C2719" s="149" t="str">
        <f t="shared" si="42"/>
        <v>NSW</v>
      </c>
    </row>
    <row r="2720" spans="1:3">
      <c r="A2720" s="150">
        <v>1154</v>
      </c>
      <c r="B2720" s="150">
        <v>63</v>
      </c>
      <c r="C2720" s="149" t="str">
        <f t="shared" si="42"/>
        <v>NSW</v>
      </c>
    </row>
    <row r="2721" spans="1:3">
      <c r="A2721" s="150">
        <v>1155</v>
      </c>
      <c r="B2721" s="150">
        <v>63</v>
      </c>
      <c r="C2721" s="149" t="str">
        <f t="shared" si="42"/>
        <v>NSW</v>
      </c>
    </row>
    <row r="2722" spans="1:3">
      <c r="A2722" s="150">
        <v>1156</v>
      </c>
      <c r="B2722" s="150">
        <v>63</v>
      </c>
      <c r="C2722" s="149" t="str">
        <f t="shared" si="42"/>
        <v>NSW</v>
      </c>
    </row>
    <row r="2723" spans="1:3">
      <c r="A2723" s="150">
        <v>1157</v>
      </c>
      <c r="B2723" s="150">
        <v>63</v>
      </c>
      <c r="C2723" s="149" t="str">
        <f t="shared" si="42"/>
        <v>NSW</v>
      </c>
    </row>
    <row r="2724" spans="1:3">
      <c r="A2724" s="150">
        <v>1158</v>
      </c>
      <c r="B2724" s="150">
        <v>63</v>
      </c>
      <c r="C2724" s="149" t="str">
        <f t="shared" si="42"/>
        <v>NSW</v>
      </c>
    </row>
    <row r="2725" spans="1:3">
      <c r="A2725" s="150">
        <v>1159</v>
      </c>
      <c r="B2725" s="150">
        <v>63</v>
      </c>
      <c r="C2725" s="149" t="str">
        <f t="shared" si="42"/>
        <v>NSW</v>
      </c>
    </row>
    <row r="2726" spans="1:3">
      <c r="A2726" s="150">
        <v>1160</v>
      </c>
      <c r="B2726" s="150">
        <v>63</v>
      </c>
      <c r="C2726" s="149" t="str">
        <f t="shared" si="42"/>
        <v>NSW</v>
      </c>
    </row>
    <row r="2727" spans="1:3">
      <c r="A2727" s="150">
        <v>1161</v>
      </c>
      <c r="B2727" s="150">
        <v>63</v>
      </c>
      <c r="C2727" s="149" t="str">
        <f t="shared" si="42"/>
        <v>NSW</v>
      </c>
    </row>
    <row r="2728" spans="1:3">
      <c r="A2728" s="150">
        <v>1162</v>
      </c>
      <c r="B2728" s="150">
        <v>63</v>
      </c>
      <c r="C2728" s="149" t="str">
        <f t="shared" si="42"/>
        <v>NSW</v>
      </c>
    </row>
    <row r="2729" spans="1:3">
      <c r="A2729" s="150">
        <v>1163</v>
      </c>
      <c r="B2729" s="150">
        <v>63</v>
      </c>
      <c r="C2729" s="149" t="str">
        <f t="shared" si="42"/>
        <v>NSW</v>
      </c>
    </row>
    <row r="2730" spans="1:3">
      <c r="A2730" s="150">
        <v>1164</v>
      </c>
      <c r="B2730" s="150">
        <v>63</v>
      </c>
      <c r="C2730" s="149" t="str">
        <f t="shared" si="42"/>
        <v>NSW</v>
      </c>
    </row>
    <row r="2731" spans="1:3">
      <c r="A2731" s="150">
        <v>1165</v>
      </c>
      <c r="B2731" s="150">
        <v>63</v>
      </c>
      <c r="C2731" s="149" t="str">
        <f t="shared" si="42"/>
        <v>NSW</v>
      </c>
    </row>
    <row r="2732" spans="1:3">
      <c r="A2732" s="150">
        <v>1166</v>
      </c>
      <c r="B2732" s="150">
        <v>63</v>
      </c>
      <c r="C2732" s="149" t="str">
        <f t="shared" si="42"/>
        <v>NSW</v>
      </c>
    </row>
    <row r="2733" spans="1:3">
      <c r="A2733" s="150">
        <v>1167</v>
      </c>
      <c r="B2733" s="150">
        <v>63</v>
      </c>
      <c r="C2733" s="149" t="str">
        <f t="shared" si="42"/>
        <v>NSW</v>
      </c>
    </row>
    <row r="2734" spans="1:3">
      <c r="A2734" s="150">
        <v>1168</v>
      </c>
      <c r="B2734" s="150">
        <v>63</v>
      </c>
      <c r="C2734" s="149" t="str">
        <f t="shared" si="42"/>
        <v>NSW</v>
      </c>
    </row>
    <row r="2735" spans="1:3">
      <c r="A2735" s="150">
        <v>1169</v>
      </c>
      <c r="B2735" s="150">
        <v>63</v>
      </c>
      <c r="C2735" s="149" t="str">
        <f t="shared" si="42"/>
        <v>NSW</v>
      </c>
    </row>
    <row r="2736" spans="1:3">
      <c r="A2736" s="150">
        <v>1170</v>
      </c>
      <c r="B2736" s="150">
        <v>63</v>
      </c>
      <c r="C2736" s="149" t="str">
        <f t="shared" si="42"/>
        <v>NSW</v>
      </c>
    </row>
    <row r="2737" spans="1:3">
      <c r="A2737" s="150">
        <v>1171</v>
      </c>
      <c r="B2737" s="150">
        <v>63</v>
      </c>
      <c r="C2737" s="149" t="str">
        <f t="shared" si="42"/>
        <v>NSW</v>
      </c>
    </row>
    <row r="2738" spans="1:3">
      <c r="A2738" s="150">
        <v>1172</v>
      </c>
      <c r="B2738" s="150">
        <v>63</v>
      </c>
      <c r="C2738" s="149" t="str">
        <f t="shared" si="42"/>
        <v>NSW</v>
      </c>
    </row>
    <row r="2739" spans="1:3">
      <c r="A2739" s="150">
        <v>1173</v>
      </c>
      <c r="B2739" s="150">
        <v>63</v>
      </c>
      <c r="C2739" s="149" t="str">
        <f t="shared" si="42"/>
        <v>NSW</v>
      </c>
    </row>
    <row r="2740" spans="1:3">
      <c r="A2740" s="150">
        <v>1174</v>
      </c>
      <c r="B2740" s="150">
        <v>63</v>
      </c>
      <c r="C2740" s="149" t="str">
        <f t="shared" si="42"/>
        <v>NSW</v>
      </c>
    </row>
    <row r="2741" spans="1:3">
      <c r="A2741" s="150">
        <v>1175</v>
      </c>
      <c r="B2741" s="150">
        <v>63</v>
      </c>
      <c r="C2741" s="149" t="str">
        <f t="shared" si="42"/>
        <v>NSW</v>
      </c>
    </row>
    <row r="2742" spans="1:3">
      <c r="A2742" s="150">
        <v>1176</v>
      </c>
      <c r="B2742" s="150">
        <v>63</v>
      </c>
      <c r="C2742" s="149" t="str">
        <f t="shared" si="42"/>
        <v>NSW</v>
      </c>
    </row>
    <row r="2743" spans="1:3">
      <c r="A2743" s="150">
        <v>1177</v>
      </c>
      <c r="B2743" s="150">
        <v>63</v>
      </c>
      <c r="C2743" s="149" t="str">
        <f t="shared" si="42"/>
        <v>NSW</v>
      </c>
    </row>
    <row r="2744" spans="1:3">
      <c r="A2744" s="150">
        <v>1178</v>
      </c>
      <c r="B2744" s="150">
        <v>63</v>
      </c>
      <c r="C2744" s="149" t="str">
        <f t="shared" si="42"/>
        <v>NSW</v>
      </c>
    </row>
    <row r="2745" spans="1:3">
      <c r="A2745" s="150">
        <v>1179</v>
      </c>
      <c r="B2745" s="150">
        <v>63</v>
      </c>
      <c r="C2745" s="149" t="str">
        <f t="shared" si="42"/>
        <v>NSW</v>
      </c>
    </row>
    <row r="2746" spans="1:3">
      <c r="A2746" s="150">
        <v>1180</v>
      </c>
      <c r="B2746" s="150">
        <v>63</v>
      </c>
      <c r="C2746" s="149" t="str">
        <f t="shared" si="42"/>
        <v>NSW</v>
      </c>
    </row>
    <row r="2747" spans="1:3">
      <c r="A2747" s="150">
        <v>1181</v>
      </c>
      <c r="B2747" s="150">
        <v>63</v>
      </c>
      <c r="C2747" s="149" t="str">
        <f t="shared" si="42"/>
        <v>NSW</v>
      </c>
    </row>
    <row r="2748" spans="1:3">
      <c r="A2748" s="150">
        <v>1182</v>
      </c>
      <c r="B2748" s="150">
        <v>63</v>
      </c>
      <c r="C2748" s="149" t="str">
        <f t="shared" si="42"/>
        <v>NSW</v>
      </c>
    </row>
    <row r="2749" spans="1:3">
      <c r="A2749" s="150">
        <v>1183</v>
      </c>
      <c r="B2749" s="150">
        <v>63</v>
      </c>
      <c r="C2749" s="149" t="str">
        <f t="shared" si="42"/>
        <v>NSW</v>
      </c>
    </row>
    <row r="2750" spans="1:3">
      <c r="A2750" s="150">
        <v>1184</v>
      </c>
      <c r="B2750" s="150">
        <v>63</v>
      </c>
      <c r="C2750" s="149" t="str">
        <f t="shared" si="42"/>
        <v>NSW</v>
      </c>
    </row>
    <row r="2751" spans="1:3">
      <c r="A2751" s="150">
        <v>1185</v>
      </c>
      <c r="B2751" s="150">
        <v>63</v>
      </c>
      <c r="C2751" s="149" t="str">
        <f t="shared" si="42"/>
        <v>NSW</v>
      </c>
    </row>
    <row r="2752" spans="1:3">
      <c r="A2752" s="150">
        <v>1186</v>
      </c>
      <c r="B2752" s="150">
        <v>63</v>
      </c>
      <c r="C2752" s="149" t="str">
        <f t="shared" si="42"/>
        <v>NSW</v>
      </c>
    </row>
    <row r="2753" spans="1:3">
      <c r="A2753" s="150">
        <v>1187</v>
      </c>
      <c r="B2753" s="150">
        <v>63</v>
      </c>
      <c r="C2753" s="149" t="str">
        <f t="shared" si="42"/>
        <v>NSW</v>
      </c>
    </row>
    <row r="2754" spans="1:3">
      <c r="A2754" s="150">
        <v>1188</v>
      </c>
      <c r="B2754" s="150">
        <v>63</v>
      </c>
      <c r="C2754" s="149" t="str">
        <f t="shared" ref="C2754:C2817" si="43">IF(OR(A2754&lt;=299,AND(A2754&lt;3000,A2754&gt;=1000)),"NSW",IF(AND(A2754&lt;=999,A2754&gt;=800),"NT",IF(OR(AND(A2754&lt;=8999,A2754&gt;=8000),AND(A2754&lt;=3999,A2754&gt;=3000)),"VIC",IF(OR(AND(A2754&lt;=9999,A2754&gt;=9000),AND(A2754&lt;=4999,A2754&gt;=4000)),"QLD",IF(AND(A2754&lt;=5999,A2754&gt;=5000),"SA",IF(AND(A2754&lt;=6999,A2754&gt;=6000),"WA","TAS"))))))</f>
        <v>NSW</v>
      </c>
    </row>
    <row r="2755" spans="1:3">
      <c r="A2755" s="150">
        <v>1189</v>
      </c>
      <c r="B2755" s="150">
        <v>63</v>
      </c>
      <c r="C2755" s="149" t="str">
        <f t="shared" si="43"/>
        <v>NSW</v>
      </c>
    </row>
    <row r="2756" spans="1:3">
      <c r="A2756" s="150">
        <v>1190</v>
      </c>
      <c r="B2756" s="150">
        <v>63</v>
      </c>
      <c r="C2756" s="149" t="str">
        <f t="shared" si="43"/>
        <v>NSW</v>
      </c>
    </row>
    <row r="2757" spans="1:3">
      <c r="A2757" s="150">
        <v>1191</v>
      </c>
      <c r="B2757" s="150">
        <v>63</v>
      </c>
      <c r="C2757" s="149" t="str">
        <f t="shared" si="43"/>
        <v>NSW</v>
      </c>
    </row>
    <row r="2758" spans="1:3">
      <c r="A2758" s="150">
        <v>1192</v>
      </c>
      <c r="B2758" s="150">
        <v>63</v>
      </c>
      <c r="C2758" s="149" t="str">
        <f t="shared" si="43"/>
        <v>NSW</v>
      </c>
    </row>
    <row r="2759" spans="1:3">
      <c r="A2759" s="150">
        <v>1193</v>
      </c>
      <c r="B2759" s="150">
        <v>63</v>
      </c>
      <c r="C2759" s="149" t="str">
        <f t="shared" si="43"/>
        <v>NSW</v>
      </c>
    </row>
    <row r="2760" spans="1:3">
      <c r="A2760" s="150">
        <v>1194</v>
      </c>
      <c r="B2760" s="150">
        <v>63</v>
      </c>
      <c r="C2760" s="149" t="str">
        <f t="shared" si="43"/>
        <v>NSW</v>
      </c>
    </row>
    <row r="2761" spans="1:3">
      <c r="A2761" s="150">
        <v>1195</v>
      </c>
      <c r="B2761" s="150">
        <v>63</v>
      </c>
      <c r="C2761" s="149" t="str">
        <f t="shared" si="43"/>
        <v>NSW</v>
      </c>
    </row>
    <row r="2762" spans="1:3">
      <c r="A2762" s="150">
        <v>1196</v>
      </c>
      <c r="B2762" s="150">
        <v>63</v>
      </c>
      <c r="C2762" s="149" t="str">
        <f t="shared" si="43"/>
        <v>NSW</v>
      </c>
    </row>
    <row r="2763" spans="1:3">
      <c r="A2763" s="150">
        <v>1197</v>
      </c>
      <c r="B2763" s="150">
        <v>63</v>
      </c>
      <c r="C2763" s="149" t="str">
        <f t="shared" si="43"/>
        <v>NSW</v>
      </c>
    </row>
    <row r="2764" spans="1:3">
      <c r="A2764" s="150">
        <v>1198</v>
      </c>
      <c r="B2764" s="150">
        <v>63</v>
      </c>
      <c r="C2764" s="149" t="str">
        <f t="shared" si="43"/>
        <v>NSW</v>
      </c>
    </row>
    <row r="2765" spans="1:3">
      <c r="A2765" s="150">
        <v>1199</v>
      </c>
      <c r="B2765" s="150">
        <v>63</v>
      </c>
      <c r="C2765" s="149" t="str">
        <f t="shared" si="43"/>
        <v>NSW</v>
      </c>
    </row>
    <row r="2766" spans="1:3">
      <c r="A2766" s="150">
        <v>1200</v>
      </c>
      <c r="B2766" s="150">
        <v>63</v>
      </c>
      <c r="C2766" s="149" t="str">
        <f t="shared" si="43"/>
        <v>NSW</v>
      </c>
    </row>
    <row r="2767" spans="1:3">
      <c r="A2767" s="150">
        <v>1201</v>
      </c>
      <c r="B2767" s="150">
        <v>63</v>
      </c>
      <c r="C2767" s="149" t="str">
        <f t="shared" si="43"/>
        <v>NSW</v>
      </c>
    </row>
    <row r="2768" spans="1:3">
      <c r="A2768" s="150">
        <v>1202</v>
      </c>
      <c r="B2768" s="150">
        <v>63</v>
      </c>
      <c r="C2768" s="149" t="str">
        <f t="shared" si="43"/>
        <v>NSW</v>
      </c>
    </row>
    <row r="2769" spans="1:3">
      <c r="A2769" s="150">
        <v>1203</v>
      </c>
      <c r="B2769" s="150">
        <v>63</v>
      </c>
      <c r="C2769" s="149" t="str">
        <f t="shared" si="43"/>
        <v>NSW</v>
      </c>
    </row>
    <row r="2770" spans="1:3">
      <c r="A2770" s="150">
        <v>1204</v>
      </c>
      <c r="B2770" s="150">
        <v>63</v>
      </c>
      <c r="C2770" s="149" t="str">
        <f t="shared" si="43"/>
        <v>NSW</v>
      </c>
    </row>
    <row r="2771" spans="1:3">
      <c r="A2771" s="150">
        <v>1205</v>
      </c>
      <c r="B2771" s="150">
        <v>63</v>
      </c>
      <c r="C2771" s="149" t="str">
        <f t="shared" si="43"/>
        <v>NSW</v>
      </c>
    </row>
    <row r="2772" spans="1:3">
      <c r="A2772" s="150">
        <v>1206</v>
      </c>
      <c r="B2772" s="150">
        <v>63</v>
      </c>
      <c r="C2772" s="149" t="str">
        <f t="shared" si="43"/>
        <v>NSW</v>
      </c>
    </row>
    <row r="2773" spans="1:3">
      <c r="A2773" s="150">
        <v>1207</v>
      </c>
      <c r="B2773" s="150">
        <v>63</v>
      </c>
      <c r="C2773" s="149" t="str">
        <f t="shared" si="43"/>
        <v>NSW</v>
      </c>
    </row>
    <row r="2774" spans="1:3">
      <c r="A2774" s="150">
        <v>1208</v>
      </c>
      <c r="B2774" s="150">
        <v>63</v>
      </c>
      <c r="C2774" s="149" t="str">
        <f t="shared" si="43"/>
        <v>NSW</v>
      </c>
    </row>
    <row r="2775" spans="1:3">
      <c r="A2775" s="150">
        <v>1209</v>
      </c>
      <c r="B2775" s="150">
        <v>63</v>
      </c>
      <c r="C2775" s="149" t="str">
        <f t="shared" si="43"/>
        <v>NSW</v>
      </c>
    </row>
    <row r="2776" spans="1:3">
      <c r="A2776" s="150">
        <v>1210</v>
      </c>
      <c r="B2776" s="150">
        <v>63</v>
      </c>
      <c r="C2776" s="149" t="str">
        <f t="shared" si="43"/>
        <v>NSW</v>
      </c>
    </row>
    <row r="2777" spans="1:3">
      <c r="A2777" s="150">
        <v>1211</v>
      </c>
      <c r="B2777" s="150">
        <v>63</v>
      </c>
      <c r="C2777" s="149" t="str">
        <f t="shared" si="43"/>
        <v>NSW</v>
      </c>
    </row>
    <row r="2778" spans="1:3">
      <c r="A2778" s="150">
        <v>1212</v>
      </c>
      <c r="B2778" s="150">
        <v>63</v>
      </c>
      <c r="C2778" s="149" t="str">
        <f t="shared" si="43"/>
        <v>NSW</v>
      </c>
    </row>
    <row r="2779" spans="1:3">
      <c r="A2779" s="150">
        <v>1213</v>
      </c>
      <c r="B2779" s="150">
        <v>63</v>
      </c>
      <c r="C2779" s="149" t="str">
        <f t="shared" si="43"/>
        <v>NSW</v>
      </c>
    </row>
    <row r="2780" spans="1:3">
      <c r="A2780" s="150">
        <v>1214</v>
      </c>
      <c r="B2780" s="150">
        <v>63</v>
      </c>
      <c r="C2780" s="149" t="str">
        <f t="shared" si="43"/>
        <v>NSW</v>
      </c>
    </row>
    <row r="2781" spans="1:3">
      <c r="A2781" s="150">
        <v>1215</v>
      </c>
      <c r="B2781" s="150">
        <v>63</v>
      </c>
      <c r="C2781" s="149" t="str">
        <f t="shared" si="43"/>
        <v>NSW</v>
      </c>
    </row>
    <row r="2782" spans="1:3">
      <c r="A2782" s="150">
        <v>1216</v>
      </c>
      <c r="B2782" s="150">
        <v>63</v>
      </c>
      <c r="C2782" s="149" t="str">
        <f t="shared" si="43"/>
        <v>NSW</v>
      </c>
    </row>
    <row r="2783" spans="1:3">
      <c r="A2783" s="150">
        <v>1217</v>
      </c>
      <c r="B2783" s="150">
        <v>63</v>
      </c>
      <c r="C2783" s="149" t="str">
        <f t="shared" si="43"/>
        <v>NSW</v>
      </c>
    </row>
    <row r="2784" spans="1:3">
      <c r="A2784" s="150">
        <v>1218</v>
      </c>
      <c r="B2784" s="150">
        <v>63</v>
      </c>
      <c r="C2784" s="149" t="str">
        <f t="shared" si="43"/>
        <v>NSW</v>
      </c>
    </row>
    <row r="2785" spans="1:3">
      <c r="A2785" s="150">
        <v>1219</v>
      </c>
      <c r="B2785" s="150">
        <v>63</v>
      </c>
      <c r="C2785" s="149" t="str">
        <f t="shared" si="43"/>
        <v>NSW</v>
      </c>
    </row>
    <row r="2786" spans="1:3">
      <c r="A2786" s="150">
        <v>1220</v>
      </c>
      <c r="B2786" s="150">
        <v>63</v>
      </c>
      <c r="C2786" s="149" t="str">
        <f t="shared" si="43"/>
        <v>NSW</v>
      </c>
    </row>
    <row r="2787" spans="1:3">
      <c r="A2787" s="150">
        <v>1221</v>
      </c>
      <c r="B2787" s="150">
        <v>63</v>
      </c>
      <c r="C2787" s="149" t="str">
        <f t="shared" si="43"/>
        <v>NSW</v>
      </c>
    </row>
    <row r="2788" spans="1:3">
      <c r="A2788" s="150">
        <v>1222</v>
      </c>
      <c r="B2788" s="150">
        <v>63</v>
      </c>
      <c r="C2788" s="149" t="str">
        <f t="shared" si="43"/>
        <v>NSW</v>
      </c>
    </row>
    <row r="2789" spans="1:3">
      <c r="A2789" s="150">
        <v>1223</v>
      </c>
      <c r="B2789" s="150">
        <v>63</v>
      </c>
      <c r="C2789" s="149" t="str">
        <f t="shared" si="43"/>
        <v>NSW</v>
      </c>
    </row>
    <row r="2790" spans="1:3">
      <c r="A2790" s="150">
        <v>1224</v>
      </c>
      <c r="B2790" s="150">
        <v>63</v>
      </c>
      <c r="C2790" s="149" t="str">
        <f t="shared" si="43"/>
        <v>NSW</v>
      </c>
    </row>
    <row r="2791" spans="1:3">
      <c r="A2791" s="150">
        <v>1225</v>
      </c>
      <c r="B2791" s="150">
        <v>63</v>
      </c>
      <c r="C2791" s="149" t="str">
        <f t="shared" si="43"/>
        <v>NSW</v>
      </c>
    </row>
    <row r="2792" spans="1:3">
      <c r="A2792" s="150">
        <v>1226</v>
      </c>
      <c r="B2792" s="150">
        <v>63</v>
      </c>
      <c r="C2792" s="149" t="str">
        <f t="shared" si="43"/>
        <v>NSW</v>
      </c>
    </row>
    <row r="2793" spans="1:3">
      <c r="A2793" s="150">
        <v>1227</v>
      </c>
      <c r="B2793" s="150">
        <v>63</v>
      </c>
      <c r="C2793" s="149" t="str">
        <f t="shared" si="43"/>
        <v>NSW</v>
      </c>
    </row>
    <row r="2794" spans="1:3">
      <c r="A2794" s="150">
        <v>1228</v>
      </c>
      <c r="B2794" s="150">
        <v>63</v>
      </c>
      <c r="C2794" s="149" t="str">
        <f t="shared" si="43"/>
        <v>NSW</v>
      </c>
    </row>
    <row r="2795" spans="1:3">
      <c r="A2795" s="150">
        <v>1229</v>
      </c>
      <c r="B2795" s="150">
        <v>63</v>
      </c>
      <c r="C2795" s="149" t="str">
        <f t="shared" si="43"/>
        <v>NSW</v>
      </c>
    </row>
    <row r="2796" spans="1:3">
      <c r="A2796" s="150">
        <v>1230</v>
      </c>
      <c r="B2796" s="150">
        <v>63</v>
      </c>
      <c r="C2796" s="149" t="str">
        <f t="shared" si="43"/>
        <v>NSW</v>
      </c>
    </row>
    <row r="2797" spans="1:3">
      <c r="A2797" s="150">
        <v>1231</v>
      </c>
      <c r="B2797" s="150">
        <v>63</v>
      </c>
      <c r="C2797" s="149" t="str">
        <f t="shared" si="43"/>
        <v>NSW</v>
      </c>
    </row>
    <row r="2798" spans="1:3">
      <c r="A2798" s="150">
        <v>1232</v>
      </c>
      <c r="B2798" s="150">
        <v>63</v>
      </c>
      <c r="C2798" s="149" t="str">
        <f t="shared" si="43"/>
        <v>NSW</v>
      </c>
    </row>
    <row r="2799" spans="1:3">
      <c r="A2799" s="150">
        <v>1233</v>
      </c>
      <c r="B2799" s="150">
        <v>63</v>
      </c>
      <c r="C2799" s="149" t="str">
        <f t="shared" si="43"/>
        <v>NSW</v>
      </c>
    </row>
    <row r="2800" spans="1:3">
      <c r="A2800" s="150">
        <v>1234</v>
      </c>
      <c r="B2800" s="150">
        <v>63</v>
      </c>
      <c r="C2800" s="149" t="str">
        <f t="shared" si="43"/>
        <v>NSW</v>
      </c>
    </row>
    <row r="2801" spans="1:3">
      <c r="A2801" s="150">
        <v>1235</v>
      </c>
      <c r="B2801" s="150">
        <v>63</v>
      </c>
      <c r="C2801" s="149" t="str">
        <f t="shared" si="43"/>
        <v>NSW</v>
      </c>
    </row>
    <row r="2802" spans="1:3">
      <c r="A2802" s="150">
        <v>1236</v>
      </c>
      <c r="B2802" s="150">
        <v>63</v>
      </c>
      <c r="C2802" s="149" t="str">
        <f t="shared" si="43"/>
        <v>NSW</v>
      </c>
    </row>
    <row r="2803" spans="1:3">
      <c r="A2803" s="150">
        <v>1237</v>
      </c>
      <c r="B2803" s="150">
        <v>63</v>
      </c>
      <c r="C2803" s="149" t="str">
        <f t="shared" si="43"/>
        <v>NSW</v>
      </c>
    </row>
    <row r="2804" spans="1:3">
      <c r="A2804" s="150">
        <v>1238</v>
      </c>
      <c r="B2804" s="150">
        <v>63</v>
      </c>
      <c r="C2804" s="149" t="str">
        <f t="shared" si="43"/>
        <v>NSW</v>
      </c>
    </row>
    <row r="2805" spans="1:3">
      <c r="A2805" s="150">
        <v>1239</v>
      </c>
      <c r="B2805" s="150">
        <v>63</v>
      </c>
      <c r="C2805" s="149" t="str">
        <f t="shared" si="43"/>
        <v>NSW</v>
      </c>
    </row>
    <row r="2806" spans="1:3">
      <c r="A2806" s="150">
        <v>1240</v>
      </c>
      <c r="B2806" s="150">
        <v>63</v>
      </c>
      <c r="C2806" s="149" t="str">
        <f t="shared" si="43"/>
        <v>NSW</v>
      </c>
    </row>
    <row r="2807" spans="1:3">
      <c r="A2807" s="150">
        <v>1241</v>
      </c>
      <c r="B2807" s="150">
        <v>63</v>
      </c>
      <c r="C2807" s="149" t="str">
        <f t="shared" si="43"/>
        <v>NSW</v>
      </c>
    </row>
    <row r="2808" spans="1:3">
      <c r="A2808" s="150">
        <v>1242</v>
      </c>
      <c r="B2808" s="150">
        <v>63</v>
      </c>
      <c r="C2808" s="149" t="str">
        <f t="shared" si="43"/>
        <v>NSW</v>
      </c>
    </row>
    <row r="2809" spans="1:3">
      <c r="A2809" s="150">
        <v>1243</v>
      </c>
      <c r="B2809" s="150">
        <v>63</v>
      </c>
      <c r="C2809" s="149" t="str">
        <f t="shared" si="43"/>
        <v>NSW</v>
      </c>
    </row>
    <row r="2810" spans="1:3">
      <c r="A2810" s="150">
        <v>1244</v>
      </c>
      <c r="B2810" s="150">
        <v>63</v>
      </c>
      <c r="C2810" s="149" t="str">
        <f t="shared" si="43"/>
        <v>NSW</v>
      </c>
    </row>
    <row r="2811" spans="1:3">
      <c r="A2811" s="150">
        <v>1245</v>
      </c>
      <c r="B2811" s="150">
        <v>63</v>
      </c>
      <c r="C2811" s="149" t="str">
        <f t="shared" si="43"/>
        <v>NSW</v>
      </c>
    </row>
    <row r="2812" spans="1:3">
      <c r="A2812" s="150">
        <v>1246</v>
      </c>
      <c r="B2812" s="150">
        <v>63</v>
      </c>
      <c r="C2812" s="149" t="str">
        <f t="shared" si="43"/>
        <v>NSW</v>
      </c>
    </row>
    <row r="2813" spans="1:3">
      <c r="A2813" s="150">
        <v>1247</v>
      </c>
      <c r="B2813" s="150">
        <v>63</v>
      </c>
      <c r="C2813" s="149" t="str">
        <f t="shared" si="43"/>
        <v>NSW</v>
      </c>
    </row>
    <row r="2814" spans="1:3">
      <c r="A2814" s="150">
        <v>1248</v>
      </c>
      <c r="B2814" s="150">
        <v>63</v>
      </c>
      <c r="C2814" s="149" t="str">
        <f t="shared" si="43"/>
        <v>NSW</v>
      </c>
    </row>
    <row r="2815" spans="1:3">
      <c r="A2815" s="150">
        <v>1249</v>
      </c>
      <c r="B2815" s="150">
        <v>63</v>
      </c>
      <c r="C2815" s="149" t="str">
        <f t="shared" si="43"/>
        <v>NSW</v>
      </c>
    </row>
    <row r="2816" spans="1:3">
      <c r="A2816" s="150">
        <v>1250</v>
      </c>
      <c r="B2816" s="150">
        <v>63</v>
      </c>
      <c r="C2816" s="149" t="str">
        <f t="shared" si="43"/>
        <v>NSW</v>
      </c>
    </row>
    <row r="2817" spans="1:3">
      <c r="A2817" s="150">
        <v>1251</v>
      </c>
      <c r="B2817" s="150">
        <v>63</v>
      </c>
      <c r="C2817" s="149" t="str">
        <f t="shared" si="43"/>
        <v>NSW</v>
      </c>
    </row>
    <row r="2818" spans="1:3">
      <c r="A2818" s="150">
        <v>1252</v>
      </c>
      <c r="B2818" s="150">
        <v>63</v>
      </c>
      <c r="C2818" s="149" t="str">
        <f t="shared" ref="C2818:C2881" si="44">IF(OR(A2818&lt;=299,AND(A2818&lt;3000,A2818&gt;=1000)),"NSW",IF(AND(A2818&lt;=999,A2818&gt;=800),"NT",IF(OR(AND(A2818&lt;=8999,A2818&gt;=8000),AND(A2818&lt;=3999,A2818&gt;=3000)),"VIC",IF(OR(AND(A2818&lt;=9999,A2818&gt;=9000),AND(A2818&lt;=4999,A2818&gt;=4000)),"QLD",IF(AND(A2818&lt;=5999,A2818&gt;=5000),"SA",IF(AND(A2818&lt;=6999,A2818&gt;=6000),"WA","TAS"))))))</f>
        <v>NSW</v>
      </c>
    </row>
    <row r="2819" spans="1:3">
      <c r="A2819" s="150">
        <v>1253</v>
      </c>
      <c r="B2819" s="150">
        <v>63</v>
      </c>
      <c r="C2819" s="149" t="str">
        <f t="shared" si="44"/>
        <v>NSW</v>
      </c>
    </row>
    <row r="2820" spans="1:3">
      <c r="A2820" s="150">
        <v>1254</v>
      </c>
      <c r="B2820" s="150">
        <v>63</v>
      </c>
      <c r="C2820" s="149" t="str">
        <f t="shared" si="44"/>
        <v>NSW</v>
      </c>
    </row>
    <row r="2821" spans="1:3">
      <c r="A2821" s="150">
        <v>1255</v>
      </c>
      <c r="B2821" s="150">
        <v>63</v>
      </c>
      <c r="C2821" s="149" t="str">
        <f t="shared" si="44"/>
        <v>NSW</v>
      </c>
    </row>
    <row r="2822" spans="1:3">
      <c r="A2822" s="150">
        <v>1256</v>
      </c>
      <c r="B2822" s="150">
        <v>63</v>
      </c>
      <c r="C2822" s="149" t="str">
        <f t="shared" si="44"/>
        <v>NSW</v>
      </c>
    </row>
    <row r="2823" spans="1:3">
      <c r="A2823" s="150">
        <v>1257</v>
      </c>
      <c r="B2823" s="150">
        <v>63</v>
      </c>
      <c r="C2823" s="149" t="str">
        <f t="shared" si="44"/>
        <v>NSW</v>
      </c>
    </row>
    <row r="2824" spans="1:3">
      <c r="A2824" s="150">
        <v>1258</v>
      </c>
      <c r="B2824" s="150">
        <v>63</v>
      </c>
      <c r="C2824" s="149" t="str">
        <f t="shared" si="44"/>
        <v>NSW</v>
      </c>
    </row>
    <row r="2825" spans="1:3">
      <c r="A2825" s="150">
        <v>1259</v>
      </c>
      <c r="B2825" s="150">
        <v>63</v>
      </c>
      <c r="C2825" s="149" t="str">
        <f t="shared" si="44"/>
        <v>NSW</v>
      </c>
    </row>
    <row r="2826" spans="1:3">
      <c r="A2826" s="150">
        <v>1260</v>
      </c>
      <c r="B2826" s="150">
        <v>63</v>
      </c>
      <c r="C2826" s="149" t="str">
        <f t="shared" si="44"/>
        <v>NSW</v>
      </c>
    </row>
    <row r="2827" spans="1:3">
      <c r="A2827" s="150">
        <v>1262</v>
      </c>
      <c r="B2827" s="150">
        <v>63</v>
      </c>
      <c r="C2827" s="149" t="str">
        <f t="shared" si="44"/>
        <v>NSW</v>
      </c>
    </row>
    <row r="2828" spans="1:3">
      <c r="A2828" s="150">
        <v>1263</v>
      </c>
      <c r="B2828" s="150">
        <v>63</v>
      </c>
      <c r="C2828" s="149" t="str">
        <f t="shared" si="44"/>
        <v>NSW</v>
      </c>
    </row>
    <row r="2829" spans="1:3">
      <c r="A2829" s="150">
        <v>1264</v>
      </c>
      <c r="B2829" s="150">
        <v>63</v>
      </c>
      <c r="C2829" s="149" t="str">
        <f t="shared" si="44"/>
        <v>NSW</v>
      </c>
    </row>
    <row r="2830" spans="1:3">
      <c r="A2830" s="150">
        <v>1265</v>
      </c>
      <c r="B2830" s="150">
        <v>63</v>
      </c>
      <c r="C2830" s="149" t="str">
        <f t="shared" si="44"/>
        <v>NSW</v>
      </c>
    </row>
    <row r="2831" spans="1:3">
      <c r="A2831" s="150">
        <v>1266</v>
      </c>
      <c r="B2831" s="150">
        <v>63</v>
      </c>
      <c r="C2831" s="149" t="str">
        <f t="shared" si="44"/>
        <v>NSW</v>
      </c>
    </row>
    <row r="2832" spans="1:3">
      <c r="A2832" s="150">
        <v>1267</v>
      </c>
      <c r="B2832" s="150">
        <v>63</v>
      </c>
      <c r="C2832" s="149" t="str">
        <f t="shared" si="44"/>
        <v>NSW</v>
      </c>
    </row>
    <row r="2833" spans="1:3">
      <c r="A2833" s="150">
        <v>1268</v>
      </c>
      <c r="B2833" s="150">
        <v>63</v>
      </c>
      <c r="C2833" s="149" t="str">
        <f t="shared" si="44"/>
        <v>NSW</v>
      </c>
    </row>
    <row r="2834" spans="1:3">
      <c r="A2834" s="150">
        <v>1269</v>
      </c>
      <c r="B2834" s="150">
        <v>63</v>
      </c>
      <c r="C2834" s="149" t="str">
        <f t="shared" si="44"/>
        <v>NSW</v>
      </c>
    </row>
    <row r="2835" spans="1:3">
      <c r="A2835" s="150">
        <v>1270</v>
      </c>
      <c r="B2835" s="150">
        <v>63</v>
      </c>
      <c r="C2835" s="149" t="str">
        <f t="shared" si="44"/>
        <v>NSW</v>
      </c>
    </row>
    <row r="2836" spans="1:3">
      <c r="A2836" s="150">
        <v>1272</v>
      </c>
      <c r="B2836" s="150">
        <v>63</v>
      </c>
      <c r="C2836" s="149" t="str">
        <f t="shared" si="44"/>
        <v>NSW</v>
      </c>
    </row>
    <row r="2837" spans="1:3">
      <c r="A2837" s="150">
        <v>1273</v>
      </c>
      <c r="B2837" s="150">
        <v>63</v>
      </c>
      <c r="C2837" s="149" t="str">
        <f t="shared" si="44"/>
        <v>NSW</v>
      </c>
    </row>
    <row r="2838" spans="1:3">
      <c r="A2838" s="150">
        <v>1274</v>
      </c>
      <c r="B2838" s="150">
        <v>63</v>
      </c>
      <c r="C2838" s="149" t="str">
        <f t="shared" si="44"/>
        <v>NSW</v>
      </c>
    </row>
    <row r="2839" spans="1:3">
      <c r="A2839" s="150">
        <v>1275</v>
      </c>
      <c r="B2839" s="150">
        <v>63</v>
      </c>
      <c r="C2839" s="149" t="str">
        <f t="shared" si="44"/>
        <v>NSW</v>
      </c>
    </row>
    <row r="2840" spans="1:3">
      <c r="A2840" s="150">
        <v>1276</v>
      </c>
      <c r="B2840" s="150">
        <v>63</v>
      </c>
      <c r="C2840" s="149" t="str">
        <f t="shared" si="44"/>
        <v>NSW</v>
      </c>
    </row>
    <row r="2841" spans="1:3">
      <c r="A2841" s="150">
        <v>1277</v>
      </c>
      <c r="B2841" s="150">
        <v>63</v>
      </c>
      <c r="C2841" s="149" t="str">
        <f t="shared" si="44"/>
        <v>NSW</v>
      </c>
    </row>
    <row r="2842" spans="1:3">
      <c r="A2842" s="150">
        <v>1278</v>
      </c>
      <c r="B2842" s="150">
        <v>63</v>
      </c>
      <c r="C2842" s="149" t="str">
        <f t="shared" si="44"/>
        <v>NSW</v>
      </c>
    </row>
    <row r="2843" spans="1:3">
      <c r="A2843" s="150">
        <v>1279</v>
      </c>
      <c r="B2843" s="150">
        <v>63</v>
      </c>
      <c r="C2843" s="149" t="str">
        <f t="shared" si="44"/>
        <v>NSW</v>
      </c>
    </row>
    <row r="2844" spans="1:3">
      <c r="A2844" s="150">
        <v>1280</v>
      </c>
      <c r="B2844" s="150">
        <v>63</v>
      </c>
      <c r="C2844" s="149" t="str">
        <f t="shared" si="44"/>
        <v>NSW</v>
      </c>
    </row>
    <row r="2845" spans="1:3">
      <c r="A2845" s="150">
        <v>1281</v>
      </c>
      <c r="B2845" s="150">
        <v>63</v>
      </c>
      <c r="C2845" s="149" t="str">
        <f t="shared" si="44"/>
        <v>NSW</v>
      </c>
    </row>
    <row r="2846" spans="1:3">
      <c r="A2846" s="150">
        <v>1282</v>
      </c>
      <c r="B2846" s="150">
        <v>63</v>
      </c>
      <c r="C2846" s="149" t="str">
        <f t="shared" si="44"/>
        <v>NSW</v>
      </c>
    </row>
    <row r="2847" spans="1:3">
      <c r="A2847" s="150">
        <v>1283</v>
      </c>
      <c r="B2847" s="150">
        <v>63</v>
      </c>
      <c r="C2847" s="149" t="str">
        <f t="shared" si="44"/>
        <v>NSW</v>
      </c>
    </row>
    <row r="2848" spans="1:3">
      <c r="A2848" s="150">
        <v>1284</v>
      </c>
      <c r="B2848" s="150">
        <v>63</v>
      </c>
      <c r="C2848" s="149" t="str">
        <f t="shared" si="44"/>
        <v>NSW</v>
      </c>
    </row>
    <row r="2849" spans="1:3">
      <c r="A2849" s="150">
        <v>1285</v>
      </c>
      <c r="B2849" s="150">
        <v>63</v>
      </c>
      <c r="C2849" s="149" t="str">
        <f t="shared" si="44"/>
        <v>NSW</v>
      </c>
    </row>
    <row r="2850" spans="1:3">
      <c r="A2850" s="150">
        <v>1286</v>
      </c>
      <c r="B2850" s="150">
        <v>63</v>
      </c>
      <c r="C2850" s="149" t="str">
        <f t="shared" si="44"/>
        <v>NSW</v>
      </c>
    </row>
    <row r="2851" spans="1:3">
      <c r="A2851" s="150">
        <v>1287</v>
      </c>
      <c r="B2851" s="150">
        <v>63</v>
      </c>
      <c r="C2851" s="149" t="str">
        <f t="shared" si="44"/>
        <v>NSW</v>
      </c>
    </row>
    <row r="2852" spans="1:3">
      <c r="A2852" s="150">
        <v>1288</v>
      </c>
      <c r="B2852" s="150">
        <v>63</v>
      </c>
      <c r="C2852" s="149" t="str">
        <f t="shared" si="44"/>
        <v>NSW</v>
      </c>
    </row>
    <row r="2853" spans="1:3">
      <c r="A2853" s="150">
        <v>1289</v>
      </c>
      <c r="B2853" s="150">
        <v>63</v>
      </c>
      <c r="C2853" s="149" t="str">
        <f t="shared" si="44"/>
        <v>NSW</v>
      </c>
    </row>
    <row r="2854" spans="1:3">
      <c r="A2854" s="150">
        <v>1290</v>
      </c>
      <c r="B2854" s="150">
        <v>63</v>
      </c>
      <c r="C2854" s="149" t="str">
        <f t="shared" si="44"/>
        <v>NSW</v>
      </c>
    </row>
    <row r="2855" spans="1:3">
      <c r="A2855" s="150">
        <v>1291</v>
      </c>
      <c r="B2855" s="150">
        <v>63</v>
      </c>
      <c r="C2855" s="149" t="str">
        <f t="shared" si="44"/>
        <v>NSW</v>
      </c>
    </row>
    <row r="2856" spans="1:3">
      <c r="A2856" s="150">
        <v>1292</v>
      </c>
      <c r="B2856" s="150">
        <v>63</v>
      </c>
      <c r="C2856" s="149" t="str">
        <f t="shared" si="44"/>
        <v>NSW</v>
      </c>
    </row>
    <row r="2857" spans="1:3">
      <c r="A2857" s="150">
        <v>1293</v>
      </c>
      <c r="B2857" s="150">
        <v>63</v>
      </c>
      <c r="C2857" s="149" t="str">
        <f t="shared" si="44"/>
        <v>NSW</v>
      </c>
    </row>
    <row r="2858" spans="1:3">
      <c r="A2858" s="150">
        <v>1294</v>
      </c>
      <c r="B2858" s="150">
        <v>63</v>
      </c>
      <c r="C2858" s="149" t="str">
        <f t="shared" si="44"/>
        <v>NSW</v>
      </c>
    </row>
    <row r="2859" spans="1:3">
      <c r="A2859" s="150">
        <v>1295</v>
      </c>
      <c r="B2859" s="150">
        <v>63</v>
      </c>
      <c r="C2859" s="149" t="str">
        <f t="shared" si="44"/>
        <v>NSW</v>
      </c>
    </row>
    <row r="2860" spans="1:3">
      <c r="A2860" s="150">
        <v>1296</v>
      </c>
      <c r="B2860" s="150">
        <v>63</v>
      </c>
      <c r="C2860" s="149" t="str">
        <f t="shared" si="44"/>
        <v>NSW</v>
      </c>
    </row>
    <row r="2861" spans="1:3">
      <c r="A2861" s="150">
        <v>1297</v>
      </c>
      <c r="B2861" s="150">
        <v>63</v>
      </c>
      <c r="C2861" s="149" t="str">
        <f t="shared" si="44"/>
        <v>NSW</v>
      </c>
    </row>
    <row r="2862" spans="1:3">
      <c r="A2862" s="150">
        <v>1298</v>
      </c>
      <c r="B2862" s="150">
        <v>63</v>
      </c>
      <c r="C2862" s="149" t="str">
        <f t="shared" si="44"/>
        <v>NSW</v>
      </c>
    </row>
    <row r="2863" spans="1:3">
      <c r="A2863" s="150">
        <v>1299</v>
      </c>
      <c r="B2863" s="150">
        <v>63</v>
      </c>
      <c r="C2863" s="149" t="str">
        <f t="shared" si="44"/>
        <v>NSW</v>
      </c>
    </row>
    <row r="2864" spans="1:3">
      <c r="A2864" s="150">
        <v>1300</v>
      </c>
      <c r="B2864" s="150">
        <v>63</v>
      </c>
      <c r="C2864" s="149" t="str">
        <f t="shared" si="44"/>
        <v>NSW</v>
      </c>
    </row>
    <row r="2865" spans="1:3">
      <c r="A2865" s="150">
        <v>1301</v>
      </c>
      <c r="B2865" s="150">
        <v>63</v>
      </c>
      <c r="C2865" s="149" t="str">
        <f t="shared" si="44"/>
        <v>NSW</v>
      </c>
    </row>
    <row r="2866" spans="1:3">
      <c r="A2866" s="150">
        <v>1302</v>
      </c>
      <c r="B2866" s="150">
        <v>63</v>
      </c>
      <c r="C2866" s="149" t="str">
        <f t="shared" si="44"/>
        <v>NSW</v>
      </c>
    </row>
    <row r="2867" spans="1:3">
      <c r="A2867" s="150">
        <v>1303</v>
      </c>
      <c r="B2867" s="150">
        <v>63</v>
      </c>
      <c r="C2867" s="149" t="str">
        <f t="shared" si="44"/>
        <v>NSW</v>
      </c>
    </row>
    <row r="2868" spans="1:3">
      <c r="A2868" s="150">
        <v>1304</v>
      </c>
      <c r="B2868" s="150">
        <v>63</v>
      </c>
      <c r="C2868" s="149" t="str">
        <f t="shared" si="44"/>
        <v>NSW</v>
      </c>
    </row>
    <row r="2869" spans="1:3">
      <c r="A2869" s="150">
        <v>1305</v>
      </c>
      <c r="B2869" s="150">
        <v>63</v>
      </c>
      <c r="C2869" s="149" t="str">
        <f t="shared" si="44"/>
        <v>NSW</v>
      </c>
    </row>
    <row r="2870" spans="1:3">
      <c r="A2870" s="150">
        <v>1306</v>
      </c>
      <c r="B2870" s="150">
        <v>63</v>
      </c>
      <c r="C2870" s="149" t="str">
        <f t="shared" si="44"/>
        <v>NSW</v>
      </c>
    </row>
    <row r="2871" spans="1:3">
      <c r="A2871" s="150">
        <v>1307</v>
      </c>
      <c r="B2871" s="150">
        <v>63</v>
      </c>
      <c r="C2871" s="149" t="str">
        <f t="shared" si="44"/>
        <v>NSW</v>
      </c>
    </row>
    <row r="2872" spans="1:3">
      <c r="A2872" s="150">
        <v>1308</v>
      </c>
      <c r="B2872" s="150">
        <v>63</v>
      </c>
      <c r="C2872" s="149" t="str">
        <f t="shared" si="44"/>
        <v>NSW</v>
      </c>
    </row>
    <row r="2873" spans="1:3">
      <c r="A2873" s="150">
        <v>1309</v>
      </c>
      <c r="B2873" s="150">
        <v>63</v>
      </c>
      <c r="C2873" s="149" t="str">
        <f t="shared" si="44"/>
        <v>NSW</v>
      </c>
    </row>
    <row r="2874" spans="1:3">
      <c r="A2874" s="150">
        <v>1310</v>
      </c>
      <c r="B2874" s="150">
        <v>63</v>
      </c>
      <c r="C2874" s="149" t="str">
        <f t="shared" si="44"/>
        <v>NSW</v>
      </c>
    </row>
    <row r="2875" spans="1:3">
      <c r="A2875" s="150">
        <v>1311</v>
      </c>
      <c r="B2875" s="150">
        <v>63</v>
      </c>
      <c r="C2875" s="149" t="str">
        <f t="shared" si="44"/>
        <v>NSW</v>
      </c>
    </row>
    <row r="2876" spans="1:3">
      <c r="A2876" s="150">
        <v>1312</v>
      </c>
      <c r="B2876" s="150">
        <v>63</v>
      </c>
      <c r="C2876" s="149" t="str">
        <f t="shared" si="44"/>
        <v>NSW</v>
      </c>
    </row>
    <row r="2877" spans="1:3">
      <c r="A2877" s="150">
        <v>1313</v>
      </c>
      <c r="B2877" s="150">
        <v>63</v>
      </c>
      <c r="C2877" s="149" t="str">
        <f t="shared" si="44"/>
        <v>NSW</v>
      </c>
    </row>
    <row r="2878" spans="1:3">
      <c r="A2878" s="150">
        <v>1314</v>
      </c>
      <c r="B2878" s="150">
        <v>63</v>
      </c>
      <c r="C2878" s="149" t="str">
        <f t="shared" si="44"/>
        <v>NSW</v>
      </c>
    </row>
    <row r="2879" spans="1:3">
      <c r="A2879" s="150">
        <v>1315</v>
      </c>
      <c r="B2879" s="150">
        <v>63</v>
      </c>
      <c r="C2879" s="149" t="str">
        <f t="shared" si="44"/>
        <v>NSW</v>
      </c>
    </row>
    <row r="2880" spans="1:3">
      <c r="A2880" s="150">
        <v>1316</v>
      </c>
      <c r="B2880" s="150">
        <v>63</v>
      </c>
      <c r="C2880" s="149" t="str">
        <f t="shared" si="44"/>
        <v>NSW</v>
      </c>
    </row>
    <row r="2881" spans="1:3">
      <c r="A2881" s="150">
        <v>1317</v>
      </c>
      <c r="B2881" s="150">
        <v>63</v>
      </c>
      <c r="C2881" s="149" t="str">
        <f t="shared" si="44"/>
        <v>NSW</v>
      </c>
    </row>
    <row r="2882" spans="1:3">
      <c r="A2882" s="150">
        <v>1318</v>
      </c>
      <c r="B2882" s="150">
        <v>63</v>
      </c>
      <c r="C2882" s="149" t="str">
        <f t="shared" ref="C2882:C2945" si="45">IF(OR(A2882&lt;=299,AND(A2882&lt;3000,A2882&gt;=1000)),"NSW",IF(AND(A2882&lt;=999,A2882&gt;=800),"NT",IF(OR(AND(A2882&lt;=8999,A2882&gt;=8000),AND(A2882&lt;=3999,A2882&gt;=3000)),"VIC",IF(OR(AND(A2882&lt;=9999,A2882&gt;=9000),AND(A2882&lt;=4999,A2882&gt;=4000)),"QLD",IF(AND(A2882&lt;=5999,A2882&gt;=5000),"SA",IF(AND(A2882&lt;=6999,A2882&gt;=6000),"WA","TAS"))))))</f>
        <v>NSW</v>
      </c>
    </row>
    <row r="2883" spans="1:3">
      <c r="A2883" s="150">
        <v>1319</v>
      </c>
      <c r="B2883" s="150">
        <v>63</v>
      </c>
      <c r="C2883" s="149" t="str">
        <f t="shared" si="45"/>
        <v>NSW</v>
      </c>
    </row>
    <row r="2884" spans="1:3">
      <c r="A2884" s="150">
        <v>1320</v>
      </c>
      <c r="B2884" s="150">
        <v>63</v>
      </c>
      <c r="C2884" s="149" t="str">
        <f t="shared" si="45"/>
        <v>NSW</v>
      </c>
    </row>
    <row r="2885" spans="1:3">
      <c r="A2885" s="150">
        <v>1321</v>
      </c>
      <c r="B2885" s="150">
        <v>63</v>
      </c>
      <c r="C2885" s="149" t="str">
        <f t="shared" si="45"/>
        <v>NSW</v>
      </c>
    </row>
    <row r="2886" spans="1:3">
      <c r="A2886" s="150">
        <v>1322</v>
      </c>
      <c r="B2886" s="150">
        <v>63</v>
      </c>
      <c r="C2886" s="149" t="str">
        <f t="shared" si="45"/>
        <v>NSW</v>
      </c>
    </row>
    <row r="2887" spans="1:3">
      <c r="A2887" s="150">
        <v>1323</v>
      </c>
      <c r="B2887" s="150">
        <v>63</v>
      </c>
      <c r="C2887" s="149" t="str">
        <f t="shared" si="45"/>
        <v>NSW</v>
      </c>
    </row>
    <row r="2888" spans="1:3">
      <c r="A2888" s="150">
        <v>1324</v>
      </c>
      <c r="B2888" s="150">
        <v>63</v>
      </c>
      <c r="C2888" s="149" t="str">
        <f t="shared" si="45"/>
        <v>NSW</v>
      </c>
    </row>
    <row r="2889" spans="1:3">
      <c r="A2889" s="150">
        <v>1325</v>
      </c>
      <c r="B2889" s="150">
        <v>63</v>
      </c>
      <c r="C2889" s="149" t="str">
        <f t="shared" si="45"/>
        <v>NSW</v>
      </c>
    </row>
    <row r="2890" spans="1:3">
      <c r="A2890" s="150">
        <v>1326</v>
      </c>
      <c r="B2890" s="150">
        <v>63</v>
      </c>
      <c r="C2890" s="149" t="str">
        <f t="shared" si="45"/>
        <v>NSW</v>
      </c>
    </row>
    <row r="2891" spans="1:3">
      <c r="A2891" s="150">
        <v>1327</v>
      </c>
      <c r="B2891" s="150">
        <v>63</v>
      </c>
      <c r="C2891" s="149" t="str">
        <f t="shared" si="45"/>
        <v>NSW</v>
      </c>
    </row>
    <row r="2892" spans="1:3">
      <c r="A2892" s="150">
        <v>1328</v>
      </c>
      <c r="B2892" s="150">
        <v>63</v>
      </c>
      <c r="C2892" s="149" t="str">
        <f t="shared" si="45"/>
        <v>NSW</v>
      </c>
    </row>
    <row r="2893" spans="1:3">
      <c r="A2893" s="150">
        <v>1329</v>
      </c>
      <c r="B2893" s="150">
        <v>63</v>
      </c>
      <c r="C2893" s="149" t="str">
        <f t="shared" si="45"/>
        <v>NSW</v>
      </c>
    </row>
    <row r="2894" spans="1:3">
      <c r="A2894" s="150">
        <v>1330</v>
      </c>
      <c r="B2894" s="150">
        <v>63</v>
      </c>
      <c r="C2894" s="149" t="str">
        <f t="shared" si="45"/>
        <v>NSW</v>
      </c>
    </row>
    <row r="2895" spans="1:3">
      <c r="A2895" s="150">
        <v>1331</v>
      </c>
      <c r="B2895" s="150">
        <v>63</v>
      </c>
      <c r="C2895" s="149" t="str">
        <f t="shared" si="45"/>
        <v>NSW</v>
      </c>
    </row>
    <row r="2896" spans="1:3">
      <c r="A2896" s="150">
        <v>1332</v>
      </c>
      <c r="B2896" s="150">
        <v>63</v>
      </c>
      <c r="C2896" s="149" t="str">
        <f t="shared" si="45"/>
        <v>NSW</v>
      </c>
    </row>
    <row r="2897" spans="1:3">
      <c r="A2897" s="150">
        <v>1333</v>
      </c>
      <c r="B2897" s="150">
        <v>63</v>
      </c>
      <c r="C2897" s="149" t="str">
        <f t="shared" si="45"/>
        <v>NSW</v>
      </c>
    </row>
    <row r="2898" spans="1:3">
      <c r="A2898" s="150">
        <v>1334</v>
      </c>
      <c r="B2898" s="150">
        <v>63</v>
      </c>
      <c r="C2898" s="149" t="str">
        <f t="shared" si="45"/>
        <v>NSW</v>
      </c>
    </row>
    <row r="2899" spans="1:3">
      <c r="A2899" s="150">
        <v>1335</v>
      </c>
      <c r="B2899" s="150">
        <v>63</v>
      </c>
      <c r="C2899" s="149" t="str">
        <f t="shared" si="45"/>
        <v>NSW</v>
      </c>
    </row>
    <row r="2900" spans="1:3">
      <c r="A2900" s="150">
        <v>1336</v>
      </c>
      <c r="B2900" s="150">
        <v>63</v>
      </c>
      <c r="C2900" s="149" t="str">
        <f t="shared" si="45"/>
        <v>NSW</v>
      </c>
    </row>
    <row r="2901" spans="1:3">
      <c r="A2901" s="150">
        <v>1337</v>
      </c>
      <c r="B2901" s="150">
        <v>63</v>
      </c>
      <c r="C2901" s="149" t="str">
        <f t="shared" si="45"/>
        <v>NSW</v>
      </c>
    </row>
    <row r="2902" spans="1:3">
      <c r="A2902" s="150">
        <v>1338</v>
      </c>
      <c r="B2902" s="150">
        <v>63</v>
      </c>
      <c r="C2902" s="149" t="str">
        <f t="shared" si="45"/>
        <v>NSW</v>
      </c>
    </row>
    <row r="2903" spans="1:3">
      <c r="A2903" s="150">
        <v>1339</v>
      </c>
      <c r="B2903" s="150">
        <v>63</v>
      </c>
      <c r="C2903" s="149" t="str">
        <f t="shared" si="45"/>
        <v>NSW</v>
      </c>
    </row>
    <row r="2904" spans="1:3">
      <c r="A2904" s="150">
        <v>1340</v>
      </c>
      <c r="B2904" s="150">
        <v>63</v>
      </c>
      <c r="C2904" s="149" t="str">
        <f t="shared" si="45"/>
        <v>NSW</v>
      </c>
    </row>
    <row r="2905" spans="1:3">
      <c r="A2905" s="150">
        <v>1341</v>
      </c>
      <c r="B2905" s="150">
        <v>63</v>
      </c>
      <c r="C2905" s="149" t="str">
        <f t="shared" si="45"/>
        <v>NSW</v>
      </c>
    </row>
    <row r="2906" spans="1:3">
      <c r="A2906" s="150">
        <v>1342</v>
      </c>
      <c r="B2906" s="150">
        <v>63</v>
      </c>
      <c r="C2906" s="149" t="str">
        <f t="shared" si="45"/>
        <v>NSW</v>
      </c>
    </row>
    <row r="2907" spans="1:3">
      <c r="A2907" s="150">
        <v>1343</v>
      </c>
      <c r="B2907" s="150">
        <v>63</v>
      </c>
      <c r="C2907" s="149" t="str">
        <f t="shared" si="45"/>
        <v>NSW</v>
      </c>
    </row>
    <row r="2908" spans="1:3">
      <c r="A2908" s="150">
        <v>1344</v>
      </c>
      <c r="B2908" s="150">
        <v>63</v>
      </c>
      <c r="C2908" s="149" t="str">
        <f t="shared" si="45"/>
        <v>NSW</v>
      </c>
    </row>
    <row r="2909" spans="1:3">
      <c r="A2909" s="150">
        <v>1345</v>
      </c>
      <c r="B2909" s="150">
        <v>63</v>
      </c>
      <c r="C2909" s="149" t="str">
        <f t="shared" si="45"/>
        <v>NSW</v>
      </c>
    </row>
    <row r="2910" spans="1:3">
      <c r="A2910" s="150">
        <v>1346</v>
      </c>
      <c r="B2910" s="150">
        <v>63</v>
      </c>
      <c r="C2910" s="149" t="str">
        <f t="shared" si="45"/>
        <v>NSW</v>
      </c>
    </row>
    <row r="2911" spans="1:3">
      <c r="A2911" s="150">
        <v>1347</v>
      </c>
      <c r="B2911" s="150">
        <v>63</v>
      </c>
      <c r="C2911" s="149" t="str">
        <f t="shared" si="45"/>
        <v>NSW</v>
      </c>
    </row>
    <row r="2912" spans="1:3">
      <c r="A2912" s="150">
        <v>1348</v>
      </c>
      <c r="B2912" s="150">
        <v>63</v>
      </c>
      <c r="C2912" s="149" t="str">
        <f t="shared" si="45"/>
        <v>NSW</v>
      </c>
    </row>
    <row r="2913" spans="1:3">
      <c r="A2913" s="150">
        <v>1349</v>
      </c>
      <c r="B2913" s="150">
        <v>63</v>
      </c>
      <c r="C2913" s="149" t="str">
        <f t="shared" si="45"/>
        <v>NSW</v>
      </c>
    </row>
    <row r="2914" spans="1:3">
      <c r="A2914" s="150">
        <v>1350</v>
      </c>
      <c r="B2914" s="150">
        <v>63</v>
      </c>
      <c r="C2914" s="149" t="str">
        <f t="shared" si="45"/>
        <v>NSW</v>
      </c>
    </row>
    <row r="2915" spans="1:3">
      <c r="A2915" s="150">
        <v>1355</v>
      </c>
      <c r="B2915" s="150">
        <v>63</v>
      </c>
      <c r="C2915" s="149" t="str">
        <f t="shared" si="45"/>
        <v>NSW</v>
      </c>
    </row>
    <row r="2916" spans="1:3">
      <c r="A2916" s="150">
        <v>1356</v>
      </c>
      <c r="B2916" s="150">
        <v>63</v>
      </c>
      <c r="C2916" s="149" t="str">
        <f t="shared" si="45"/>
        <v>NSW</v>
      </c>
    </row>
    <row r="2917" spans="1:3">
      <c r="A2917" s="150">
        <v>1357</v>
      </c>
      <c r="B2917" s="150">
        <v>63</v>
      </c>
      <c r="C2917" s="149" t="str">
        <f t="shared" si="45"/>
        <v>NSW</v>
      </c>
    </row>
    <row r="2918" spans="1:3">
      <c r="A2918" s="150">
        <v>1358</v>
      </c>
      <c r="B2918" s="150">
        <v>63</v>
      </c>
      <c r="C2918" s="149" t="str">
        <f t="shared" si="45"/>
        <v>NSW</v>
      </c>
    </row>
    <row r="2919" spans="1:3">
      <c r="A2919" s="150">
        <v>1359</v>
      </c>
      <c r="B2919" s="150">
        <v>63</v>
      </c>
      <c r="C2919" s="149" t="str">
        <f t="shared" si="45"/>
        <v>NSW</v>
      </c>
    </row>
    <row r="2920" spans="1:3">
      <c r="A2920" s="150">
        <v>1360</v>
      </c>
      <c r="B2920" s="150">
        <v>63</v>
      </c>
      <c r="C2920" s="149" t="str">
        <f t="shared" si="45"/>
        <v>NSW</v>
      </c>
    </row>
    <row r="2921" spans="1:3">
      <c r="A2921" s="150">
        <v>1362</v>
      </c>
      <c r="B2921" s="150">
        <v>63</v>
      </c>
      <c r="C2921" s="149" t="str">
        <f t="shared" si="45"/>
        <v>NSW</v>
      </c>
    </row>
    <row r="2922" spans="1:3">
      <c r="A2922" s="150">
        <v>1363</v>
      </c>
      <c r="B2922" s="150">
        <v>63</v>
      </c>
      <c r="C2922" s="149" t="str">
        <f t="shared" si="45"/>
        <v>NSW</v>
      </c>
    </row>
    <row r="2923" spans="1:3">
      <c r="A2923" s="150">
        <v>1400</v>
      </c>
      <c r="B2923" s="150">
        <v>63</v>
      </c>
      <c r="C2923" s="149" t="str">
        <f t="shared" si="45"/>
        <v>NSW</v>
      </c>
    </row>
    <row r="2924" spans="1:3">
      <c r="A2924" s="150">
        <v>1401</v>
      </c>
      <c r="B2924" s="150">
        <v>63</v>
      </c>
      <c r="C2924" s="149" t="str">
        <f t="shared" si="45"/>
        <v>NSW</v>
      </c>
    </row>
    <row r="2925" spans="1:3">
      <c r="A2925" s="150">
        <v>1402</v>
      </c>
      <c r="B2925" s="150">
        <v>63</v>
      </c>
      <c r="C2925" s="149" t="str">
        <f t="shared" si="45"/>
        <v>NSW</v>
      </c>
    </row>
    <row r="2926" spans="1:3">
      <c r="A2926" s="150">
        <v>1403</v>
      </c>
      <c r="B2926" s="150">
        <v>63</v>
      </c>
      <c r="C2926" s="149" t="str">
        <f t="shared" si="45"/>
        <v>NSW</v>
      </c>
    </row>
    <row r="2927" spans="1:3">
      <c r="A2927" s="150">
        <v>1404</v>
      </c>
      <c r="B2927" s="150">
        <v>63</v>
      </c>
      <c r="C2927" s="149" t="str">
        <f t="shared" si="45"/>
        <v>NSW</v>
      </c>
    </row>
    <row r="2928" spans="1:3">
      <c r="A2928" s="150">
        <v>1405</v>
      </c>
      <c r="B2928" s="150">
        <v>63</v>
      </c>
      <c r="C2928" s="149" t="str">
        <f t="shared" si="45"/>
        <v>NSW</v>
      </c>
    </row>
    <row r="2929" spans="1:3">
      <c r="A2929" s="150">
        <v>1406</v>
      </c>
      <c r="B2929" s="150">
        <v>63</v>
      </c>
      <c r="C2929" s="149" t="str">
        <f t="shared" si="45"/>
        <v>NSW</v>
      </c>
    </row>
    <row r="2930" spans="1:3">
      <c r="A2930" s="150">
        <v>1407</v>
      </c>
      <c r="B2930" s="150">
        <v>63</v>
      </c>
      <c r="C2930" s="149" t="str">
        <f t="shared" si="45"/>
        <v>NSW</v>
      </c>
    </row>
    <row r="2931" spans="1:3">
      <c r="A2931" s="150">
        <v>1408</v>
      </c>
      <c r="B2931" s="150">
        <v>63</v>
      </c>
      <c r="C2931" s="149" t="str">
        <f t="shared" si="45"/>
        <v>NSW</v>
      </c>
    </row>
    <row r="2932" spans="1:3">
      <c r="A2932" s="150">
        <v>1409</v>
      </c>
      <c r="B2932" s="150">
        <v>63</v>
      </c>
      <c r="C2932" s="149" t="str">
        <f t="shared" si="45"/>
        <v>NSW</v>
      </c>
    </row>
    <row r="2933" spans="1:3">
      <c r="A2933" s="150">
        <v>1410</v>
      </c>
      <c r="B2933" s="150">
        <v>63</v>
      </c>
      <c r="C2933" s="149" t="str">
        <f t="shared" si="45"/>
        <v>NSW</v>
      </c>
    </row>
    <row r="2934" spans="1:3">
      <c r="A2934" s="150">
        <v>1411</v>
      </c>
      <c r="B2934" s="150">
        <v>63</v>
      </c>
      <c r="C2934" s="149" t="str">
        <f t="shared" si="45"/>
        <v>NSW</v>
      </c>
    </row>
    <row r="2935" spans="1:3">
      <c r="A2935" s="150">
        <v>1412</v>
      </c>
      <c r="B2935" s="150">
        <v>63</v>
      </c>
      <c r="C2935" s="149" t="str">
        <f t="shared" si="45"/>
        <v>NSW</v>
      </c>
    </row>
    <row r="2936" spans="1:3">
      <c r="A2936" s="150">
        <v>1413</v>
      </c>
      <c r="B2936" s="150">
        <v>63</v>
      </c>
      <c r="C2936" s="149" t="str">
        <f t="shared" si="45"/>
        <v>NSW</v>
      </c>
    </row>
    <row r="2937" spans="1:3">
      <c r="A2937" s="150">
        <v>1414</v>
      </c>
      <c r="B2937" s="150">
        <v>63</v>
      </c>
      <c r="C2937" s="149" t="str">
        <f t="shared" si="45"/>
        <v>NSW</v>
      </c>
    </row>
    <row r="2938" spans="1:3">
      <c r="A2938" s="150">
        <v>1415</v>
      </c>
      <c r="B2938" s="150">
        <v>63</v>
      </c>
      <c r="C2938" s="149" t="str">
        <f t="shared" si="45"/>
        <v>NSW</v>
      </c>
    </row>
    <row r="2939" spans="1:3">
      <c r="A2939" s="150">
        <v>1416</v>
      </c>
      <c r="B2939" s="150">
        <v>63</v>
      </c>
      <c r="C2939" s="149" t="str">
        <f t="shared" si="45"/>
        <v>NSW</v>
      </c>
    </row>
    <row r="2940" spans="1:3">
      <c r="A2940" s="150">
        <v>1417</v>
      </c>
      <c r="B2940" s="150">
        <v>63</v>
      </c>
      <c r="C2940" s="149" t="str">
        <f t="shared" si="45"/>
        <v>NSW</v>
      </c>
    </row>
    <row r="2941" spans="1:3">
      <c r="A2941" s="150">
        <v>1418</v>
      </c>
      <c r="B2941" s="150">
        <v>63</v>
      </c>
      <c r="C2941" s="149" t="str">
        <f t="shared" si="45"/>
        <v>NSW</v>
      </c>
    </row>
    <row r="2942" spans="1:3">
      <c r="A2942" s="150">
        <v>1419</v>
      </c>
      <c r="B2942" s="150">
        <v>63</v>
      </c>
      <c r="C2942" s="149" t="str">
        <f t="shared" si="45"/>
        <v>NSW</v>
      </c>
    </row>
    <row r="2943" spans="1:3">
      <c r="A2943" s="150">
        <v>1420</v>
      </c>
      <c r="B2943" s="150">
        <v>63</v>
      </c>
      <c r="C2943" s="149" t="str">
        <f t="shared" si="45"/>
        <v>NSW</v>
      </c>
    </row>
    <row r="2944" spans="1:3">
      <c r="A2944" s="150">
        <v>1421</v>
      </c>
      <c r="B2944" s="150">
        <v>63</v>
      </c>
      <c r="C2944" s="149" t="str">
        <f t="shared" si="45"/>
        <v>NSW</v>
      </c>
    </row>
    <row r="2945" spans="1:3">
      <c r="A2945" s="150">
        <v>1422</v>
      </c>
      <c r="B2945" s="150">
        <v>63</v>
      </c>
      <c r="C2945" s="149" t="str">
        <f t="shared" si="45"/>
        <v>NSW</v>
      </c>
    </row>
    <row r="2946" spans="1:3">
      <c r="A2946" s="150">
        <v>1423</v>
      </c>
      <c r="B2946" s="150">
        <v>63</v>
      </c>
      <c r="C2946" s="149" t="str">
        <f t="shared" ref="C2946:C3009" si="46">IF(OR(A2946&lt;=299,AND(A2946&lt;3000,A2946&gt;=1000)),"NSW",IF(AND(A2946&lt;=999,A2946&gt;=800),"NT",IF(OR(AND(A2946&lt;=8999,A2946&gt;=8000),AND(A2946&lt;=3999,A2946&gt;=3000)),"VIC",IF(OR(AND(A2946&lt;=9999,A2946&gt;=9000),AND(A2946&lt;=4999,A2946&gt;=4000)),"QLD",IF(AND(A2946&lt;=5999,A2946&gt;=5000),"SA",IF(AND(A2946&lt;=6999,A2946&gt;=6000),"WA","TAS"))))))</f>
        <v>NSW</v>
      </c>
    </row>
    <row r="2947" spans="1:3">
      <c r="A2947" s="150">
        <v>1424</v>
      </c>
      <c r="B2947" s="150">
        <v>63</v>
      </c>
      <c r="C2947" s="149" t="str">
        <f t="shared" si="46"/>
        <v>NSW</v>
      </c>
    </row>
    <row r="2948" spans="1:3">
      <c r="A2948" s="150">
        <v>1425</v>
      </c>
      <c r="B2948" s="150">
        <v>63</v>
      </c>
      <c r="C2948" s="149" t="str">
        <f t="shared" si="46"/>
        <v>NSW</v>
      </c>
    </row>
    <row r="2949" spans="1:3">
      <c r="A2949" s="150">
        <v>1426</v>
      </c>
      <c r="B2949" s="150">
        <v>63</v>
      </c>
      <c r="C2949" s="149" t="str">
        <f t="shared" si="46"/>
        <v>NSW</v>
      </c>
    </row>
    <row r="2950" spans="1:3">
      <c r="A2950" s="150">
        <v>1427</v>
      </c>
      <c r="B2950" s="150">
        <v>63</v>
      </c>
      <c r="C2950" s="149" t="str">
        <f t="shared" si="46"/>
        <v>NSW</v>
      </c>
    </row>
    <row r="2951" spans="1:3">
      <c r="A2951" s="150">
        <v>1428</v>
      </c>
      <c r="B2951" s="150">
        <v>63</v>
      </c>
      <c r="C2951" s="149" t="str">
        <f t="shared" si="46"/>
        <v>NSW</v>
      </c>
    </row>
    <row r="2952" spans="1:3">
      <c r="A2952" s="150">
        <v>1429</v>
      </c>
      <c r="B2952" s="150">
        <v>63</v>
      </c>
      <c r="C2952" s="149" t="str">
        <f t="shared" si="46"/>
        <v>NSW</v>
      </c>
    </row>
    <row r="2953" spans="1:3">
      <c r="A2953" s="150">
        <v>1430</v>
      </c>
      <c r="B2953" s="150">
        <v>63</v>
      </c>
      <c r="C2953" s="149" t="str">
        <f t="shared" si="46"/>
        <v>NSW</v>
      </c>
    </row>
    <row r="2954" spans="1:3">
      <c r="A2954" s="150">
        <v>1431</v>
      </c>
      <c r="B2954" s="150">
        <v>63</v>
      </c>
      <c r="C2954" s="149" t="str">
        <f t="shared" si="46"/>
        <v>NSW</v>
      </c>
    </row>
    <row r="2955" spans="1:3">
      <c r="A2955" s="150">
        <v>1432</v>
      </c>
      <c r="B2955" s="150">
        <v>63</v>
      </c>
      <c r="C2955" s="149" t="str">
        <f t="shared" si="46"/>
        <v>NSW</v>
      </c>
    </row>
    <row r="2956" spans="1:3">
      <c r="A2956" s="150">
        <v>1433</v>
      </c>
      <c r="B2956" s="150">
        <v>63</v>
      </c>
      <c r="C2956" s="149" t="str">
        <f t="shared" si="46"/>
        <v>NSW</v>
      </c>
    </row>
    <row r="2957" spans="1:3">
      <c r="A2957" s="150">
        <v>1434</v>
      </c>
      <c r="B2957" s="150">
        <v>63</v>
      </c>
      <c r="C2957" s="149" t="str">
        <f t="shared" si="46"/>
        <v>NSW</v>
      </c>
    </row>
    <row r="2958" spans="1:3">
      <c r="A2958" s="150">
        <v>1435</v>
      </c>
      <c r="B2958" s="150">
        <v>63</v>
      </c>
      <c r="C2958" s="149" t="str">
        <f t="shared" si="46"/>
        <v>NSW</v>
      </c>
    </row>
    <row r="2959" spans="1:3">
      <c r="A2959" s="150">
        <v>1436</v>
      </c>
      <c r="B2959" s="150">
        <v>63</v>
      </c>
      <c r="C2959" s="149" t="str">
        <f t="shared" si="46"/>
        <v>NSW</v>
      </c>
    </row>
    <row r="2960" spans="1:3">
      <c r="A2960" s="150">
        <v>1437</v>
      </c>
      <c r="B2960" s="150">
        <v>63</v>
      </c>
      <c r="C2960" s="149" t="str">
        <f t="shared" si="46"/>
        <v>NSW</v>
      </c>
    </row>
    <row r="2961" spans="1:3">
      <c r="A2961" s="150">
        <v>1438</v>
      </c>
      <c r="B2961" s="150">
        <v>63</v>
      </c>
      <c r="C2961" s="149" t="str">
        <f t="shared" si="46"/>
        <v>NSW</v>
      </c>
    </row>
    <row r="2962" spans="1:3">
      <c r="A2962" s="150">
        <v>1439</v>
      </c>
      <c r="B2962" s="150">
        <v>63</v>
      </c>
      <c r="C2962" s="149" t="str">
        <f t="shared" si="46"/>
        <v>NSW</v>
      </c>
    </row>
    <row r="2963" spans="1:3">
      <c r="A2963" s="150">
        <v>1440</v>
      </c>
      <c r="B2963" s="150">
        <v>63</v>
      </c>
      <c r="C2963" s="149" t="str">
        <f t="shared" si="46"/>
        <v>NSW</v>
      </c>
    </row>
    <row r="2964" spans="1:3">
      <c r="A2964" s="150">
        <v>1441</v>
      </c>
      <c r="B2964" s="150">
        <v>63</v>
      </c>
      <c r="C2964" s="149" t="str">
        <f t="shared" si="46"/>
        <v>NSW</v>
      </c>
    </row>
    <row r="2965" spans="1:3">
      <c r="A2965" s="150">
        <v>1442</v>
      </c>
      <c r="B2965" s="150">
        <v>63</v>
      </c>
      <c r="C2965" s="149" t="str">
        <f t="shared" si="46"/>
        <v>NSW</v>
      </c>
    </row>
    <row r="2966" spans="1:3">
      <c r="A2966" s="150">
        <v>1443</v>
      </c>
      <c r="B2966" s="150">
        <v>63</v>
      </c>
      <c r="C2966" s="149" t="str">
        <f t="shared" si="46"/>
        <v>NSW</v>
      </c>
    </row>
    <row r="2967" spans="1:3">
      <c r="A2967" s="150">
        <v>1444</v>
      </c>
      <c r="B2967" s="150">
        <v>63</v>
      </c>
      <c r="C2967" s="149" t="str">
        <f t="shared" si="46"/>
        <v>NSW</v>
      </c>
    </row>
    <row r="2968" spans="1:3">
      <c r="A2968" s="150">
        <v>1445</v>
      </c>
      <c r="B2968" s="150">
        <v>63</v>
      </c>
      <c r="C2968" s="149" t="str">
        <f t="shared" si="46"/>
        <v>NSW</v>
      </c>
    </row>
    <row r="2969" spans="1:3">
      <c r="A2969" s="150">
        <v>1450</v>
      </c>
      <c r="B2969" s="150">
        <v>63</v>
      </c>
      <c r="C2969" s="149" t="str">
        <f t="shared" si="46"/>
        <v>NSW</v>
      </c>
    </row>
    <row r="2970" spans="1:3">
      <c r="A2970" s="150">
        <v>1452</v>
      </c>
      <c r="B2970" s="150">
        <v>63</v>
      </c>
      <c r="C2970" s="149" t="str">
        <f t="shared" si="46"/>
        <v>NSW</v>
      </c>
    </row>
    <row r="2971" spans="1:3">
      <c r="A2971" s="150">
        <v>1453</v>
      </c>
      <c r="B2971" s="150">
        <v>63</v>
      </c>
      <c r="C2971" s="149" t="str">
        <f t="shared" si="46"/>
        <v>NSW</v>
      </c>
    </row>
    <row r="2972" spans="1:3">
      <c r="A2972" s="150">
        <v>1454</v>
      </c>
      <c r="B2972" s="150">
        <v>63</v>
      </c>
      <c r="C2972" s="149" t="str">
        <f t="shared" si="46"/>
        <v>NSW</v>
      </c>
    </row>
    <row r="2973" spans="1:3">
      <c r="A2973" s="150">
        <v>1455</v>
      </c>
      <c r="B2973" s="150">
        <v>63</v>
      </c>
      <c r="C2973" s="149" t="str">
        <f t="shared" si="46"/>
        <v>NSW</v>
      </c>
    </row>
    <row r="2974" spans="1:3">
      <c r="A2974" s="150">
        <v>1456</v>
      </c>
      <c r="B2974" s="150">
        <v>63</v>
      </c>
      <c r="C2974" s="149" t="str">
        <f t="shared" si="46"/>
        <v>NSW</v>
      </c>
    </row>
    <row r="2975" spans="1:3">
      <c r="A2975" s="150">
        <v>1457</v>
      </c>
      <c r="B2975" s="150">
        <v>63</v>
      </c>
      <c r="C2975" s="149" t="str">
        <f t="shared" si="46"/>
        <v>NSW</v>
      </c>
    </row>
    <row r="2976" spans="1:3">
      <c r="A2976" s="150">
        <v>1458</v>
      </c>
      <c r="B2976" s="150">
        <v>63</v>
      </c>
      <c r="C2976" s="149" t="str">
        <f t="shared" si="46"/>
        <v>NSW</v>
      </c>
    </row>
    <row r="2977" spans="1:3">
      <c r="A2977" s="150">
        <v>1459</v>
      </c>
      <c r="B2977" s="150">
        <v>63</v>
      </c>
      <c r="C2977" s="149" t="str">
        <f t="shared" si="46"/>
        <v>NSW</v>
      </c>
    </row>
    <row r="2978" spans="1:3">
      <c r="A2978" s="150">
        <v>1460</v>
      </c>
      <c r="B2978" s="150">
        <v>63</v>
      </c>
      <c r="C2978" s="149" t="str">
        <f t="shared" si="46"/>
        <v>NSW</v>
      </c>
    </row>
    <row r="2979" spans="1:3">
      <c r="A2979" s="150">
        <v>1461</v>
      </c>
      <c r="B2979" s="150">
        <v>63</v>
      </c>
      <c r="C2979" s="149" t="str">
        <f t="shared" si="46"/>
        <v>NSW</v>
      </c>
    </row>
    <row r="2980" spans="1:3">
      <c r="A2980" s="150">
        <v>1462</v>
      </c>
      <c r="B2980" s="150">
        <v>63</v>
      </c>
      <c r="C2980" s="149" t="str">
        <f t="shared" si="46"/>
        <v>NSW</v>
      </c>
    </row>
    <row r="2981" spans="1:3">
      <c r="A2981" s="150">
        <v>1463</v>
      </c>
      <c r="B2981" s="150">
        <v>63</v>
      </c>
      <c r="C2981" s="149" t="str">
        <f t="shared" si="46"/>
        <v>NSW</v>
      </c>
    </row>
    <row r="2982" spans="1:3">
      <c r="A2982" s="150">
        <v>1465</v>
      </c>
      <c r="B2982" s="150">
        <v>63</v>
      </c>
      <c r="C2982" s="149" t="str">
        <f t="shared" si="46"/>
        <v>NSW</v>
      </c>
    </row>
    <row r="2983" spans="1:3">
      <c r="A2983" s="150">
        <v>1467</v>
      </c>
      <c r="B2983" s="150">
        <v>63</v>
      </c>
      <c r="C2983" s="149" t="str">
        <f t="shared" si="46"/>
        <v>NSW</v>
      </c>
    </row>
    <row r="2984" spans="1:3">
      <c r="A2984" s="150">
        <v>1468</v>
      </c>
      <c r="B2984" s="150">
        <v>63</v>
      </c>
      <c r="C2984" s="149" t="str">
        <f t="shared" si="46"/>
        <v>NSW</v>
      </c>
    </row>
    <row r="2985" spans="1:3">
      <c r="A2985" s="150">
        <v>1470</v>
      </c>
      <c r="B2985" s="150">
        <v>63</v>
      </c>
      <c r="C2985" s="149" t="str">
        <f t="shared" si="46"/>
        <v>NSW</v>
      </c>
    </row>
    <row r="2986" spans="1:3">
      <c r="A2986" s="150">
        <v>1472</v>
      </c>
      <c r="B2986" s="150">
        <v>63</v>
      </c>
      <c r="C2986" s="149" t="str">
        <f t="shared" si="46"/>
        <v>NSW</v>
      </c>
    </row>
    <row r="2987" spans="1:3">
      <c r="A2987" s="150">
        <v>1474</v>
      </c>
      <c r="B2987" s="150">
        <v>63</v>
      </c>
      <c r="C2987" s="149" t="str">
        <f t="shared" si="46"/>
        <v>NSW</v>
      </c>
    </row>
    <row r="2988" spans="1:3">
      <c r="A2988" s="150">
        <v>1475</v>
      </c>
      <c r="B2988" s="150">
        <v>63</v>
      </c>
      <c r="C2988" s="149" t="str">
        <f t="shared" si="46"/>
        <v>NSW</v>
      </c>
    </row>
    <row r="2989" spans="1:3">
      <c r="A2989" s="150">
        <v>1476</v>
      </c>
      <c r="B2989" s="150">
        <v>63</v>
      </c>
      <c r="C2989" s="149" t="str">
        <f t="shared" si="46"/>
        <v>NSW</v>
      </c>
    </row>
    <row r="2990" spans="1:3">
      <c r="A2990" s="150">
        <v>1477</v>
      </c>
      <c r="B2990" s="150">
        <v>63</v>
      </c>
      <c r="C2990" s="149" t="str">
        <f t="shared" si="46"/>
        <v>NSW</v>
      </c>
    </row>
    <row r="2991" spans="1:3">
      <c r="A2991" s="150">
        <v>1478</v>
      </c>
      <c r="B2991" s="150">
        <v>63</v>
      </c>
      <c r="C2991" s="149" t="str">
        <f t="shared" si="46"/>
        <v>NSW</v>
      </c>
    </row>
    <row r="2992" spans="1:3">
      <c r="A2992" s="150">
        <v>1479</v>
      </c>
      <c r="B2992" s="150">
        <v>63</v>
      </c>
      <c r="C2992" s="149" t="str">
        <f t="shared" si="46"/>
        <v>NSW</v>
      </c>
    </row>
    <row r="2993" spans="1:3">
      <c r="A2993" s="150">
        <v>1480</v>
      </c>
      <c r="B2993" s="150">
        <v>63</v>
      </c>
      <c r="C2993" s="149" t="str">
        <f t="shared" si="46"/>
        <v>NSW</v>
      </c>
    </row>
    <row r="2994" spans="1:3">
      <c r="A2994" s="150">
        <v>1481</v>
      </c>
      <c r="B2994" s="150">
        <v>63</v>
      </c>
      <c r="C2994" s="149" t="str">
        <f t="shared" si="46"/>
        <v>NSW</v>
      </c>
    </row>
    <row r="2995" spans="1:3">
      <c r="A2995" s="150">
        <v>1482</v>
      </c>
      <c r="B2995" s="150">
        <v>63</v>
      </c>
      <c r="C2995" s="149" t="str">
        <f t="shared" si="46"/>
        <v>NSW</v>
      </c>
    </row>
    <row r="2996" spans="1:3">
      <c r="A2996" s="150">
        <v>1484</v>
      </c>
      <c r="B2996" s="150">
        <v>63</v>
      </c>
      <c r="C2996" s="149" t="str">
        <f t="shared" si="46"/>
        <v>NSW</v>
      </c>
    </row>
    <row r="2997" spans="1:3">
      <c r="A2997" s="150">
        <v>1485</v>
      </c>
      <c r="B2997" s="150">
        <v>63</v>
      </c>
      <c r="C2997" s="149" t="str">
        <f t="shared" si="46"/>
        <v>NSW</v>
      </c>
    </row>
    <row r="2998" spans="1:3">
      <c r="A2998" s="150">
        <v>1487</v>
      </c>
      <c r="B2998" s="150">
        <v>63</v>
      </c>
      <c r="C2998" s="149" t="str">
        <f t="shared" si="46"/>
        <v>NSW</v>
      </c>
    </row>
    <row r="2999" spans="1:3">
      <c r="A2999" s="150">
        <v>1490</v>
      </c>
      <c r="B2999" s="150">
        <v>63</v>
      </c>
      <c r="C2999" s="149" t="str">
        <f t="shared" si="46"/>
        <v>NSW</v>
      </c>
    </row>
    <row r="3000" spans="1:3">
      <c r="A3000" s="150">
        <v>1493</v>
      </c>
      <c r="B3000" s="150">
        <v>63</v>
      </c>
      <c r="C3000" s="149" t="str">
        <f t="shared" si="46"/>
        <v>NSW</v>
      </c>
    </row>
    <row r="3001" spans="1:3">
      <c r="A3001" s="150">
        <v>1495</v>
      </c>
      <c r="B3001" s="150">
        <v>63</v>
      </c>
      <c r="C3001" s="149" t="str">
        <f t="shared" si="46"/>
        <v>NSW</v>
      </c>
    </row>
    <row r="3002" spans="1:3">
      <c r="A3002" s="150">
        <v>1499</v>
      </c>
      <c r="B3002" s="150">
        <v>63</v>
      </c>
      <c r="C3002" s="149" t="str">
        <f t="shared" si="46"/>
        <v>NSW</v>
      </c>
    </row>
    <row r="3003" spans="1:3">
      <c r="A3003" s="150">
        <v>1502</v>
      </c>
      <c r="B3003" s="150">
        <v>63</v>
      </c>
      <c r="C3003" s="149" t="str">
        <f t="shared" si="46"/>
        <v>NSW</v>
      </c>
    </row>
    <row r="3004" spans="1:3">
      <c r="A3004" s="150">
        <v>1503</v>
      </c>
      <c r="B3004" s="150">
        <v>63</v>
      </c>
      <c r="C3004" s="149" t="str">
        <f t="shared" si="46"/>
        <v>NSW</v>
      </c>
    </row>
    <row r="3005" spans="1:3">
      <c r="A3005" s="150">
        <v>1504</v>
      </c>
      <c r="B3005" s="150">
        <v>63</v>
      </c>
      <c r="C3005" s="149" t="str">
        <f t="shared" si="46"/>
        <v>NSW</v>
      </c>
    </row>
    <row r="3006" spans="1:3">
      <c r="A3006" s="150">
        <v>1505</v>
      </c>
      <c r="B3006" s="150">
        <v>63</v>
      </c>
      <c r="C3006" s="149" t="str">
        <f t="shared" si="46"/>
        <v>NSW</v>
      </c>
    </row>
    <row r="3007" spans="1:3">
      <c r="A3007" s="150">
        <v>1506</v>
      </c>
      <c r="B3007" s="150">
        <v>63</v>
      </c>
      <c r="C3007" s="149" t="str">
        <f t="shared" si="46"/>
        <v>NSW</v>
      </c>
    </row>
    <row r="3008" spans="1:3">
      <c r="A3008" s="150">
        <v>1507</v>
      </c>
      <c r="B3008" s="150">
        <v>63</v>
      </c>
      <c r="C3008" s="149" t="str">
        <f t="shared" si="46"/>
        <v>NSW</v>
      </c>
    </row>
    <row r="3009" spans="1:3">
      <c r="A3009" s="150">
        <v>1508</v>
      </c>
      <c r="B3009" s="150">
        <v>63</v>
      </c>
      <c r="C3009" s="149" t="str">
        <f t="shared" si="46"/>
        <v>NSW</v>
      </c>
    </row>
    <row r="3010" spans="1:3">
      <c r="A3010" s="150">
        <v>1509</v>
      </c>
      <c r="B3010" s="150">
        <v>63</v>
      </c>
      <c r="C3010" s="149" t="str">
        <f t="shared" ref="C3010:C3073" si="47">IF(OR(A3010&lt;=299,AND(A3010&lt;3000,A3010&gt;=1000)),"NSW",IF(AND(A3010&lt;=999,A3010&gt;=800),"NT",IF(OR(AND(A3010&lt;=8999,A3010&gt;=8000),AND(A3010&lt;=3999,A3010&gt;=3000)),"VIC",IF(OR(AND(A3010&lt;=9999,A3010&gt;=9000),AND(A3010&lt;=4999,A3010&gt;=4000)),"QLD",IF(AND(A3010&lt;=5999,A3010&gt;=5000),"SA",IF(AND(A3010&lt;=6999,A3010&gt;=6000),"WA","TAS"))))))</f>
        <v>NSW</v>
      </c>
    </row>
    <row r="3011" spans="1:3">
      <c r="A3011" s="150">
        <v>1510</v>
      </c>
      <c r="B3011" s="150">
        <v>63</v>
      </c>
      <c r="C3011" s="149" t="str">
        <f t="shared" si="47"/>
        <v>NSW</v>
      </c>
    </row>
    <row r="3012" spans="1:3">
      <c r="A3012" s="150">
        <v>1511</v>
      </c>
      <c r="B3012" s="150">
        <v>63</v>
      </c>
      <c r="C3012" s="149" t="str">
        <f t="shared" si="47"/>
        <v>NSW</v>
      </c>
    </row>
    <row r="3013" spans="1:3">
      <c r="A3013" s="150">
        <v>1515</v>
      </c>
      <c r="B3013" s="150">
        <v>63</v>
      </c>
      <c r="C3013" s="149" t="str">
        <f t="shared" si="47"/>
        <v>NSW</v>
      </c>
    </row>
    <row r="3014" spans="1:3">
      <c r="A3014" s="150">
        <v>1516</v>
      </c>
      <c r="B3014" s="150">
        <v>63</v>
      </c>
      <c r="C3014" s="149" t="str">
        <f t="shared" si="47"/>
        <v>NSW</v>
      </c>
    </row>
    <row r="3015" spans="1:3">
      <c r="A3015" s="150">
        <v>1517</v>
      </c>
      <c r="B3015" s="150">
        <v>63</v>
      </c>
      <c r="C3015" s="149" t="str">
        <f t="shared" si="47"/>
        <v>NSW</v>
      </c>
    </row>
    <row r="3016" spans="1:3">
      <c r="A3016" s="150">
        <v>1544</v>
      </c>
      <c r="B3016" s="150">
        <v>63</v>
      </c>
      <c r="C3016" s="149" t="str">
        <f t="shared" si="47"/>
        <v>NSW</v>
      </c>
    </row>
    <row r="3017" spans="1:3">
      <c r="A3017" s="150">
        <v>1545</v>
      </c>
      <c r="B3017" s="150">
        <v>63</v>
      </c>
      <c r="C3017" s="149" t="str">
        <f t="shared" si="47"/>
        <v>NSW</v>
      </c>
    </row>
    <row r="3018" spans="1:3">
      <c r="A3018" s="150">
        <v>1546</v>
      </c>
      <c r="B3018" s="150">
        <v>63</v>
      </c>
      <c r="C3018" s="149" t="str">
        <f t="shared" si="47"/>
        <v>NSW</v>
      </c>
    </row>
    <row r="3019" spans="1:3">
      <c r="A3019" s="150">
        <v>1547</v>
      </c>
      <c r="B3019" s="150">
        <v>63</v>
      </c>
      <c r="C3019" s="149" t="str">
        <f t="shared" si="47"/>
        <v>NSW</v>
      </c>
    </row>
    <row r="3020" spans="1:3">
      <c r="A3020" s="150">
        <v>1549</v>
      </c>
      <c r="B3020" s="150">
        <v>63</v>
      </c>
      <c r="C3020" s="149" t="str">
        <f t="shared" si="47"/>
        <v>NSW</v>
      </c>
    </row>
    <row r="3021" spans="1:3">
      <c r="A3021" s="150">
        <v>1550</v>
      </c>
      <c r="B3021" s="150">
        <v>63</v>
      </c>
      <c r="C3021" s="149" t="str">
        <f t="shared" si="47"/>
        <v>NSW</v>
      </c>
    </row>
    <row r="3022" spans="1:3">
      <c r="A3022" s="150">
        <v>1551</v>
      </c>
      <c r="B3022" s="150">
        <v>63</v>
      </c>
      <c r="C3022" s="149" t="str">
        <f t="shared" si="47"/>
        <v>NSW</v>
      </c>
    </row>
    <row r="3023" spans="1:3">
      <c r="A3023" s="150">
        <v>1552</v>
      </c>
      <c r="B3023" s="150">
        <v>63</v>
      </c>
      <c r="C3023" s="149" t="str">
        <f t="shared" si="47"/>
        <v>NSW</v>
      </c>
    </row>
    <row r="3024" spans="1:3">
      <c r="A3024" s="150">
        <v>1553</v>
      </c>
      <c r="B3024" s="150">
        <v>63</v>
      </c>
      <c r="C3024" s="149" t="str">
        <f t="shared" si="47"/>
        <v>NSW</v>
      </c>
    </row>
    <row r="3025" spans="1:3">
      <c r="A3025" s="150">
        <v>1554</v>
      </c>
      <c r="B3025" s="150">
        <v>63</v>
      </c>
      <c r="C3025" s="149" t="str">
        <f t="shared" si="47"/>
        <v>NSW</v>
      </c>
    </row>
    <row r="3026" spans="1:3">
      <c r="A3026" s="150">
        <v>1555</v>
      </c>
      <c r="B3026" s="150">
        <v>63</v>
      </c>
      <c r="C3026" s="149" t="str">
        <f t="shared" si="47"/>
        <v>NSW</v>
      </c>
    </row>
    <row r="3027" spans="1:3">
      <c r="A3027" s="150">
        <v>1556</v>
      </c>
      <c r="B3027" s="150">
        <v>63</v>
      </c>
      <c r="C3027" s="149" t="str">
        <f t="shared" si="47"/>
        <v>NSW</v>
      </c>
    </row>
    <row r="3028" spans="1:3">
      <c r="A3028" s="150">
        <v>1557</v>
      </c>
      <c r="B3028" s="150">
        <v>63</v>
      </c>
      <c r="C3028" s="149" t="str">
        <f t="shared" si="47"/>
        <v>NSW</v>
      </c>
    </row>
    <row r="3029" spans="1:3">
      <c r="A3029" s="150">
        <v>1558</v>
      </c>
      <c r="B3029" s="150">
        <v>63</v>
      </c>
      <c r="C3029" s="149" t="str">
        <f t="shared" si="47"/>
        <v>NSW</v>
      </c>
    </row>
    <row r="3030" spans="1:3">
      <c r="A3030" s="150">
        <v>1559</v>
      </c>
      <c r="B3030" s="150">
        <v>63</v>
      </c>
      <c r="C3030" s="149" t="str">
        <f t="shared" si="47"/>
        <v>NSW</v>
      </c>
    </row>
    <row r="3031" spans="1:3">
      <c r="A3031" s="150">
        <v>1560</v>
      </c>
      <c r="B3031" s="150">
        <v>63</v>
      </c>
      <c r="C3031" s="149" t="str">
        <f t="shared" si="47"/>
        <v>NSW</v>
      </c>
    </row>
    <row r="3032" spans="1:3">
      <c r="A3032" s="150">
        <v>1565</v>
      </c>
      <c r="B3032" s="150">
        <v>63</v>
      </c>
      <c r="C3032" s="149" t="str">
        <f t="shared" si="47"/>
        <v>NSW</v>
      </c>
    </row>
    <row r="3033" spans="1:3">
      <c r="A3033" s="150">
        <v>1570</v>
      </c>
      <c r="B3033" s="150">
        <v>63</v>
      </c>
      <c r="C3033" s="149" t="str">
        <f t="shared" si="47"/>
        <v>NSW</v>
      </c>
    </row>
    <row r="3034" spans="1:3">
      <c r="A3034" s="150">
        <v>1571</v>
      </c>
      <c r="B3034" s="150">
        <v>63</v>
      </c>
      <c r="C3034" s="149" t="str">
        <f t="shared" si="47"/>
        <v>NSW</v>
      </c>
    </row>
    <row r="3035" spans="1:3">
      <c r="A3035" s="150">
        <v>1581</v>
      </c>
      <c r="B3035" s="150">
        <v>63</v>
      </c>
      <c r="C3035" s="149" t="str">
        <f t="shared" si="47"/>
        <v>NSW</v>
      </c>
    </row>
    <row r="3036" spans="1:3">
      <c r="A3036" s="150">
        <v>1582</v>
      </c>
      <c r="B3036" s="150">
        <v>63</v>
      </c>
      <c r="C3036" s="149" t="str">
        <f t="shared" si="47"/>
        <v>NSW</v>
      </c>
    </row>
    <row r="3037" spans="1:3">
      <c r="A3037" s="150">
        <v>1583</v>
      </c>
      <c r="B3037" s="150">
        <v>63</v>
      </c>
      <c r="C3037" s="149" t="str">
        <f t="shared" si="47"/>
        <v>NSW</v>
      </c>
    </row>
    <row r="3038" spans="1:3">
      <c r="A3038" s="150">
        <v>1584</v>
      </c>
      <c r="B3038" s="150">
        <v>63</v>
      </c>
      <c r="C3038" s="149" t="str">
        <f t="shared" si="47"/>
        <v>NSW</v>
      </c>
    </row>
    <row r="3039" spans="1:3">
      <c r="A3039" s="150">
        <v>1585</v>
      </c>
      <c r="B3039" s="150">
        <v>63</v>
      </c>
      <c r="C3039" s="149" t="str">
        <f t="shared" si="47"/>
        <v>NSW</v>
      </c>
    </row>
    <row r="3040" spans="1:3">
      <c r="A3040" s="150">
        <v>1586</v>
      </c>
      <c r="B3040" s="150">
        <v>63</v>
      </c>
      <c r="C3040" s="149" t="str">
        <f t="shared" si="47"/>
        <v>NSW</v>
      </c>
    </row>
    <row r="3041" spans="1:3">
      <c r="A3041" s="150">
        <v>1587</v>
      </c>
      <c r="B3041" s="150">
        <v>63</v>
      </c>
      <c r="C3041" s="149" t="str">
        <f t="shared" si="47"/>
        <v>NSW</v>
      </c>
    </row>
    <row r="3042" spans="1:3">
      <c r="A3042" s="150">
        <v>1588</v>
      </c>
      <c r="B3042" s="150">
        <v>63</v>
      </c>
      <c r="C3042" s="149" t="str">
        <f t="shared" si="47"/>
        <v>NSW</v>
      </c>
    </row>
    <row r="3043" spans="1:3">
      <c r="A3043" s="150">
        <v>1589</v>
      </c>
      <c r="B3043" s="150">
        <v>63</v>
      </c>
      <c r="C3043" s="149" t="str">
        <f t="shared" si="47"/>
        <v>NSW</v>
      </c>
    </row>
    <row r="3044" spans="1:3">
      <c r="A3044" s="150">
        <v>1590</v>
      </c>
      <c r="B3044" s="150">
        <v>63</v>
      </c>
      <c r="C3044" s="149" t="str">
        <f t="shared" si="47"/>
        <v>NSW</v>
      </c>
    </row>
    <row r="3045" spans="1:3">
      <c r="A3045" s="150">
        <v>1595</v>
      </c>
      <c r="B3045" s="150">
        <v>63</v>
      </c>
      <c r="C3045" s="149" t="str">
        <f t="shared" si="47"/>
        <v>NSW</v>
      </c>
    </row>
    <row r="3046" spans="1:3">
      <c r="A3046" s="150">
        <v>1596</v>
      </c>
      <c r="B3046" s="150">
        <v>63</v>
      </c>
      <c r="C3046" s="149" t="str">
        <f t="shared" si="47"/>
        <v>NSW</v>
      </c>
    </row>
    <row r="3047" spans="1:3">
      <c r="A3047" s="150">
        <v>1597</v>
      </c>
      <c r="B3047" s="150">
        <v>63</v>
      </c>
      <c r="C3047" s="149" t="str">
        <f t="shared" si="47"/>
        <v>NSW</v>
      </c>
    </row>
    <row r="3048" spans="1:3">
      <c r="A3048" s="150">
        <v>1598</v>
      </c>
      <c r="B3048" s="150">
        <v>63</v>
      </c>
      <c r="C3048" s="149" t="str">
        <f t="shared" si="47"/>
        <v>NSW</v>
      </c>
    </row>
    <row r="3049" spans="1:3">
      <c r="A3049" s="150">
        <v>1599</v>
      </c>
      <c r="B3049" s="150">
        <v>63</v>
      </c>
      <c r="C3049" s="149" t="str">
        <f t="shared" si="47"/>
        <v>NSW</v>
      </c>
    </row>
    <row r="3050" spans="1:3">
      <c r="A3050" s="150">
        <v>1600</v>
      </c>
      <c r="B3050" s="150">
        <v>63</v>
      </c>
      <c r="C3050" s="149" t="str">
        <f t="shared" si="47"/>
        <v>NSW</v>
      </c>
    </row>
    <row r="3051" spans="1:3">
      <c r="A3051" s="150">
        <v>1601</v>
      </c>
      <c r="B3051" s="150">
        <v>63</v>
      </c>
      <c r="C3051" s="149" t="str">
        <f t="shared" si="47"/>
        <v>NSW</v>
      </c>
    </row>
    <row r="3052" spans="1:3">
      <c r="A3052" s="150">
        <v>1602</v>
      </c>
      <c r="B3052" s="150">
        <v>63</v>
      </c>
      <c r="C3052" s="149" t="str">
        <f t="shared" si="47"/>
        <v>NSW</v>
      </c>
    </row>
    <row r="3053" spans="1:3">
      <c r="A3053" s="150">
        <v>1603</v>
      </c>
      <c r="B3053" s="150">
        <v>63</v>
      </c>
      <c r="C3053" s="149" t="str">
        <f t="shared" si="47"/>
        <v>NSW</v>
      </c>
    </row>
    <row r="3054" spans="1:3">
      <c r="A3054" s="150">
        <v>1604</v>
      </c>
      <c r="B3054" s="150">
        <v>63</v>
      </c>
      <c r="C3054" s="149" t="str">
        <f t="shared" si="47"/>
        <v>NSW</v>
      </c>
    </row>
    <row r="3055" spans="1:3">
      <c r="A3055" s="150">
        <v>1605</v>
      </c>
      <c r="B3055" s="150">
        <v>63</v>
      </c>
      <c r="C3055" s="149" t="str">
        <f t="shared" si="47"/>
        <v>NSW</v>
      </c>
    </row>
    <row r="3056" spans="1:3">
      <c r="A3056" s="150">
        <v>1606</v>
      </c>
      <c r="B3056" s="150">
        <v>63</v>
      </c>
      <c r="C3056" s="149" t="str">
        <f t="shared" si="47"/>
        <v>NSW</v>
      </c>
    </row>
    <row r="3057" spans="1:3">
      <c r="A3057" s="150">
        <v>1607</v>
      </c>
      <c r="B3057" s="150">
        <v>63</v>
      </c>
      <c r="C3057" s="149" t="str">
        <f t="shared" si="47"/>
        <v>NSW</v>
      </c>
    </row>
    <row r="3058" spans="1:3">
      <c r="A3058" s="150">
        <v>1608</v>
      </c>
      <c r="B3058" s="150">
        <v>63</v>
      </c>
      <c r="C3058" s="149" t="str">
        <f t="shared" si="47"/>
        <v>NSW</v>
      </c>
    </row>
    <row r="3059" spans="1:3">
      <c r="A3059" s="150">
        <v>1609</v>
      </c>
      <c r="B3059" s="150">
        <v>63</v>
      </c>
      <c r="C3059" s="149" t="str">
        <f t="shared" si="47"/>
        <v>NSW</v>
      </c>
    </row>
    <row r="3060" spans="1:3">
      <c r="A3060" s="150">
        <v>1610</v>
      </c>
      <c r="B3060" s="150">
        <v>63</v>
      </c>
      <c r="C3060" s="149" t="str">
        <f t="shared" si="47"/>
        <v>NSW</v>
      </c>
    </row>
    <row r="3061" spans="1:3">
      <c r="A3061" s="150">
        <v>1611</v>
      </c>
      <c r="B3061" s="150">
        <v>63</v>
      </c>
      <c r="C3061" s="149" t="str">
        <f t="shared" si="47"/>
        <v>NSW</v>
      </c>
    </row>
    <row r="3062" spans="1:3">
      <c r="A3062" s="150">
        <v>1627</v>
      </c>
      <c r="B3062" s="150">
        <v>63</v>
      </c>
      <c r="C3062" s="149" t="str">
        <f t="shared" si="47"/>
        <v>NSW</v>
      </c>
    </row>
    <row r="3063" spans="1:3">
      <c r="A3063" s="150">
        <v>1628</v>
      </c>
      <c r="B3063" s="150">
        <v>63</v>
      </c>
      <c r="C3063" s="149" t="str">
        <f t="shared" si="47"/>
        <v>NSW</v>
      </c>
    </row>
    <row r="3064" spans="1:3">
      <c r="A3064" s="150">
        <v>1629</v>
      </c>
      <c r="B3064" s="150">
        <v>63</v>
      </c>
      <c r="C3064" s="149" t="str">
        <f t="shared" si="47"/>
        <v>NSW</v>
      </c>
    </row>
    <row r="3065" spans="1:3">
      <c r="A3065" s="150">
        <v>1630</v>
      </c>
      <c r="B3065" s="150">
        <v>63</v>
      </c>
      <c r="C3065" s="149" t="str">
        <f t="shared" si="47"/>
        <v>NSW</v>
      </c>
    </row>
    <row r="3066" spans="1:3">
      <c r="A3066" s="150">
        <v>1631</v>
      </c>
      <c r="B3066" s="150">
        <v>63</v>
      </c>
      <c r="C3066" s="149" t="str">
        <f t="shared" si="47"/>
        <v>NSW</v>
      </c>
    </row>
    <row r="3067" spans="1:3">
      <c r="A3067" s="150">
        <v>1632</v>
      </c>
      <c r="B3067" s="150">
        <v>63</v>
      </c>
      <c r="C3067" s="149" t="str">
        <f t="shared" si="47"/>
        <v>NSW</v>
      </c>
    </row>
    <row r="3068" spans="1:3">
      <c r="A3068" s="150">
        <v>1633</v>
      </c>
      <c r="B3068" s="150">
        <v>63</v>
      </c>
      <c r="C3068" s="149" t="str">
        <f t="shared" si="47"/>
        <v>NSW</v>
      </c>
    </row>
    <row r="3069" spans="1:3">
      <c r="A3069" s="150">
        <v>1635</v>
      </c>
      <c r="B3069" s="150">
        <v>63</v>
      </c>
      <c r="C3069" s="149" t="str">
        <f t="shared" si="47"/>
        <v>NSW</v>
      </c>
    </row>
    <row r="3070" spans="1:3">
      <c r="A3070" s="150">
        <v>1636</v>
      </c>
      <c r="B3070" s="150">
        <v>63</v>
      </c>
      <c r="C3070" s="149" t="str">
        <f t="shared" si="47"/>
        <v>NSW</v>
      </c>
    </row>
    <row r="3071" spans="1:3">
      <c r="A3071" s="150">
        <v>1639</v>
      </c>
      <c r="B3071" s="150">
        <v>63</v>
      </c>
      <c r="C3071" s="149" t="str">
        <f t="shared" si="47"/>
        <v>NSW</v>
      </c>
    </row>
    <row r="3072" spans="1:3">
      <c r="A3072" s="150">
        <v>1640</v>
      </c>
      <c r="B3072" s="150">
        <v>63</v>
      </c>
      <c r="C3072" s="149" t="str">
        <f t="shared" si="47"/>
        <v>NSW</v>
      </c>
    </row>
    <row r="3073" spans="1:3">
      <c r="A3073" s="150">
        <v>1646</v>
      </c>
      <c r="B3073" s="150">
        <v>63</v>
      </c>
      <c r="C3073" s="149" t="str">
        <f t="shared" si="47"/>
        <v>NSW</v>
      </c>
    </row>
    <row r="3074" spans="1:3">
      <c r="A3074" s="150">
        <v>1648</v>
      </c>
      <c r="B3074" s="150">
        <v>63</v>
      </c>
      <c r="C3074" s="149" t="str">
        <f t="shared" ref="C3074:C3137" si="48">IF(OR(A3074&lt;=299,AND(A3074&lt;3000,A3074&gt;=1000)),"NSW",IF(AND(A3074&lt;=999,A3074&gt;=800),"NT",IF(OR(AND(A3074&lt;=8999,A3074&gt;=8000),AND(A3074&lt;=3999,A3074&gt;=3000)),"VIC",IF(OR(AND(A3074&lt;=9999,A3074&gt;=9000),AND(A3074&lt;=4999,A3074&gt;=4000)),"QLD",IF(AND(A3074&lt;=5999,A3074&gt;=5000),"SA",IF(AND(A3074&lt;=6999,A3074&gt;=6000),"WA","TAS"))))))</f>
        <v>NSW</v>
      </c>
    </row>
    <row r="3075" spans="1:3">
      <c r="A3075" s="150">
        <v>1650</v>
      </c>
      <c r="B3075" s="150">
        <v>63</v>
      </c>
      <c r="C3075" s="149" t="str">
        <f t="shared" si="48"/>
        <v>NSW</v>
      </c>
    </row>
    <row r="3076" spans="1:3">
      <c r="A3076" s="150">
        <v>1651</v>
      </c>
      <c r="B3076" s="150">
        <v>63</v>
      </c>
      <c r="C3076" s="149" t="str">
        <f t="shared" si="48"/>
        <v>NSW</v>
      </c>
    </row>
    <row r="3077" spans="1:3">
      <c r="A3077" s="150">
        <v>1652</v>
      </c>
      <c r="B3077" s="150">
        <v>63</v>
      </c>
      <c r="C3077" s="149" t="str">
        <f t="shared" si="48"/>
        <v>NSW</v>
      </c>
    </row>
    <row r="3078" spans="1:3">
      <c r="A3078" s="150">
        <v>1653</v>
      </c>
      <c r="B3078" s="150">
        <v>63</v>
      </c>
      <c r="C3078" s="149" t="str">
        <f t="shared" si="48"/>
        <v>NSW</v>
      </c>
    </row>
    <row r="3079" spans="1:3">
      <c r="A3079" s="150">
        <v>1654</v>
      </c>
      <c r="B3079" s="150">
        <v>63</v>
      </c>
      <c r="C3079" s="149" t="str">
        <f t="shared" si="48"/>
        <v>NSW</v>
      </c>
    </row>
    <row r="3080" spans="1:3">
      <c r="A3080" s="150">
        <v>1655</v>
      </c>
      <c r="B3080" s="150">
        <v>63</v>
      </c>
      <c r="C3080" s="149" t="str">
        <f t="shared" si="48"/>
        <v>NSW</v>
      </c>
    </row>
    <row r="3081" spans="1:3">
      <c r="A3081" s="150">
        <v>1656</v>
      </c>
      <c r="B3081" s="150">
        <v>63</v>
      </c>
      <c r="C3081" s="149" t="str">
        <f t="shared" si="48"/>
        <v>NSW</v>
      </c>
    </row>
    <row r="3082" spans="1:3">
      <c r="A3082" s="150">
        <v>1657</v>
      </c>
      <c r="B3082" s="150">
        <v>63</v>
      </c>
      <c r="C3082" s="149" t="str">
        <f t="shared" si="48"/>
        <v>NSW</v>
      </c>
    </row>
    <row r="3083" spans="1:3">
      <c r="A3083" s="150">
        <v>1658</v>
      </c>
      <c r="B3083" s="150">
        <v>63</v>
      </c>
      <c r="C3083" s="149" t="str">
        <f t="shared" si="48"/>
        <v>NSW</v>
      </c>
    </row>
    <row r="3084" spans="1:3">
      <c r="A3084" s="150">
        <v>1659</v>
      </c>
      <c r="B3084" s="150">
        <v>63</v>
      </c>
      <c r="C3084" s="149" t="str">
        <f t="shared" si="48"/>
        <v>NSW</v>
      </c>
    </row>
    <row r="3085" spans="1:3">
      <c r="A3085" s="150">
        <v>1660</v>
      </c>
      <c r="B3085" s="150">
        <v>63</v>
      </c>
      <c r="C3085" s="149" t="str">
        <f t="shared" si="48"/>
        <v>NSW</v>
      </c>
    </row>
    <row r="3086" spans="1:3">
      <c r="A3086" s="150">
        <v>1670</v>
      </c>
      <c r="B3086" s="150">
        <v>63</v>
      </c>
      <c r="C3086" s="149" t="str">
        <f t="shared" si="48"/>
        <v>NSW</v>
      </c>
    </row>
    <row r="3087" spans="1:3">
      <c r="A3087" s="150">
        <v>1671</v>
      </c>
      <c r="B3087" s="150">
        <v>63</v>
      </c>
      <c r="C3087" s="149" t="str">
        <f t="shared" si="48"/>
        <v>NSW</v>
      </c>
    </row>
    <row r="3088" spans="1:3">
      <c r="A3088" s="150">
        <v>1672</v>
      </c>
      <c r="B3088" s="150">
        <v>63</v>
      </c>
      <c r="C3088" s="149" t="str">
        <f t="shared" si="48"/>
        <v>NSW</v>
      </c>
    </row>
    <row r="3089" spans="1:3">
      <c r="A3089" s="150">
        <v>1673</v>
      </c>
      <c r="B3089" s="150">
        <v>63</v>
      </c>
      <c r="C3089" s="149" t="str">
        <f t="shared" si="48"/>
        <v>NSW</v>
      </c>
    </row>
    <row r="3090" spans="1:3">
      <c r="A3090" s="150">
        <v>1674</v>
      </c>
      <c r="B3090" s="150">
        <v>63</v>
      </c>
      <c r="C3090" s="149" t="str">
        <f t="shared" si="48"/>
        <v>NSW</v>
      </c>
    </row>
    <row r="3091" spans="1:3">
      <c r="A3091" s="150">
        <v>1675</v>
      </c>
      <c r="B3091" s="150">
        <v>63</v>
      </c>
      <c r="C3091" s="149" t="str">
        <f t="shared" si="48"/>
        <v>NSW</v>
      </c>
    </row>
    <row r="3092" spans="1:3">
      <c r="A3092" s="150">
        <v>1676</v>
      </c>
      <c r="B3092" s="150">
        <v>63</v>
      </c>
      <c r="C3092" s="149" t="str">
        <f t="shared" si="48"/>
        <v>NSW</v>
      </c>
    </row>
    <row r="3093" spans="1:3">
      <c r="A3093" s="150">
        <v>1677</v>
      </c>
      <c r="B3093" s="150">
        <v>63</v>
      </c>
      <c r="C3093" s="149" t="str">
        <f t="shared" si="48"/>
        <v>NSW</v>
      </c>
    </row>
    <row r="3094" spans="1:3">
      <c r="A3094" s="150">
        <v>1678</v>
      </c>
      <c r="B3094" s="150">
        <v>63</v>
      </c>
      <c r="C3094" s="149" t="str">
        <f t="shared" si="48"/>
        <v>NSW</v>
      </c>
    </row>
    <row r="3095" spans="1:3">
      <c r="A3095" s="150">
        <v>1679</v>
      </c>
      <c r="B3095" s="150">
        <v>63</v>
      </c>
      <c r="C3095" s="149" t="str">
        <f t="shared" si="48"/>
        <v>NSW</v>
      </c>
    </row>
    <row r="3096" spans="1:3">
      <c r="A3096" s="150">
        <v>1680</v>
      </c>
      <c r="B3096" s="150">
        <v>63</v>
      </c>
      <c r="C3096" s="149" t="str">
        <f t="shared" si="48"/>
        <v>NSW</v>
      </c>
    </row>
    <row r="3097" spans="1:3">
      <c r="A3097" s="150">
        <v>1681</v>
      </c>
      <c r="B3097" s="150">
        <v>63</v>
      </c>
      <c r="C3097" s="149" t="str">
        <f t="shared" si="48"/>
        <v>NSW</v>
      </c>
    </row>
    <row r="3098" spans="1:3">
      <c r="A3098" s="150">
        <v>1682</v>
      </c>
      <c r="B3098" s="150">
        <v>63</v>
      </c>
      <c r="C3098" s="149" t="str">
        <f t="shared" si="48"/>
        <v>NSW</v>
      </c>
    </row>
    <row r="3099" spans="1:3">
      <c r="A3099" s="150">
        <v>1683</v>
      </c>
      <c r="B3099" s="150">
        <v>63</v>
      </c>
      <c r="C3099" s="149" t="str">
        <f t="shared" si="48"/>
        <v>NSW</v>
      </c>
    </row>
    <row r="3100" spans="1:3">
      <c r="A3100" s="150">
        <v>1684</v>
      </c>
      <c r="B3100" s="150">
        <v>63</v>
      </c>
      <c r="C3100" s="149" t="str">
        <f t="shared" si="48"/>
        <v>NSW</v>
      </c>
    </row>
    <row r="3101" spans="1:3">
      <c r="A3101" s="150">
        <v>1685</v>
      </c>
      <c r="B3101" s="150">
        <v>63</v>
      </c>
      <c r="C3101" s="149" t="str">
        <f t="shared" si="48"/>
        <v>NSW</v>
      </c>
    </row>
    <row r="3102" spans="1:3">
      <c r="A3102" s="150">
        <v>1686</v>
      </c>
      <c r="B3102" s="150">
        <v>63</v>
      </c>
      <c r="C3102" s="149" t="str">
        <f t="shared" si="48"/>
        <v>NSW</v>
      </c>
    </row>
    <row r="3103" spans="1:3">
      <c r="A3103" s="150">
        <v>1687</v>
      </c>
      <c r="B3103" s="150">
        <v>63</v>
      </c>
      <c r="C3103" s="149" t="str">
        <f t="shared" si="48"/>
        <v>NSW</v>
      </c>
    </row>
    <row r="3104" spans="1:3">
      <c r="A3104" s="150">
        <v>1688</v>
      </c>
      <c r="B3104" s="150">
        <v>63</v>
      </c>
      <c r="C3104" s="149" t="str">
        <f t="shared" si="48"/>
        <v>NSW</v>
      </c>
    </row>
    <row r="3105" spans="1:3">
      <c r="A3105" s="150">
        <v>1689</v>
      </c>
      <c r="B3105" s="150">
        <v>63</v>
      </c>
      <c r="C3105" s="149" t="str">
        <f t="shared" si="48"/>
        <v>NSW</v>
      </c>
    </row>
    <row r="3106" spans="1:3">
      <c r="A3106" s="150">
        <v>1690</v>
      </c>
      <c r="B3106" s="150">
        <v>63</v>
      </c>
      <c r="C3106" s="149" t="str">
        <f t="shared" si="48"/>
        <v>NSW</v>
      </c>
    </row>
    <row r="3107" spans="1:3">
      <c r="A3107" s="150">
        <v>1691</v>
      </c>
      <c r="B3107" s="150">
        <v>63</v>
      </c>
      <c r="C3107" s="149" t="str">
        <f t="shared" si="48"/>
        <v>NSW</v>
      </c>
    </row>
    <row r="3108" spans="1:3">
      <c r="A3108" s="150">
        <v>1692</v>
      </c>
      <c r="B3108" s="150">
        <v>63</v>
      </c>
      <c r="C3108" s="149" t="str">
        <f t="shared" si="48"/>
        <v>NSW</v>
      </c>
    </row>
    <row r="3109" spans="1:3">
      <c r="A3109" s="150">
        <v>1693</v>
      </c>
      <c r="B3109" s="150">
        <v>63</v>
      </c>
      <c r="C3109" s="149" t="str">
        <f t="shared" si="48"/>
        <v>NSW</v>
      </c>
    </row>
    <row r="3110" spans="1:3">
      <c r="A3110" s="150">
        <v>1694</v>
      </c>
      <c r="B3110" s="150">
        <v>63</v>
      </c>
      <c r="C3110" s="149" t="str">
        <f t="shared" si="48"/>
        <v>NSW</v>
      </c>
    </row>
    <row r="3111" spans="1:3">
      <c r="A3111" s="150">
        <v>1695</v>
      </c>
      <c r="B3111" s="150">
        <v>63</v>
      </c>
      <c r="C3111" s="149" t="str">
        <f t="shared" si="48"/>
        <v>NSW</v>
      </c>
    </row>
    <row r="3112" spans="1:3">
      <c r="A3112" s="150">
        <v>1696</v>
      </c>
      <c r="B3112" s="150">
        <v>63</v>
      </c>
      <c r="C3112" s="149" t="str">
        <f t="shared" si="48"/>
        <v>NSW</v>
      </c>
    </row>
    <row r="3113" spans="1:3">
      <c r="A3113" s="150">
        <v>1697</v>
      </c>
      <c r="B3113" s="150">
        <v>63</v>
      </c>
      <c r="C3113" s="149" t="str">
        <f t="shared" si="48"/>
        <v>NSW</v>
      </c>
    </row>
    <row r="3114" spans="1:3">
      <c r="A3114" s="150">
        <v>1698</v>
      </c>
      <c r="B3114" s="150">
        <v>63</v>
      </c>
      <c r="C3114" s="149" t="str">
        <f t="shared" si="48"/>
        <v>NSW</v>
      </c>
    </row>
    <row r="3115" spans="1:3">
      <c r="A3115" s="150">
        <v>1699</v>
      </c>
      <c r="B3115" s="150">
        <v>63</v>
      </c>
      <c r="C3115" s="149" t="str">
        <f t="shared" si="48"/>
        <v>NSW</v>
      </c>
    </row>
    <row r="3116" spans="1:3">
      <c r="A3116" s="150">
        <v>1700</v>
      </c>
      <c r="B3116" s="150">
        <v>63</v>
      </c>
      <c r="C3116" s="149" t="str">
        <f t="shared" si="48"/>
        <v>NSW</v>
      </c>
    </row>
    <row r="3117" spans="1:3">
      <c r="A3117" s="150">
        <v>1701</v>
      </c>
      <c r="B3117" s="150">
        <v>63</v>
      </c>
      <c r="C3117" s="149" t="str">
        <f t="shared" si="48"/>
        <v>NSW</v>
      </c>
    </row>
    <row r="3118" spans="1:3">
      <c r="A3118" s="150">
        <v>1707</v>
      </c>
      <c r="B3118" s="150">
        <v>63</v>
      </c>
      <c r="C3118" s="149" t="str">
        <f t="shared" si="48"/>
        <v>NSW</v>
      </c>
    </row>
    <row r="3119" spans="1:3">
      <c r="A3119" s="150">
        <v>1708</v>
      </c>
      <c r="B3119" s="150">
        <v>63</v>
      </c>
      <c r="C3119" s="149" t="str">
        <f t="shared" si="48"/>
        <v>NSW</v>
      </c>
    </row>
    <row r="3120" spans="1:3">
      <c r="A3120" s="150">
        <v>1709</v>
      </c>
      <c r="B3120" s="150">
        <v>63</v>
      </c>
      <c r="C3120" s="149" t="str">
        <f t="shared" si="48"/>
        <v>NSW</v>
      </c>
    </row>
    <row r="3121" spans="1:3">
      <c r="A3121" s="150">
        <v>1710</v>
      </c>
      <c r="B3121" s="150">
        <v>63</v>
      </c>
      <c r="C3121" s="149" t="str">
        <f t="shared" si="48"/>
        <v>NSW</v>
      </c>
    </row>
    <row r="3122" spans="1:3">
      <c r="A3122" s="150">
        <v>1711</v>
      </c>
      <c r="B3122" s="150">
        <v>63</v>
      </c>
      <c r="C3122" s="149" t="str">
        <f t="shared" si="48"/>
        <v>NSW</v>
      </c>
    </row>
    <row r="3123" spans="1:3">
      <c r="A3123" s="150">
        <v>1712</v>
      </c>
      <c r="B3123" s="150">
        <v>63</v>
      </c>
      <c r="C3123" s="149" t="str">
        <f t="shared" si="48"/>
        <v>NSW</v>
      </c>
    </row>
    <row r="3124" spans="1:3">
      <c r="A3124" s="150">
        <v>1713</v>
      </c>
      <c r="B3124" s="150">
        <v>63</v>
      </c>
      <c r="C3124" s="149" t="str">
        <f t="shared" si="48"/>
        <v>NSW</v>
      </c>
    </row>
    <row r="3125" spans="1:3">
      <c r="A3125" s="150">
        <v>1714</v>
      </c>
      <c r="B3125" s="150">
        <v>63</v>
      </c>
      <c r="C3125" s="149" t="str">
        <f t="shared" si="48"/>
        <v>NSW</v>
      </c>
    </row>
    <row r="3126" spans="1:3">
      <c r="A3126" s="150">
        <v>1715</v>
      </c>
      <c r="B3126" s="150">
        <v>63</v>
      </c>
      <c r="C3126" s="149" t="str">
        <f t="shared" si="48"/>
        <v>NSW</v>
      </c>
    </row>
    <row r="3127" spans="1:3">
      <c r="A3127" s="150">
        <v>1725</v>
      </c>
      <c r="B3127" s="150">
        <v>63</v>
      </c>
      <c r="C3127" s="149" t="str">
        <f t="shared" si="48"/>
        <v>NSW</v>
      </c>
    </row>
    <row r="3128" spans="1:3">
      <c r="A3128" s="150">
        <v>1726</v>
      </c>
      <c r="B3128" s="150">
        <v>63</v>
      </c>
      <c r="C3128" s="149" t="str">
        <f t="shared" si="48"/>
        <v>NSW</v>
      </c>
    </row>
    <row r="3129" spans="1:3">
      <c r="A3129" s="150">
        <v>1727</v>
      </c>
      <c r="B3129" s="150">
        <v>63</v>
      </c>
      <c r="C3129" s="149" t="str">
        <f t="shared" si="48"/>
        <v>NSW</v>
      </c>
    </row>
    <row r="3130" spans="1:3">
      <c r="A3130" s="150">
        <v>1728</v>
      </c>
      <c r="B3130" s="150">
        <v>63</v>
      </c>
      <c r="C3130" s="149" t="str">
        <f t="shared" si="48"/>
        <v>NSW</v>
      </c>
    </row>
    <row r="3131" spans="1:3">
      <c r="A3131" s="150">
        <v>1730</v>
      </c>
      <c r="B3131" s="150">
        <v>63</v>
      </c>
      <c r="C3131" s="149" t="str">
        <f t="shared" si="48"/>
        <v>NSW</v>
      </c>
    </row>
    <row r="3132" spans="1:3">
      <c r="A3132" s="150">
        <v>1738</v>
      </c>
      <c r="B3132" s="150">
        <v>63</v>
      </c>
      <c r="C3132" s="149" t="str">
        <f t="shared" si="48"/>
        <v>NSW</v>
      </c>
    </row>
    <row r="3133" spans="1:3">
      <c r="A3133" s="150">
        <v>1739</v>
      </c>
      <c r="B3133" s="150">
        <v>63</v>
      </c>
      <c r="C3133" s="149" t="str">
        <f t="shared" si="48"/>
        <v>NSW</v>
      </c>
    </row>
    <row r="3134" spans="1:3">
      <c r="A3134" s="150">
        <v>1740</v>
      </c>
      <c r="B3134" s="150">
        <v>63</v>
      </c>
      <c r="C3134" s="149" t="str">
        <f t="shared" si="48"/>
        <v>NSW</v>
      </c>
    </row>
    <row r="3135" spans="1:3">
      <c r="A3135" s="150">
        <v>1741</v>
      </c>
      <c r="B3135" s="150">
        <v>63</v>
      </c>
      <c r="C3135" s="149" t="str">
        <f t="shared" si="48"/>
        <v>NSW</v>
      </c>
    </row>
    <row r="3136" spans="1:3">
      <c r="A3136" s="150">
        <v>1742</v>
      </c>
      <c r="B3136" s="150">
        <v>63</v>
      </c>
      <c r="C3136" s="149" t="str">
        <f t="shared" si="48"/>
        <v>NSW</v>
      </c>
    </row>
    <row r="3137" spans="1:3">
      <c r="A3137" s="150">
        <v>1743</v>
      </c>
      <c r="B3137" s="150">
        <v>63</v>
      </c>
      <c r="C3137" s="149" t="str">
        <f t="shared" si="48"/>
        <v>NSW</v>
      </c>
    </row>
    <row r="3138" spans="1:3">
      <c r="A3138" s="150">
        <v>1744</v>
      </c>
      <c r="B3138" s="150">
        <v>63</v>
      </c>
      <c r="C3138" s="149" t="str">
        <f t="shared" ref="C3138:C3201" si="49">IF(OR(A3138&lt;=299,AND(A3138&lt;3000,A3138&gt;=1000)),"NSW",IF(AND(A3138&lt;=999,A3138&gt;=800),"NT",IF(OR(AND(A3138&lt;=8999,A3138&gt;=8000),AND(A3138&lt;=3999,A3138&gt;=3000)),"VIC",IF(OR(AND(A3138&lt;=9999,A3138&gt;=9000),AND(A3138&lt;=4999,A3138&gt;=4000)),"QLD",IF(AND(A3138&lt;=5999,A3138&gt;=5000),"SA",IF(AND(A3138&lt;=6999,A3138&gt;=6000),"WA","TAS"))))))</f>
        <v>NSW</v>
      </c>
    </row>
    <row r="3139" spans="1:3">
      <c r="A3139" s="150">
        <v>1745</v>
      </c>
      <c r="B3139" s="150">
        <v>63</v>
      </c>
      <c r="C3139" s="149" t="str">
        <f t="shared" si="49"/>
        <v>NSW</v>
      </c>
    </row>
    <row r="3140" spans="1:3">
      <c r="A3140" s="150">
        <v>1746</v>
      </c>
      <c r="B3140" s="150">
        <v>63</v>
      </c>
      <c r="C3140" s="149" t="str">
        <f t="shared" si="49"/>
        <v>NSW</v>
      </c>
    </row>
    <row r="3141" spans="1:3">
      <c r="A3141" s="150">
        <v>1747</v>
      </c>
      <c r="B3141" s="150">
        <v>63</v>
      </c>
      <c r="C3141" s="149" t="str">
        <f t="shared" si="49"/>
        <v>NSW</v>
      </c>
    </row>
    <row r="3142" spans="1:3">
      <c r="A3142" s="150">
        <v>1748</v>
      </c>
      <c r="B3142" s="150">
        <v>63</v>
      </c>
      <c r="C3142" s="149" t="str">
        <f t="shared" si="49"/>
        <v>NSW</v>
      </c>
    </row>
    <row r="3143" spans="1:3">
      <c r="A3143" s="150">
        <v>1749</v>
      </c>
      <c r="B3143" s="150">
        <v>63</v>
      </c>
      <c r="C3143" s="149" t="str">
        <f t="shared" si="49"/>
        <v>NSW</v>
      </c>
    </row>
    <row r="3144" spans="1:3">
      <c r="A3144" s="150">
        <v>1750</v>
      </c>
      <c r="B3144" s="150">
        <v>63</v>
      </c>
      <c r="C3144" s="149" t="str">
        <f t="shared" si="49"/>
        <v>NSW</v>
      </c>
    </row>
    <row r="3145" spans="1:3">
      <c r="A3145" s="150">
        <v>1755</v>
      </c>
      <c r="B3145" s="150">
        <v>63</v>
      </c>
      <c r="C3145" s="149" t="str">
        <f t="shared" si="49"/>
        <v>NSW</v>
      </c>
    </row>
    <row r="3146" spans="1:3">
      <c r="A3146" s="150">
        <v>1764</v>
      </c>
      <c r="B3146" s="150">
        <v>63</v>
      </c>
      <c r="C3146" s="149" t="str">
        <f t="shared" si="49"/>
        <v>NSW</v>
      </c>
    </row>
    <row r="3147" spans="1:3">
      <c r="A3147" s="150">
        <v>1765</v>
      </c>
      <c r="B3147" s="150">
        <v>63</v>
      </c>
      <c r="C3147" s="149" t="str">
        <f t="shared" si="49"/>
        <v>NSW</v>
      </c>
    </row>
    <row r="3148" spans="1:3">
      <c r="A3148" s="150">
        <v>1771</v>
      </c>
      <c r="B3148" s="150">
        <v>63</v>
      </c>
      <c r="C3148" s="149" t="str">
        <f t="shared" si="49"/>
        <v>NSW</v>
      </c>
    </row>
    <row r="3149" spans="1:3">
      <c r="A3149" s="150">
        <v>1772</v>
      </c>
      <c r="B3149" s="150">
        <v>63</v>
      </c>
      <c r="C3149" s="149" t="str">
        <f t="shared" si="49"/>
        <v>NSW</v>
      </c>
    </row>
    <row r="3150" spans="1:3">
      <c r="A3150" s="150">
        <v>1773</v>
      </c>
      <c r="B3150" s="150">
        <v>63</v>
      </c>
      <c r="C3150" s="149" t="str">
        <f t="shared" si="49"/>
        <v>NSW</v>
      </c>
    </row>
    <row r="3151" spans="1:3">
      <c r="A3151" s="150">
        <v>1774</v>
      </c>
      <c r="B3151" s="150">
        <v>63</v>
      </c>
      <c r="C3151" s="149" t="str">
        <f t="shared" si="49"/>
        <v>NSW</v>
      </c>
    </row>
    <row r="3152" spans="1:3">
      <c r="A3152" s="150">
        <v>1775</v>
      </c>
      <c r="B3152" s="150">
        <v>63</v>
      </c>
      <c r="C3152" s="149" t="str">
        <f t="shared" si="49"/>
        <v>NSW</v>
      </c>
    </row>
    <row r="3153" spans="1:3">
      <c r="A3153" s="150">
        <v>1776</v>
      </c>
      <c r="B3153" s="150">
        <v>63</v>
      </c>
      <c r="C3153" s="149" t="str">
        <f t="shared" si="49"/>
        <v>NSW</v>
      </c>
    </row>
    <row r="3154" spans="1:3">
      <c r="A3154" s="150">
        <v>1777</v>
      </c>
      <c r="B3154" s="150">
        <v>63</v>
      </c>
      <c r="C3154" s="149" t="str">
        <f t="shared" si="49"/>
        <v>NSW</v>
      </c>
    </row>
    <row r="3155" spans="1:3">
      <c r="A3155" s="150">
        <v>1778</v>
      </c>
      <c r="B3155" s="150">
        <v>63</v>
      </c>
      <c r="C3155" s="149" t="str">
        <f t="shared" si="49"/>
        <v>NSW</v>
      </c>
    </row>
    <row r="3156" spans="1:3">
      <c r="A3156" s="150">
        <v>1779</v>
      </c>
      <c r="B3156" s="150">
        <v>63</v>
      </c>
      <c r="C3156" s="149" t="str">
        <f t="shared" si="49"/>
        <v>NSW</v>
      </c>
    </row>
    <row r="3157" spans="1:3">
      <c r="A3157" s="150">
        <v>1780</v>
      </c>
      <c r="B3157" s="150">
        <v>63</v>
      </c>
      <c r="C3157" s="149" t="str">
        <f t="shared" si="49"/>
        <v>NSW</v>
      </c>
    </row>
    <row r="3158" spans="1:3">
      <c r="A3158" s="150">
        <v>1781</v>
      </c>
      <c r="B3158" s="150">
        <v>63</v>
      </c>
      <c r="C3158" s="149" t="str">
        <f t="shared" si="49"/>
        <v>NSW</v>
      </c>
    </row>
    <row r="3159" spans="1:3">
      <c r="A3159" s="150">
        <v>1783</v>
      </c>
      <c r="B3159" s="150">
        <v>63</v>
      </c>
      <c r="C3159" s="149" t="str">
        <f t="shared" si="49"/>
        <v>NSW</v>
      </c>
    </row>
    <row r="3160" spans="1:3">
      <c r="A3160" s="150">
        <v>1784</v>
      </c>
      <c r="B3160" s="150">
        <v>63</v>
      </c>
      <c r="C3160" s="149" t="str">
        <f t="shared" si="49"/>
        <v>NSW</v>
      </c>
    </row>
    <row r="3161" spans="1:3">
      <c r="A3161" s="150">
        <v>1785</v>
      </c>
      <c r="B3161" s="150">
        <v>63</v>
      </c>
      <c r="C3161" s="149" t="str">
        <f t="shared" si="49"/>
        <v>NSW</v>
      </c>
    </row>
    <row r="3162" spans="1:3">
      <c r="A3162" s="150">
        <v>1786</v>
      </c>
      <c r="B3162" s="150">
        <v>63</v>
      </c>
      <c r="C3162" s="149" t="str">
        <f t="shared" si="49"/>
        <v>NSW</v>
      </c>
    </row>
    <row r="3163" spans="1:3">
      <c r="A3163" s="150">
        <v>1787</v>
      </c>
      <c r="B3163" s="150">
        <v>63</v>
      </c>
      <c r="C3163" s="149" t="str">
        <f t="shared" si="49"/>
        <v>NSW</v>
      </c>
    </row>
    <row r="3164" spans="1:3">
      <c r="A3164" s="150">
        <v>1788</v>
      </c>
      <c r="B3164" s="150">
        <v>63</v>
      </c>
      <c r="C3164" s="149" t="str">
        <f t="shared" si="49"/>
        <v>NSW</v>
      </c>
    </row>
    <row r="3165" spans="1:3">
      <c r="A3165" s="150">
        <v>1789</v>
      </c>
      <c r="B3165" s="150">
        <v>63</v>
      </c>
      <c r="C3165" s="149" t="str">
        <f t="shared" si="49"/>
        <v>NSW</v>
      </c>
    </row>
    <row r="3166" spans="1:3">
      <c r="A3166" s="150">
        <v>1790</v>
      </c>
      <c r="B3166" s="150">
        <v>63</v>
      </c>
      <c r="C3166" s="149" t="str">
        <f t="shared" si="49"/>
        <v>NSW</v>
      </c>
    </row>
    <row r="3167" spans="1:3">
      <c r="A3167" s="150">
        <v>1795</v>
      </c>
      <c r="B3167" s="150">
        <v>63</v>
      </c>
      <c r="C3167" s="149" t="str">
        <f t="shared" si="49"/>
        <v>NSW</v>
      </c>
    </row>
    <row r="3168" spans="1:3">
      <c r="A3168" s="150">
        <v>1796</v>
      </c>
      <c r="B3168" s="150">
        <v>63</v>
      </c>
      <c r="C3168" s="149" t="str">
        <f t="shared" si="49"/>
        <v>NSW</v>
      </c>
    </row>
    <row r="3169" spans="1:3">
      <c r="A3169" s="150">
        <v>1797</v>
      </c>
      <c r="B3169" s="150">
        <v>63</v>
      </c>
      <c r="C3169" s="149" t="str">
        <f t="shared" si="49"/>
        <v>NSW</v>
      </c>
    </row>
    <row r="3170" spans="1:3">
      <c r="A3170" s="150">
        <v>1798</v>
      </c>
      <c r="B3170" s="150">
        <v>63</v>
      </c>
      <c r="C3170" s="149" t="str">
        <f t="shared" si="49"/>
        <v>NSW</v>
      </c>
    </row>
    <row r="3171" spans="1:3">
      <c r="A3171" s="150">
        <v>1800</v>
      </c>
      <c r="B3171" s="150">
        <v>63</v>
      </c>
      <c r="C3171" s="149" t="str">
        <f t="shared" si="49"/>
        <v>NSW</v>
      </c>
    </row>
    <row r="3172" spans="1:3">
      <c r="A3172" s="150">
        <v>1801</v>
      </c>
      <c r="B3172" s="150">
        <v>63</v>
      </c>
      <c r="C3172" s="149" t="str">
        <f t="shared" si="49"/>
        <v>NSW</v>
      </c>
    </row>
    <row r="3173" spans="1:3">
      <c r="A3173" s="150">
        <v>1802</v>
      </c>
      <c r="B3173" s="150">
        <v>63</v>
      </c>
      <c r="C3173" s="149" t="str">
        <f t="shared" si="49"/>
        <v>NSW</v>
      </c>
    </row>
    <row r="3174" spans="1:3">
      <c r="A3174" s="150">
        <v>1803</v>
      </c>
      <c r="B3174" s="150">
        <v>63</v>
      </c>
      <c r="C3174" s="149" t="str">
        <f t="shared" si="49"/>
        <v>NSW</v>
      </c>
    </row>
    <row r="3175" spans="1:3">
      <c r="A3175" s="150">
        <v>1804</v>
      </c>
      <c r="B3175" s="150">
        <v>63</v>
      </c>
      <c r="C3175" s="149" t="str">
        <f t="shared" si="49"/>
        <v>NSW</v>
      </c>
    </row>
    <row r="3176" spans="1:3">
      <c r="A3176" s="150">
        <v>1805</v>
      </c>
      <c r="B3176" s="150">
        <v>63</v>
      </c>
      <c r="C3176" s="149" t="str">
        <f t="shared" si="49"/>
        <v>NSW</v>
      </c>
    </row>
    <row r="3177" spans="1:3">
      <c r="A3177" s="150">
        <v>1806</v>
      </c>
      <c r="B3177" s="150">
        <v>63</v>
      </c>
      <c r="C3177" s="149" t="str">
        <f t="shared" si="49"/>
        <v>NSW</v>
      </c>
    </row>
    <row r="3178" spans="1:3">
      <c r="A3178" s="150">
        <v>1807</v>
      </c>
      <c r="B3178" s="150">
        <v>63</v>
      </c>
      <c r="C3178" s="149" t="str">
        <f t="shared" si="49"/>
        <v>NSW</v>
      </c>
    </row>
    <row r="3179" spans="1:3">
      <c r="A3179" s="150">
        <v>1808</v>
      </c>
      <c r="B3179" s="150">
        <v>63</v>
      </c>
      <c r="C3179" s="149" t="str">
        <f t="shared" si="49"/>
        <v>NSW</v>
      </c>
    </row>
    <row r="3180" spans="1:3">
      <c r="A3180" s="150">
        <v>1809</v>
      </c>
      <c r="B3180" s="150">
        <v>63</v>
      </c>
      <c r="C3180" s="149" t="str">
        <f t="shared" si="49"/>
        <v>NSW</v>
      </c>
    </row>
    <row r="3181" spans="1:3">
      <c r="A3181" s="150">
        <v>1811</v>
      </c>
      <c r="B3181" s="150">
        <v>63</v>
      </c>
      <c r="C3181" s="149" t="str">
        <f t="shared" si="49"/>
        <v>NSW</v>
      </c>
    </row>
    <row r="3182" spans="1:3">
      <c r="A3182" s="150">
        <v>1812</v>
      </c>
      <c r="B3182" s="150">
        <v>63</v>
      </c>
      <c r="C3182" s="149" t="str">
        <f t="shared" si="49"/>
        <v>NSW</v>
      </c>
    </row>
    <row r="3183" spans="1:3">
      <c r="A3183" s="150">
        <v>1813</v>
      </c>
      <c r="B3183" s="150">
        <v>63</v>
      </c>
      <c r="C3183" s="149" t="str">
        <f t="shared" si="49"/>
        <v>NSW</v>
      </c>
    </row>
    <row r="3184" spans="1:3">
      <c r="A3184" s="150">
        <v>1814</v>
      </c>
      <c r="B3184" s="150">
        <v>63</v>
      </c>
      <c r="C3184" s="149" t="str">
        <f t="shared" si="49"/>
        <v>NSW</v>
      </c>
    </row>
    <row r="3185" spans="1:3">
      <c r="A3185" s="150">
        <v>1815</v>
      </c>
      <c r="B3185" s="150">
        <v>63</v>
      </c>
      <c r="C3185" s="149" t="str">
        <f t="shared" si="49"/>
        <v>NSW</v>
      </c>
    </row>
    <row r="3186" spans="1:3">
      <c r="A3186" s="150">
        <v>1816</v>
      </c>
      <c r="B3186" s="150">
        <v>63</v>
      </c>
      <c r="C3186" s="149" t="str">
        <f t="shared" si="49"/>
        <v>NSW</v>
      </c>
    </row>
    <row r="3187" spans="1:3">
      <c r="A3187" s="150">
        <v>1817</v>
      </c>
      <c r="B3187" s="150">
        <v>63</v>
      </c>
      <c r="C3187" s="149" t="str">
        <f t="shared" si="49"/>
        <v>NSW</v>
      </c>
    </row>
    <row r="3188" spans="1:3">
      <c r="A3188" s="150">
        <v>1818</v>
      </c>
      <c r="B3188" s="150">
        <v>63</v>
      </c>
      <c r="C3188" s="149" t="str">
        <f t="shared" si="49"/>
        <v>NSW</v>
      </c>
    </row>
    <row r="3189" spans="1:3">
      <c r="A3189" s="150">
        <v>1819</v>
      </c>
      <c r="B3189" s="150">
        <v>63</v>
      </c>
      <c r="C3189" s="149" t="str">
        <f t="shared" si="49"/>
        <v>NSW</v>
      </c>
    </row>
    <row r="3190" spans="1:3">
      <c r="A3190" s="150">
        <v>1820</v>
      </c>
      <c r="B3190" s="150">
        <v>63</v>
      </c>
      <c r="C3190" s="149" t="str">
        <f t="shared" si="49"/>
        <v>NSW</v>
      </c>
    </row>
    <row r="3191" spans="1:3">
      <c r="A3191" s="150">
        <v>1821</v>
      </c>
      <c r="B3191" s="150">
        <v>63</v>
      </c>
      <c r="C3191" s="149" t="str">
        <f t="shared" si="49"/>
        <v>NSW</v>
      </c>
    </row>
    <row r="3192" spans="1:3">
      <c r="A3192" s="150">
        <v>1822</v>
      </c>
      <c r="B3192" s="150">
        <v>63</v>
      </c>
      <c r="C3192" s="149" t="str">
        <f t="shared" si="49"/>
        <v>NSW</v>
      </c>
    </row>
    <row r="3193" spans="1:3">
      <c r="A3193" s="150">
        <v>1823</v>
      </c>
      <c r="B3193" s="150">
        <v>63</v>
      </c>
      <c r="C3193" s="149" t="str">
        <f t="shared" si="49"/>
        <v>NSW</v>
      </c>
    </row>
    <row r="3194" spans="1:3">
      <c r="A3194" s="150">
        <v>1824</v>
      </c>
      <c r="B3194" s="150">
        <v>63</v>
      </c>
      <c r="C3194" s="149" t="str">
        <f t="shared" si="49"/>
        <v>NSW</v>
      </c>
    </row>
    <row r="3195" spans="1:3">
      <c r="A3195" s="150">
        <v>1825</v>
      </c>
      <c r="B3195" s="150">
        <v>63</v>
      </c>
      <c r="C3195" s="149" t="str">
        <f t="shared" si="49"/>
        <v>NSW</v>
      </c>
    </row>
    <row r="3196" spans="1:3">
      <c r="A3196" s="150">
        <v>1826</v>
      </c>
      <c r="B3196" s="150">
        <v>63</v>
      </c>
      <c r="C3196" s="149" t="str">
        <f t="shared" si="49"/>
        <v>NSW</v>
      </c>
    </row>
    <row r="3197" spans="1:3">
      <c r="A3197" s="150">
        <v>1827</v>
      </c>
      <c r="B3197" s="150">
        <v>63</v>
      </c>
      <c r="C3197" s="149" t="str">
        <f t="shared" si="49"/>
        <v>NSW</v>
      </c>
    </row>
    <row r="3198" spans="1:3">
      <c r="A3198" s="150">
        <v>1828</v>
      </c>
      <c r="B3198" s="150">
        <v>63</v>
      </c>
      <c r="C3198" s="149" t="str">
        <f t="shared" si="49"/>
        <v>NSW</v>
      </c>
    </row>
    <row r="3199" spans="1:3">
      <c r="A3199" s="150">
        <v>1829</v>
      </c>
      <c r="B3199" s="150">
        <v>63</v>
      </c>
      <c r="C3199" s="149" t="str">
        <f t="shared" si="49"/>
        <v>NSW</v>
      </c>
    </row>
    <row r="3200" spans="1:3">
      <c r="A3200" s="150">
        <v>1830</v>
      </c>
      <c r="B3200" s="150">
        <v>63</v>
      </c>
      <c r="C3200" s="149" t="str">
        <f t="shared" si="49"/>
        <v>NSW</v>
      </c>
    </row>
    <row r="3201" spans="1:3">
      <c r="A3201" s="150">
        <v>1831</v>
      </c>
      <c r="B3201" s="150">
        <v>63</v>
      </c>
      <c r="C3201" s="149" t="str">
        <f t="shared" si="49"/>
        <v>NSW</v>
      </c>
    </row>
    <row r="3202" spans="1:3">
      <c r="A3202" s="150">
        <v>1832</v>
      </c>
      <c r="B3202" s="150">
        <v>63</v>
      </c>
      <c r="C3202" s="149" t="str">
        <f t="shared" ref="C3202:C3265" si="50">IF(OR(A3202&lt;=299,AND(A3202&lt;3000,A3202&gt;=1000)),"NSW",IF(AND(A3202&lt;=999,A3202&gt;=800),"NT",IF(OR(AND(A3202&lt;=8999,A3202&gt;=8000),AND(A3202&lt;=3999,A3202&gt;=3000)),"VIC",IF(OR(AND(A3202&lt;=9999,A3202&gt;=9000),AND(A3202&lt;=4999,A3202&gt;=4000)),"QLD",IF(AND(A3202&lt;=5999,A3202&gt;=5000),"SA",IF(AND(A3202&lt;=6999,A3202&gt;=6000),"WA","TAS"))))))</f>
        <v>NSW</v>
      </c>
    </row>
    <row r="3203" spans="1:3">
      <c r="A3203" s="150">
        <v>1833</v>
      </c>
      <c r="B3203" s="150">
        <v>63</v>
      </c>
      <c r="C3203" s="149" t="str">
        <f t="shared" si="50"/>
        <v>NSW</v>
      </c>
    </row>
    <row r="3204" spans="1:3">
      <c r="A3204" s="150">
        <v>1834</v>
      </c>
      <c r="B3204" s="150">
        <v>63</v>
      </c>
      <c r="C3204" s="149" t="str">
        <f t="shared" si="50"/>
        <v>NSW</v>
      </c>
    </row>
    <row r="3205" spans="1:3">
      <c r="A3205" s="150">
        <v>1835</v>
      </c>
      <c r="B3205" s="150">
        <v>63</v>
      </c>
      <c r="C3205" s="149" t="str">
        <f t="shared" si="50"/>
        <v>NSW</v>
      </c>
    </row>
    <row r="3206" spans="1:3">
      <c r="A3206" s="150">
        <v>1836</v>
      </c>
      <c r="B3206" s="150">
        <v>63</v>
      </c>
      <c r="C3206" s="149" t="str">
        <f t="shared" si="50"/>
        <v>NSW</v>
      </c>
    </row>
    <row r="3207" spans="1:3">
      <c r="A3207" s="150">
        <v>1837</v>
      </c>
      <c r="B3207" s="150">
        <v>63</v>
      </c>
      <c r="C3207" s="149" t="str">
        <f t="shared" si="50"/>
        <v>NSW</v>
      </c>
    </row>
    <row r="3208" spans="1:3">
      <c r="A3208" s="150">
        <v>1838</v>
      </c>
      <c r="B3208" s="150">
        <v>63</v>
      </c>
      <c r="C3208" s="149" t="str">
        <f t="shared" si="50"/>
        <v>NSW</v>
      </c>
    </row>
    <row r="3209" spans="1:3">
      <c r="A3209" s="150">
        <v>1839</v>
      </c>
      <c r="B3209" s="150">
        <v>63</v>
      </c>
      <c r="C3209" s="149" t="str">
        <f t="shared" si="50"/>
        <v>NSW</v>
      </c>
    </row>
    <row r="3210" spans="1:3">
      <c r="A3210" s="150">
        <v>1842</v>
      </c>
      <c r="B3210" s="150">
        <v>63</v>
      </c>
      <c r="C3210" s="149" t="str">
        <f t="shared" si="50"/>
        <v>NSW</v>
      </c>
    </row>
    <row r="3211" spans="1:3">
      <c r="A3211" s="150">
        <v>1843</v>
      </c>
      <c r="B3211" s="150">
        <v>63</v>
      </c>
      <c r="C3211" s="149" t="str">
        <f t="shared" si="50"/>
        <v>NSW</v>
      </c>
    </row>
    <row r="3212" spans="1:3">
      <c r="A3212" s="150">
        <v>1844</v>
      </c>
      <c r="B3212" s="150">
        <v>63</v>
      </c>
      <c r="C3212" s="149" t="str">
        <f t="shared" si="50"/>
        <v>NSW</v>
      </c>
    </row>
    <row r="3213" spans="1:3">
      <c r="A3213" s="150">
        <v>1845</v>
      </c>
      <c r="B3213" s="150">
        <v>63</v>
      </c>
      <c r="C3213" s="149" t="str">
        <f t="shared" si="50"/>
        <v>NSW</v>
      </c>
    </row>
    <row r="3214" spans="1:3">
      <c r="A3214" s="150">
        <v>1846</v>
      </c>
      <c r="B3214" s="150">
        <v>63</v>
      </c>
      <c r="C3214" s="149" t="str">
        <f t="shared" si="50"/>
        <v>NSW</v>
      </c>
    </row>
    <row r="3215" spans="1:3">
      <c r="A3215" s="150">
        <v>1847</v>
      </c>
      <c r="B3215" s="150">
        <v>63</v>
      </c>
      <c r="C3215" s="149" t="str">
        <f t="shared" si="50"/>
        <v>NSW</v>
      </c>
    </row>
    <row r="3216" spans="1:3">
      <c r="A3216" s="150">
        <v>1848</v>
      </c>
      <c r="B3216" s="150">
        <v>63</v>
      </c>
      <c r="C3216" s="149" t="str">
        <f t="shared" si="50"/>
        <v>NSW</v>
      </c>
    </row>
    <row r="3217" spans="1:3">
      <c r="A3217" s="150">
        <v>1849</v>
      </c>
      <c r="B3217" s="150">
        <v>63</v>
      </c>
      <c r="C3217" s="149" t="str">
        <f t="shared" si="50"/>
        <v>NSW</v>
      </c>
    </row>
    <row r="3218" spans="1:3">
      <c r="A3218" s="150">
        <v>1850</v>
      </c>
      <c r="B3218" s="150">
        <v>63</v>
      </c>
      <c r="C3218" s="149" t="str">
        <f t="shared" si="50"/>
        <v>NSW</v>
      </c>
    </row>
    <row r="3219" spans="1:3">
      <c r="A3219" s="150">
        <v>1851</v>
      </c>
      <c r="B3219" s="150">
        <v>63</v>
      </c>
      <c r="C3219" s="149" t="str">
        <f t="shared" si="50"/>
        <v>NSW</v>
      </c>
    </row>
    <row r="3220" spans="1:3">
      <c r="A3220" s="150">
        <v>1852</v>
      </c>
      <c r="B3220" s="150">
        <v>63</v>
      </c>
      <c r="C3220" s="149" t="str">
        <f t="shared" si="50"/>
        <v>NSW</v>
      </c>
    </row>
    <row r="3221" spans="1:3">
      <c r="A3221" s="150">
        <v>1853</v>
      </c>
      <c r="B3221" s="150">
        <v>63</v>
      </c>
      <c r="C3221" s="149" t="str">
        <f t="shared" si="50"/>
        <v>NSW</v>
      </c>
    </row>
    <row r="3222" spans="1:3">
      <c r="A3222" s="150">
        <v>1854</v>
      </c>
      <c r="B3222" s="150">
        <v>63</v>
      </c>
      <c r="C3222" s="149" t="str">
        <f t="shared" si="50"/>
        <v>NSW</v>
      </c>
    </row>
    <row r="3223" spans="1:3">
      <c r="A3223" s="150">
        <v>1855</v>
      </c>
      <c r="B3223" s="150">
        <v>63</v>
      </c>
      <c r="C3223" s="149" t="str">
        <f t="shared" si="50"/>
        <v>NSW</v>
      </c>
    </row>
    <row r="3224" spans="1:3">
      <c r="A3224" s="150">
        <v>1856</v>
      </c>
      <c r="B3224" s="150">
        <v>63</v>
      </c>
      <c r="C3224" s="149" t="str">
        <f t="shared" si="50"/>
        <v>NSW</v>
      </c>
    </row>
    <row r="3225" spans="1:3">
      <c r="A3225" s="150">
        <v>1857</v>
      </c>
      <c r="B3225" s="150">
        <v>63</v>
      </c>
      <c r="C3225" s="149" t="str">
        <f t="shared" si="50"/>
        <v>NSW</v>
      </c>
    </row>
    <row r="3226" spans="1:3">
      <c r="A3226" s="150">
        <v>1858</v>
      </c>
      <c r="B3226" s="150">
        <v>63</v>
      </c>
      <c r="C3226" s="149" t="str">
        <f t="shared" si="50"/>
        <v>NSW</v>
      </c>
    </row>
    <row r="3227" spans="1:3">
      <c r="A3227" s="150">
        <v>1859</v>
      </c>
      <c r="B3227" s="150">
        <v>63</v>
      </c>
      <c r="C3227" s="149" t="str">
        <f t="shared" si="50"/>
        <v>NSW</v>
      </c>
    </row>
    <row r="3228" spans="1:3">
      <c r="A3228" s="150">
        <v>1860</v>
      </c>
      <c r="B3228" s="150">
        <v>63</v>
      </c>
      <c r="C3228" s="149" t="str">
        <f t="shared" si="50"/>
        <v>NSW</v>
      </c>
    </row>
    <row r="3229" spans="1:3">
      <c r="A3229" s="150">
        <v>1861</v>
      </c>
      <c r="B3229" s="150">
        <v>63</v>
      </c>
      <c r="C3229" s="149" t="str">
        <f t="shared" si="50"/>
        <v>NSW</v>
      </c>
    </row>
    <row r="3230" spans="1:3">
      <c r="A3230" s="150">
        <v>1862</v>
      </c>
      <c r="B3230" s="150">
        <v>63</v>
      </c>
      <c r="C3230" s="149" t="str">
        <f t="shared" si="50"/>
        <v>NSW</v>
      </c>
    </row>
    <row r="3231" spans="1:3">
      <c r="A3231" s="150">
        <v>1863</v>
      </c>
      <c r="B3231" s="150">
        <v>63</v>
      </c>
      <c r="C3231" s="149" t="str">
        <f t="shared" si="50"/>
        <v>NSW</v>
      </c>
    </row>
    <row r="3232" spans="1:3">
      <c r="A3232" s="150">
        <v>1864</v>
      </c>
      <c r="B3232" s="150">
        <v>63</v>
      </c>
      <c r="C3232" s="149" t="str">
        <f t="shared" si="50"/>
        <v>NSW</v>
      </c>
    </row>
    <row r="3233" spans="1:3">
      <c r="A3233" s="150">
        <v>1867</v>
      </c>
      <c r="B3233" s="150">
        <v>63</v>
      </c>
      <c r="C3233" s="149" t="str">
        <f t="shared" si="50"/>
        <v>NSW</v>
      </c>
    </row>
    <row r="3234" spans="1:3">
      <c r="A3234" s="150">
        <v>1868</v>
      </c>
      <c r="B3234" s="150">
        <v>63</v>
      </c>
      <c r="C3234" s="149" t="str">
        <f t="shared" si="50"/>
        <v>NSW</v>
      </c>
    </row>
    <row r="3235" spans="1:3">
      <c r="A3235" s="150">
        <v>1869</v>
      </c>
      <c r="B3235" s="150">
        <v>63</v>
      </c>
      <c r="C3235" s="149" t="str">
        <f t="shared" si="50"/>
        <v>NSW</v>
      </c>
    </row>
    <row r="3236" spans="1:3">
      <c r="A3236" s="150">
        <v>1870</v>
      </c>
      <c r="B3236" s="150">
        <v>63</v>
      </c>
      <c r="C3236" s="149" t="str">
        <f t="shared" si="50"/>
        <v>NSW</v>
      </c>
    </row>
    <row r="3237" spans="1:3">
      <c r="A3237" s="150">
        <v>1871</v>
      </c>
      <c r="B3237" s="150">
        <v>63</v>
      </c>
      <c r="C3237" s="149" t="str">
        <f t="shared" si="50"/>
        <v>NSW</v>
      </c>
    </row>
    <row r="3238" spans="1:3">
      <c r="A3238" s="150">
        <v>1872</v>
      </c>
      <c r="B3238" s="150">
        <v>63</v>
      </c>
      <c r="C3238" s="149" t="str">
        <f t="shared" si="50"/>
        <v>NSW</v>
      </c>
    </row>
    <row r="3239" spans="1:3">
      <c r="A3239" s="150">
        <v>1873</v>
      </c>
      <c r="B3239" s="150">
        <v>63</v>
      </c>
      <c r="C3239" s="149" t="str">
        <f t="shared" si="50"/>
        <v>NSW</v>
      </c>
    </row>
    <row r="3240" spans="1:3">
      <c r="A3240" s="150">
        <v>1874</v>
      </c>
      <c r="B3240" s="150">
        <v>63</v>
      </c>
      <c r="C3240" s="149" t="str">
        <f t="shared" si="50"/>
        <v>NSW</v>
      </c>
    </row>
    <row r="3241" spans="1:3">
      <c r="A3241" s="150">
        <v>1875</v>
      </c>
      <c r="B3241" s="150">
        <v>63</v>
      </c>
      <c r="C3241" s="149" t="str">
        <f t="shared" si="50"/>
        <v>NSW</v>
      </c>
    </row>
    <row r="3242" spans="1:3">
      <c r="A3242" s="150">
        <v>1876</v>
      </c>
      <c r="B3242" s="150">
        <v>63</v>
      </c>
      <c r="C3242" s="149" t="str">
        <f t="shared" si="50"/>
        <v>NSW</v>
      </c>
    </row>
    <row r="3243" spans="1:3">
      <c r="A3243" s="150">
        <v>1877</v>
      </c>
      <c r="B3243" s="150">
        <v>63</v>
      </c>
      <c r="C3243" s="149" t="str">
        <f t="shared" si="50"/>
        <v>NSW</v>
      </c>
    </row>
    <row r="3244" spans="1:3">
      <c r="A3244" s="150">
        <v>1878</v>
      </c>
      <c r="B3244" s="150">
        <v>63</v>
      </c>
      <c r="C3244" s="149" t="str">
        <f t="shared" si="50"/>
        <v>NSW</v>
      </c>
    </row>
    <row r="3245" spans="1:3">
      <c r="A3245" s="150">
        <v>1879</v>
      </c>
      <c r="B3245" s="150">
        <v>63</v>
      </c>
      <c r="C3245" s="149" t="str">
        <f t="shared" si="50"/>
        <v>NSW</v>
      </c>
    </row>
    <row r="3246" spans="1:3">
      <c r="A3246" s="150">
        <v>1880</v>
      </c>
      <c r="B3246" s="150">
        <v>63</v>
      </c>
      <c r="C3246" s="149" t="str">
        <f t="shared" si="50"/>
        <v>NSW</v>
      </c>
    </row>
    <row r="3247" spans="1:3">
      <c r="A3247" s="150">
        <v>1881</v>
      </c>
      <c r="B3247" s="150">
        <v>63</v>
      </c>
      <c r="C3247" s="149" t="str">
        <f t="shared" si="50"/>
        <v>NSW</v>
      </c>
    </row>
    <row r="3248" spans="1:3">
      <c r="A3248" s="150">
        <v>1882</v>
      </c>
      <c r="B3248" s="150">
        <v>63</v>
      </c>
      <c r="C3248" s="149" t="str">
        <f t="shared" si="50"/>
        <v>NSW</v>
      </c>
    </row>
    <row r="3249" spans="1:3">
      <c r="A3249" s="150">
        <v>1883</v>
      </c>
      <c r="B3249" s="150">
        <v>63</v>
      </c>
      <c r="C3249" s="149" t="str">
        <f t="shared" si="50"/>
        <v>NSW</v>
      </c>
    </row>
    <row r="3250" spans="1:3">
      <c r="A3250" s="150">
        <v>1884</v>
      </c>
      <c r="B3250" s="150">
        <v>63</v>
      </c>
      <c r="C3250" s="149" t="str">
        <f t="shared" si="50"/>
        <v>NSW</v>
      </c>
    </row>
    <row r="3251" spans="1:3">
      <c r="A3251" s="150">
        <v>1885</v>
      </c>
      <c r="B3251" s="150">
        <v>63</v>
      </c>
      <c r="C3251" s="149" t="str">
        <f t="shared" si="50"/>
        <v>NSW</v>
      </c>
    </row>
    <row r="3252" spans="1:3">
      <c r="A3252" s="150">
        <v>1886</v>
      </c>
      <c r="B3252" s="150">
        <v>63</v>
      </c>
      <c r="C3252" s="149" t="str">
        <f t="shared" si="50"/>
        <v>NSW</v>
      </c>
    </row>
    <row r="3253" spans="1:3">
      <c r="A3253" s="150">
        <v>1887</v>
      </c>
      <c r="B3253" s="150">
        <v>63</v>
      </c>
      <c r="C3253" s="149" t="str">
        <f t="shared" si="50"/>
        <v>NSW</v>
      </c>
    </row>
    <row r="3254" spans="1:3">
      <c r="A3254" s="150">
        <v>1888</v>
      </c>
      <c r="B3254" s="150">
        <v>63</v>
      </c>
      <c r="C3254" s="149" t="str">
        <f t="shared" si="50"/>
        <v>NSW</v>
      </c>
    </row>
    <row r="3255" spans="1:3">
      <c r="A3255" s="150">
        <v>1890</v>
      </c>
      <c r="B3255" s="150">
        <v>63</v>
      </c>
      <c r="C3255" s="149" t="str">
        <f t="shared" si="50"/>
        <v>NSW</v>
      </c>
    </row>
    <row r="3256" spans="1:3">
      <c r="A3256" s="150">
        <v>1891</v>
      </c>
      <c r="B3256" s="150">
        <v>63</v>
      </c>
      <c r="C3256" s="149" t="str">
        <f t="shared" si="50"/>
        <v>NSW</v>
      </c>
    </row>
    <row r="3257" spans="1:3">
      <c r="A3257" s="150">
        <v>1894</v>
      </c>
      <c r="B3257" s="150">
        <v>63</v>
      </c>
      <c r="C3257" s="149" t="str">
        <f t="shared" si="50"/>
        <v>NSW</v>
      </c>
    </row>
    <row r="3258" spans="1:3">
      <c r="A3258" s="150">
        <v>1895</v>
      </c>
      <c r="B3258" s="150">
        <v>63</v>
      </c>
      <c r="C3258" s="149" t="str">
        <f t="shared" si="50"/>
        <v>NSW</v>
      </c>
    </row>
    <row r="3259" spans="1:3">
      <c r="A3259" s="150">
        <v>1896</v>
      </c>
      <c r="B3259" s="150">
        <v>63</v>
      </c>
      <c r="C3259" s="149" t="str">
        <f t="shared" si="50"/>
        <v>NSW</v>
      </c>
    </row>
    <row r="3260" spans="1:3">
      <c r="A3260" s="150">
        <v>1897</v>
      </c>
      <c r="B3260" s="150">
        <v>63</v>
      </c>
      <c r="C3260" s="149" t="str">
        <f t="shared" si="50"/>
        <v>NSW</v>
      </c>
    </row>
    <row r="3261" spans="1:3">
      <c r="A3261" s="150">
        <v>1898</v>
      </c>
      <c r="B3261" s="150">
        <v>63</v>
      </c>
      <c r="C3261" s="149" t="str">
        <f t="shared" si="50"/>
        <v>NSW</v>
      </c>
    </row>
    <row r="3262" spans="1:3">
      <c r="A3262" s="150">
        <v>1900</v>
      </c>
      <c r="B3262" s="150">
        <v>63</v>
      </c>
      <c r="C3262" s="149" t="str">
        <f t="shared" si="50"/>
        <v>NSW</v>
      </c>
    </row>
    <row r="3263" spans="1:3">
      <c r="A3263" s="150">
        <v>1902</v>
      </c>
      <c r="B3263" s="150">
        <v>63</v>
      </c>
      <c r="C3263" s="149" t="str">
        <f t="shared" si="50"/>
        <v>NSW</v>
      </c>
    </row>
    <row r="3264" spans="1:3">
      <c r="A3264" s="150">
        <v>1903</v>
      </c>
      <c r="B3264" s="150">
        <v>63</v>
      </c>
      <c r="C3264" s="149" t="str">
        <f t="shared" si="50"/>
        <v>NSW</v>
      </c>
    </row>
    <row r="3265" spans="1:3">
      <c r="A3265" s="150">
        <v>1920</v>
      </c>
      <c r="B3265" s="150">
        <v>63</v>
      </c>
      <c r="C3265" s="149" t="str">
        <f t="shared" si="50"/>
        <v>NSW</v>
      </c>
    </row>
    <row r="3266" spans="1:3">
      <c r="A3266" s="150">
        <v>2000</v>
      </c>
      <c r="B3266" s="150">
        <v>63</v>
      </c>
      <c r="C3266" s="149" t="str">
        <f t="shared" ref="C3266:C3329" si="51">IF(OR(A3266&lt;=299,AND(A3266&lt;3000,A3266&gt;=1000)),"NSW",IF(AND(A3266&lt;=999,A3266&gt;=800),"NT",IF(OR(AND(A3266&lt;=8999,A3266&gt;=8000),AND(A3266&lt;=3999,A3266&gt;=3000)),"VIC",IF(OR(AND(A3266&lt;=9999,A3266&gt;=9000),AND(A3266&lt;=4999,A3266&gt;=4000)),"QLD",IF(AND(A3266&lt;=5999,A3266&gt;=5000),"SA",IF(AND(A3266&lt;=6999,A3266&gt;=6000),"WA","TAS"))))))</f>
        <v>NSW</v>
      </c>
    </row>
    <row r="3267" spans="1:3">
      <c r="A3267" s="150">
        <v>2001</v>
      </c>
      <c r="B3267" s="150">
        <v>63</v>
      </c>
      <c r="C3267" s="149" t="str">
        <f t="shared" si="51"/>
        <v>NSW</v>
      </c>
    </row>
    <row r="3268" spans="1:3">
      <c r="A3268" s="150">
        <v>2004</v>
      </c>
      <c r="B3268" s="150">
        <v>63</v>
      </c>
      <c r="C3268" s="149" t="str">
        <f t="shared" si="51"/>
        <v>NSW</v>
      </c>
    </row>
    <row r="3269" spans="1:3">
      <c r="A3269" s="150">
        <v>2005</v>
      </c>
      <c r="B3269" s="150">
        <v>63</v>
      </c>
      <c r="C3269" s="149" t="str">
        <f t="shared" si="51"/>
        <v>NSW</v>
      </c>
    </row>
    <row r="3270" spans="1:3">
      <c r="A3270" s="150">
        <v>2006</v>
      </c>
      <c r="B3270" s="150">
        <v>63</v>
      </c>
      <c r="C3270" s="149" t="str">
        <f t="shared" si="51"/>
        <v>NSW</v>
      </c>
    </row>
    <row r="3271" spans="1:3">
      <c r="A3271" s="150">
        <v>2007</v>
      </c>
      <c r="B3271" s="150">
        <v>63</v>
      </c>
      <c r="C3271" s="149" t="str">
        <f t="shared" si="51"/>
        <v>NSW</v>
      </c>
    </row>
    <row r="3272" spans="1:3">
      <c r="A3272" s="150">
        <v>2008</v>
      </c>
      <c r="B3272" s="150">
        <v>63</v>
      </c>
      <c r="C3272" s="149" t="str">
        <f t="shared" si="51"/>
        <v>NSW</v>
      </c>
    </row>
    <row r="3273" spans="1:3">
      <c r="A3273" s="150">
        <v>2009</v>
      </c>
      <c r="B3273" s="150">
        <v>63</v>
      </c>
      <c r="C3273" s="149" t="str">
        <f t="shared" si="51"/>
        <v>NSW</v>
      </c>
    </row>
    <row r="3274" spans="1:3">
      <c r="A3274" s="150">
        <v>2010</v>
      </c>
      <c r="B3274" s="150">
        <v>63</v>
      </c>
      <c r="C3274" s="149" t="str">
        <f t="shared" si="51"/>
        <v>NSW</v>
      </c>
    </row>
    <row r="3275" spans="1:3">
      <c r="A3275" s="150">
        <v>2011</v>
      </c>
      <c r="B3275" s="150">
        <v>63</v>
      </c>
      <c r="C3275" s="149" t="str">
        <f t="shared" si="51"/>
        <v>NSW</v>
      </c>
    </row>
    <row r="3276" spans="1:3">
      <c r="A3276" s="150">
        <v>2012</v>
      </c>
      <c r="B3276" s="150">
        <v>63</v>
      </c>
      <c r="C3276" s="149" t="str">
        <f t="shared" si="51"/>
        <v>NSW</v>
      </c>
    </row>
    <row r="3277" spans="1:3">
      <c r="A3277" s="150">
        <v>2013</v>
      </c>
      <c r="B3277" s="150">
        <v>63</v>
      </c>
      <c r="C3277" s="149" t="str">
        <f t="shared" si="51"/>
        <v>NSW</v>
      </c>
    </row>
    <row r="3278" spans="1:3">
      <c r="A3278" s="150">
        <v>2014</v>
      </c>
      <c r="B3278" s="150">
        <v>63</v>
      </c>
      <c r="C3278" s="149" t="str">
        <f t="shared" si="51"/>
        <v>NSW</v>
      </c>
    </row>
    <row r="3279" spans="1:3">
      <c r="A3279" s="150">
        <v>2015</v>
      </c>
      <c r="B3279" s="150">
        <v>63</v>
      </c>
      <c r="C3279" s="149" t="str">
        <f t="shared" si="51"/>
        <v>NSW</v>
      </c>
    </row>
    <row r="3280" spans="1:3">
      <c r="A3280" s="150">
        <v>2016</v>
      </c>
      <c r="B3280" s="150">
        <v>63</v>
      </c>
      <c r="C3280" s="149" t="str">
        <f t="shared" si="51"/>
        <v>NSW</v>
      </c>
    </row>
    <row r="3281" spans="1:3">
      <c r="A3281" s="150">
        <v>2017</v>
      </c>
      <c r="B3281" s="150">
        <v>63</v>
      </c>
      <c r="C3281" s="149" t="str">
        <f t="shared" si="51"/>
        <v>NSW</v>
      </c>
    </row>
    <row r="3282" spans="1:3">
      <c r="A3282" s="150">
        <v>2018</v>
      </c>
      <c r="B3282" s="150">
        <v>63</v>
      </c>
      <c r="C3282" s="149" t="str">
        <f t="shared" si="51"/>
        <v>NSW</v>
      </c>
    </row>
    <row r="3283" spans="1:3">
      <c r="A3283" s="150">
        <v>2019</v>
      </c>
      <c r="B3283" s="150">
        <v>63</v>
      </c>
      <c r="C3283" s="149" t="str">
        <f t="shared" si="51"/>
        <v>NSW</v>
      </c>
    </row>
    <row r="3284" spans="1:3">
      <c r="A3284" s="150">
        <v>2020</v>
      </c>
      <c r="B3284" s="150">
        <v>63</v>
      </c>
      <c r="C3284" s="149" t="str">
        <f t="shared" si="51"/>
        <v>NSW</v>
      </c>
    </row>
    <row r="3285" spans="1:3">
      <c r="A3285" s="150">
        <v>2021</v>
      </c>
      <c r="B3285" s="150">
        <v>63</v>
      </c>
      <c r="C3285" s="149" t="str">
        <f t="shared" si="51"/>
        <v>NSW</v>
      </c>
    </row>
    <row r="3286" spans="1:3">
      <c r="A3286" s="150">
        <v>2022</v>
      </c>
      <c r="B3286" s="150">
        <v>63</v>
      </c>
      <c r="C3286" s="149" t="str">
        <f t="shared" si="51"/>
        <v>NSW</v>
      </c>
    </row>
    <row r="3287" spans="1:3">
      <c r="A3287" s="150">
        <v>2023</v>
      </c>
      <c r="B3287" s="150">
        <v>63</v>
      </c>
      <c r="C3287" s="149" t="str">
        <f t="shared" si="51"/>
        <v>NSW</v>
      </c>
    </row>
    <row r="3288" spans="1:3">
      <c r="A3288" s="150">
        <v>2024</v>
      </c>
      <c r="B3288" s="150">
        <v>63</v>
      </c>
      <c r="C3288" s="149" t="str">
        <f t="shared" si="51"/>
        <v>NSW</v>
      </c>
    </row>
    <row r="3289" spans="1:3">
      <c r="A3289" s="150">
        <v>2025</v>
      </c>
      <c r="B3289" s="150">
        <v>63</v>
      </c>
      <c r="C3289" s="149" t="str">
        <f t="shared" si="51"/>
        <v>NSW</v>
      </c>
    </row>
    <row r="3290" spans="1:3">
      <c r="A3290" s="150">
        <v>2026</v>
      </c>
      <c r="B3290" s="150">
        <v>63</v>
      </c>
      <c r="C3290" s="149" t="str">
        <f t="shared" si="51"/>
        <v>NSW</v>
      </c>
    </row>
    <row r="3291" spans="1:3">
      <c r="A3291" s="150">
        <v>2027</v>
      </c>
      <c r="B3291" s="150">
        <v>63</v>
      </c>
      <c r="C3291" s="149" t="str">
        <f t="shared" si="51"/>
        <v>NSW</v>
      </c>
    </row>
    <row r="3292" spans="1:3">
      <c r="A3292" s="150">
        <v>2028</v>
      </c>
      <c r="B3292" s="150">
        <v>63</v>
      </c>
      <c r="C3292" s="149" t="str">
        <f t="shared" si="51"/>
        <v>NSW</v>
      </c>
    </row>
    <row r="3293" spans="1:3">
      <c r="A3293" s="150">
        <v>2029</v>
      </c>
      <c r="B3293" s="150">
        <v>63</v>
      </c>
      <c r="C3293" s="149" t="str">
        <f t="shared" si="51"/>
        <v>NSW</v>
      </c>
    </row>
    <row r="3294" spans="1:3">
      <c r="A3294" s="150">
        <v>2030</v>
      </c>
      <c r="B3294" s="150">
        <v>63</v>
      </c>
      <c r="C3294" s="149" t="str">
        <f t="shared" si="51"/>
        <v>NSW</v>
      </c>
    </row>
    <row r="3295" spans="1:3">
      <c r="A3295" s="150">
        <v>2031</v>
      </c>
      <c r="B3295" s="150">
        <v>63</v>
      </c>
      <c r="C3295" s="149" t="str">
        <f t="shared" si="51"/>
        <v>NSW</v>
      </c>
    </row>
    <row r="3296" spans="1:3">
      <c r="A3296" s="150">
        <v>2032</v>
      </c>
      <c r="B3296" s="150">
        <v>63</v>
      </c>
      <c r="C3296" s="149" t="str">
        <f t="shared" si="51"/>
        <v>NSW</v>
      </c>
    </row>
    <row r="3297" spans="1:3">
      <c r="A3297" s="150">
        <v>2033</v>
      </c>
      <c r="B3297" s="150">
        <v>63</v>
      </c>
      <c r="C3297" s="149" t="str">
        <f t="shared" si="51"/>
        <v>NSW</v>
      </c>
    </row>
    <row r="3298" spans="1:3">
      <c r="A3298" s="150">
        <v>2034</v>
      </c>
      <c r="B3298" s="150">
        <v>63</v>
      </c>
      <c r="C3298" s="149" t="str">
        <f t="shared" si="51"/>
        <v>NSW</v>
      </c>
    </row>
    <row r="3299" spans="1:3">
      <c r="A3299" s="150">
        <v>2035</v>
      </c>
      <c r="B3299" s="150">
        <v>63</v>
      </c>
      <c r="C3299" s="149" t="str">
        <f t="shared" si="51"/>
        <v>NSW</v>
      </c>
    </row>
    <row r="3300" spans="1:3">
      <c r="A3300" s="150">
        <v>2036</v>
      </c>
      <c r="B3300" s="150">
        <v>63</v>
      </c>
      <c r="C3300" s="149" t="str">
        <f t="shared" si="51"/>
        <v>NSW</v>
      </c>
    </row>
    <row r="3301" spans="1:3">
      <c r="A3301" s="150">
        <v>2037</v>
      </c>
      <c r="B3301" s="150">
        <v>63</v>
      </c>
      <c r="C3301" s="149" t="str">
        <f t="shared" si="51"/>
        <v>NSW</v>
      </c>
    </row>
    <row r="3302" spans="1:3">
      <c r="A3302" s="150">
        <v>2038</v>
      </c>
      <c r="B3302" s="150">
        <v>63</v>
      </c>
      <c r="C3302" s="149" t="str">
        <f t="shared" si="51"/>
        <v>NSW</v>
      </c>
    </row>
    <row r="3303" spans="1:3">
      <c r="A3303" s="150">
        <v>2039</v>
      </c>
      <c r="B3303" s="150">
        <v>63</v>
      </c>
      <c r="C3303" s="149" t="str">
        <f t="shared" si="51"/>
        <v>NSW</v>
      </c>
    </row>
    <row r="3304" spans="1:3">
      <c r="A3304" s="150">
        <v>2040</v>
      </c>
      <c r="B3304" s="150">
        <v>63</v>
      </c>
      <c r="C3304" s="149" t="str">
        <f t="shared" si="51"/>
        <v>NSW</v>
      </c>
    </row>
    <row r="3305" spans="1:3">
      <c r="A3305" s="150">
        <v>2041</v>
      </c>
      <c r="B3305" s="150">
        <v>63</v>
      </c>
      <c r="C3305" s="149" t="str">
        <f t="shared" si="51"/>
        <v>NSW</v>
      </c>
    </row>
    <row r="3306" spans="1:3">
      <c r="A3306" s="150">
        <v>2042</v>
      </c>
      <c r="B3306" s="150">
        <v>63</v>
      </c>
      <c r="C3306" s="149" t="str">
        <f t="shared" si="51"/>
        <v>NSW</v>
      </c>
    </row>
    <row r="3307" spans="1:3">
      <c r="A3307" s="150">
        <v>2043</v>
      </c>
      <c r="B3307" s="150">
        <v>63</v>
      </c>
      <c r="C3307" s="149" t="str">
        <f t="shared" si="51"/>
        <v>NSW</v>
      </c>
    </row>
    <row r="3308" spans="1:3">
      <c r="A3308" s="150">
        <v>2044</v>
      </c>
      <c r="B3308" s="150">
        <v>63</v>
      </c>
      <c r="C3308" s="149" t="str">
        <f t="shared" si="51"/>
        <v>NSW</v>
      </c>
    </row>
    <row r="3309" spans="1:3">
      <c r="A3309" s="150">
        <v>2045</v>
      </c>
      <c r="B3309" s="150">
        <v>63</v>
      </c>
      <c r="C3309" s="149" t="str">
        <f t="shared" si="51"/>
        <v>NSW</v>
      </c>
    </row>
    <row r="3310" spans="1:3">
      <c r="A3310" s="150">
        <v>2046</v>
      </c>
      <c r="B3310" s="150">
        <v>63</v>
      </c>
      <c r="C3310" s="149" t="str">
        <f t="shared" si="51"/>
        <v>NSW</v>
      </c>
    </row>
    <row r="3311" spans="1:3">
      <c r="A3311" s="150">
        <v>2047</v>
      </c>
      <c r="B3311" s="150">
        <v>63</v>
      </c>
      <c r="C3311" s="149" t="str">
        <f t="shared" si="51"/>
        <v>NSW</v>
      </c>
    </row>
    <row r="3312" spans="1:3">
      <c r="A3312" s="150">
        <v>2048</v>
      </c>
      <c r="B3312" s="150">
        <v>63</v>
      </c>
      <c r="C3312" s="149" t="str">
        <f t="shared" si="51"/>
        <v>NSW</v>
      </c>
    </row>
    <row r="3313" spans="1:3">
      <c r="A3313" s="150">
        <v>2049</v>
      </c>
      <c r="B3313" s="150">
        <v>63</v>
      </c>
      <c r="C3313" s="149" t="str">
        <f t="shared" si="51"/>
        <v>NSW</v>
      </c>
    </row>
    <row r="3314" spans="1:3">
      <c r="A3314" s="150">
        <v>2050</v>
      </c>
      <c r="B3314" s="150">
        <v>63</v>
      </c>
      <c r="C3314" s="149" t="str">
        <f t="shared" si="51"/>
        <v>NSW</v>
      </c>
    </row>
    <row r="3315" spans="1:3">
      <c r="A3315" s="150">
        <v>2051</v>
      </c>
      <c r="B3315" s="150">
        <v>63</v>
      </c>
      <c r="C3315" s="149" t="str">
        <f t="shared" si="51"/>
        <v>NSW</v>
      </c>
    </row>
    <row r="3316" spans="1:3">
      <c r="A3316" s="150">
        <v>2052</v>
      </c>
      <c r="B3316" s="150">
        <v>63</v>
      </c>
      <c r="C3316" s="149" t="str">
        <f t="shared" si="51"/>
        <v>NSW</v>
      </c>
    </row>
    <row r="3317" spans="1:3">
      <c r="A3317" s="150">
        <v>2055</v>
      </c>
      <c r="B3317" s="150">
        <v>63</v>
      </c>
      <c r="C3317" s="149" t="str">
        <f t="shared" si="51"/>
        <v>NSW</v>
      </c>
    </row>
    <row r="3318" spans="1:3">
      <c r="A3318" s="150">
        <v>2056</v>
      </c>
      <c r="B3318" s="150">
        <v>63</v>
      </c>
      <c r="C3318" s="149" t="str">
        <f t="shared" si="51"/>
        <v>NSW</v>
      </c>
    </row>
    <row r="3319" spans="1:3">
      <c r="A3319" s="150">
        <v>2057</v>
      </c>
      <c r="B3319" s="150">
        <v>63</v>
      </c>
      <c r="C3319" s="149" t="str">
        <f t="shared" si="51"/>
        <v>NSW</v>
      </c>
    </row>
    <row r="3320" spans="1:3">
      <c r="A3320" s="150">
        <v>2058</v>
      </c>
      <c r="B3320" s="150">
        <v>63</v>
      </c>
      <c r="C3320" s="149" t="str">
        <f t="shared" si="51"/>
        <v>NSW</v>
      </c>
    </row>
    <row r="3321" spans="1:3">
      <c r="A3321" s="150">
        <v>2059</v>
      </c>
      <c r="B3321" s="150">
        <v>63</v>
      </c>
      <c r="C3321" s="149" t="str">
        <f t="shared" si="51"/>
        <v>NSW</v>
      </c>
    </row>
    <row r="3322" spans="1:3">
      <c r="A3322" s="150">
        <v>2060</v>
      </c>
      <c r="B3322" s="150">
        <v>63</v>
      </c>
      <c r="C3322" s="149" t="str">
        <f t="shared" si="51"/>
        <v>NSW</v>
      </c>
    </row>
    <row r="3323" spans="1:3">
      <c r="A3323" s="150">
        <v>2061</v>
      </c>
      <c r="B3323" s="150">
        <v>63</v>
      </c>
      <c r="C3323" s="149" t="str">
        <f t="shared" si="51"/>
        <v>NSW</v>
      </c>
    </row>
    <row r="3324" spans="1:3">
      <c r="A3324" s="150">
        <v>2062</v>
      </c>
      <c r="B3324" s="150">
        <v>63</v>
      </c>
      <c r="C3324" s="149" t="str">
        <f t="shared" si="51"/>
        <v>NSW</v>
      </c>
    </row>
    <row r="3325" spans="1:3">
      <c r="A3325" s="150">
        <v>2063</v>
      </c>
      <c r="B3325" s="150">
        <v>63</v>
      </c>
      <c r="C3325" s="149" t="str">
        <f t="shared" si="51"/>
        <v>NSW</v>
      </c>
    </row>
    <row r="3326" spans="1:3">
      <c r="A3326" s="150">
        <v>2064</v>
      </c>
      <c r="B3326" s="150">
        <v>63</v>
      </c>
      <c r="C3326" s="149" t="str">
        <f t="shared" si="51"/>
        <v>NSW</v>
      </c>
    </row>
    <row r="3327" spans="1:3">
      <c r="A3327" s="150">
        <v>2065</v>
      </c>
      <c r="B3327" s="150">
        <v>63</v>
      </c>
      <c r="C3327" s="149" t="str">
        <f t="shared" si="51"/>
        <v>NSW</v>
      </c>
    </row>
    <row r="3328" spans="1:3">
      <c r="A3328" s="150">
        <v>2066</v>
      </c>
      <c r="B3328" s="150">
        <v>63</v>
      </c>
      <c r="C3328" s="149" t="str">
        <f t="shared" si="51"/>
        <v>NSW</v>
      </c>
    </row>
    <row r="3329" spans="1:3">
      <c r="A3329" s="150">
        <v>2067</v>
      </c>
      <c r="B3329" s="150">
        <v>63</v>
      </c>
      <c r="C3329" s="149" t="str">
        <f t="shared" si="51"/>
        <v>NSW</v>
      </c>
    </row>
    <row r="3330" spans="1:3">
      <c r="A3330" s="150">
        <v>2068</v>
      </c>
      <c r="B3330" s="150">
        <v>63</v>
      </c>
      <c r="C3330" s="149" t="str">
        <f t="shared" ref="C3330:C3393" si="52">IF(OR(A3330&lt;=299,AND(A3330&lt;3000,A3330&gt;=1000)),"NSW",IF(AND(A3330&lt;=999,A3330&gt;=800),"NT",IF(OR(AND(A3330&lt;=8999,A3330&gt;=8000),AND(A3330&lt;=3999,A3330&gt;=3000)),"VIC",IF(OR(AND(A3330&lt;=9999,A3330&gt;=9000),AND(A3330&lt;=4999,A3330&gt;=4000)),"QLD",IF(AND(A3330&lt;=5999,A3330&gt;=5000),"SA",IF(AND(A3330&lt;=6999,A3330&gt;=6000),"WA","TAS"))))))</f>
        <v>NSW</v>
      </c>
    </row>
    <row r="3331" spans="1:3">
      <c r="A3331" s="150">
        <v>2069</v>
      </c>
      <c r="B3331" s="150">
        <v>63</v>
      </c>
      <c r="C3331" s="149" t="str">
        <f t="shared" si="52"/>
        <v>NSW</v>
      </c>
    </row>
    <row r="3332" spans="1:3">
      <c r="A3332" s="150">
        <v>2070</v>
      </c>
      <c r="B3332" s="150">
        <v>63</v>
      </c>
      <c r="C3332" s="149" t="str">
        <f t="shared" si="52"/>
        <v>NSW</v>
      </c>
    </row>
    <row r="3333" spans="1:3">
      <c r="A3333" s="150">
        <v>2071</v>
      </c>
      <c r="B3333" s="150">
        <v>63</v>
      </c>
      <c r="C3333" s="149" t="str">
        <f t="shared" si="52"/>
        <v>NSW</v>
      </c>
    </row>
    <row r="3334" spans="1:3">
      <c r="A3334" s="150">
        <v>2072</v>
      </c>
      <c r="B3334" s="150">
        <v>63</v>
      </c>
      <c r="C3334" s="149" t="str">
        <f t="shared" si="52"/>
        <v>NSW</v>
      </c>
    </row>
    <row r="3335" spans="1:3">
      <c r="A3335" s="150">
        <v>2073</v>
      </c>
      <c r="B3335" s="150">
        <v>63</v>
      </c>
      <c r="C3335" s="149" t="str">
        <f t="shared" si="52"/>
        <v>NSW</v>
      </c>
    </row>
    <row r="3336" spans="1:3">
      <c r="A3336" s="150">
        <v>2074</v>
      </c>
      <c r="B3336" s="150">
        <v>63</v>
      </c>
      <c r="C3336" s="149" t="str">
        <f t="shared" si="52"/>
        <v>NSW</v>
      </c>
    </row>
    <row r="3337" spans="1:3">
      <c r="A3337" s="150">
        <v>2075</v>
      </c>
      <c r="B3337" s="150">
        <v>63</v>
      </c>
      <c r="C3337" s="149" t="str">
        <f t="shared" si="52"/>
        <v>NSW</v>
      </c>
    </row>
    <row r="3338" spans="1:3">
      <c r="A3338" s="150">
        <v>2076</v>
      </c>
      <c r="B3338" s="150">
        <v>63</v>
      </c>
      <c r="C3338" s="149" t="str">
        <f t="shared" si="52"/>
        <v>NSW</v>
      </c>
    </row>
    <row r="3339" spans="1:3">
      <c r="A3339" s="150">
        <v>2077</v>
      </c>
      <c r="B3339" s="150">
        <v>63</v>
      </c>
      <c r="C3339" s="149" t="str">
        <f t="shared" si="52"/>
        <v>NSW</v>
      </c>
    </row>
    <row r="3340" spans="1:3">
      <c r="A3340" s="150">
        <v>2079</v>
      </c>
      <c r="B3340" s="150">
        <v>63</v>
      </c>
      <c r="C3340" s="149" t="str">
        <f t="shared" si="52"/>
        <v>NSW</v>
      </c>
    </row>
    <row r="3341" spans="1:3">
      <c r="A3341" s="150">
        <v>2080</v>
      </c>
      <c r="B3341" s="150">
        <v>63</v>
      </c>
      <c r="C3341" s="149" t="str">
        <f t="shared" si="52"/>
        <v>NSW</v>
      </c>
    </row>
    <row r="3342" spans="1:3">
      <c r="A3342" s="150">
        <v>2081</v>
      </c>
      <c r="B3342" s="150">
        <v>63</v>
      </c>
      <c r="C3342" s="149" t="str">
        <f t="shared" si="52"/>
        <v>NSW</v>
      </c>
    </row>
    <row r="3343" spans="1:3">
      <c r="A3343" s="150">
        <v>2082</v>
      </c>
      <c r="B3343" s="150">
        <v>63</v>
      </c>
      <c r="C3343" s="149" t="str">
        <f t="shared" si="52"/>
        <v>NSW</v>
      </c>
    </row>
    <row r="3344" spans="1:3">
      <c r="A3344" s="150">
        <v>2083</v>
      </c>
      <c r="B3344" s="150">
        <v>63</v>
      </c>
      <c r="C3344" s="149" t="str">
        <f t="shared" si="52"/>
        <v>NSW</v>
      </c>
    </row>
    <row r="3345" spans="1:3">
      <c r="A3345" s="150">
        <v>2084</v>
      </c>
      <c r="B3345" s="150">
        <v>63</v>
      </c>
      <c r="C3345" s="149" t="str">
        <f t="shared" si="52"/>
        <v>NSW</v>
      </c>
    </row>
    <row r="3346" spans="1:3">
      <c r="A3346" s="150">
        <v>2085</v>
      </c>
      <c r="B3346" s="150">
        <v>63</v>
      </c>
      <c r="C3346" s="149" t="str">
        <f t="shared" si="52"/>
        <v>NSW</v>
      </c>
    </row>
    <row r="3347" spans="1:3">
      <c r="A3347" s="150">
        <v>2086</v>
      </c>
      <c r="B3347" s="150">
        <v>63</v>
      </c>
      <c r="C3347" s="149" t="str">
        <f t="shared" si="52"/>
        <v>NSW</v>
      </c>
    </row>
    <row r="3348" spans="1:3">
      <c r="A3348" s="150">
        <v>2087</v>
      </c>
      <c r="B3348" s="150">
        <v>63</v>
      </c>
      <c r="C3348" s="149" t="str">
        <f t="shared" si="52"/>
        <v>NSW</v>
      </c>
    </row>
    <row r="3349" spans="1:3">
      <c r="A3349" s="150">
        <v>2088</v>
      </c>
      <c r="B3349" s="150">
        <v>63</v>
      </c>
      <c r="C3349" s="149" t="str">
        <f t="shared" si="52"/>
        <v>NSW</v>
      </c>
    </row>
    <row r="3350" spans="1:3">
      <c r="A3350" s="150">
        <v>2089</v>
      </c>
      <c r="B3350" s="150">
        <v>63</v>
      </c>
      <c r="C3350" s="149" t="str">
        <f t="shared" si="52"/>
        <v>NSW</v>
      </c>
    </row>
    <row r="3351" spans="1:3">
      <c r="A3351" s="150">
        <v>2090</v>
      </c>
      <c r="B3351" s="150">
        <v>63</v>
      </c>
      <c r="C3351" s="149" t="str">
        <f t="shared" si="52"/>
        <v>NSW</v>
      </c>
    </row>
    <row r="3352" spans="1:3">
      <c r="A3352" s="150">
        <v>2091</v>
      </c>
      <c r="B3352" s="150">
        <v>63</v>
      </c>
      <c r="C3352" s="149" t="str">
        <f t="shared" si="52"/>
        <v>NSW</v>
      </c>
    </row>
    <row r="3353" spans="1:3">
      <c r="A3353" s="150">
        <v>2092</v>
      </c>
      <c r="B3353" s="150">
        <v>63</v>
      </c>
      <c r="C3353" s="149" t="str">
        <f t="shared" si="52"/>
        <v>NSW</v>
      </c>
    </row>
    <row r="3354" spans="1:3">
      <c r="A3354" s="150">
        <v>2093</v>
      </c>
      <c r="B3354" s="150">
        <v>63</v>
      </c>
      <c r="C3354" s="149" t="str">
        <f t="shared" si="52"/>
        <v>NSW</v>
      </c>
    </row>
    <row r="3355" spans="1:3">
      <c r="A3355" s="150">
        <v>2094</v>
      </c>
      <c r="B3355" s="150">
        <v>63</v>
      </c>
      <c r="C3355" s="149" t="str">
        <f t="shared" si="52"/>
        <v>NSW</v>
      </c>
    </row>
    <row r="3356" spans="1:3">
      <c r="A3356" s="150">
        <v>2095</v>
      </c>
      <c r="B3356" s="150">
        <v>63</v>
      </c>
      <c r="C3356" s="149" t="str">
        <f t="shared" si="52"/>
        <v>NSW</v>
      </c>
    </row>
    <row r="3357" spans="1:3">
      <c r="A3357" s="150">
        <v>2096</v>
      </c>
      <c r="B3357" s="150">
        <v>63</v>
      </c>
      <c r="C3357" s="149" t="str">
        <f t="shared" si="52"/>
        <v>NSW</v>
      </c>
    </row>
    <row r="3358" spans="1:3">
      <c r="A3358" s="150">
        <v>2097</v>
      </c>
      <c r="B3358" s="150">
        <v>63</v>
      </c>
      <c r="C3358" s="149" t="str">
        <f t="shared" si="52"/>
        <v>NSW</v>
      </c>
    </row>
    <row r="3359" spans="1:3">
      <c r="A3359" s="150">
        <v>2099</v>
      </c>
      <c r="B3359" s="150">
        <v>63</v>
      </c>
      <c r="C3359" s="149" t="str">
        <f t="shared" si="52"/>
        <v>NSW</v>
      </c>
    </row>
    <row r="3360" spans="1:3">
      <c r="A3360" s="150">
        <v>2100</v>
      </c>
      <c r="B3360" s="150">
        <v>63</v>
      </c>
      <c r="C3360" s="149" t="str">
        <f t="shared" si="52"/>
        <v>NSW</v>
      </c>
    </row>
    <row r="3361" spans="1:3">
      <c r="A3361" s="150">
        <v>2101</v>
      </c>
      <c r="B3361" s="150">
        <v>63</v>
      </c>
      <c r="C3361" s="149" t="str">
        <f t="shared" si="52"/>
        <v>NSW</v>
      </c>
    </row>
    <row r="3362" spans="1:3">
      <c r="A3362" s="150">
        <v>2102</v>
      </c>
      <c r="B3362" s="150">
        <v>63</v>
      </c>
      <c r="C3362" s="149" t="str">
        <f t="shared" si="52"/>
        <v>NSW</v>
      </c>
    </row>
    <row r="3363" spans="1:3">
      <c r="A3363" s="150">
        <v>2103</v>
      </c>
      <c r="B3363" s="150">
        <v>63</v>
      </c>
      <c r="C3363" s="149" t="str">
        <f t="shared" si="52"/>
        <v>NSW</v>
      </c>
    </row>
    <row r="3364" spans="1:3">
      <c r="A3364" s="150">
        <v>2104</v>
      </c>
      <c r="B3364" s="150">
        <v>63</v>
      </c>
      <c r="C3364" s="149" t="str">
        <f t="shared" si="52"/>
        <v>NSW</v>
      </c>
    </row>
    <row r="3365" spans="1:3">
      <c r="A3365" s="150">
        <v>2105</v>
      </c>
      <c r="B3365" s="150">
        <v>63</v>
      </c>
      <c r="C3365" s="149" t="str">
        <f t="shared" si="52"/>
        <v>NSW</v>
      </c>
    </row>
    <row r="3366" spans="1:3">
      <c r="A3366" s="150">
        <v>2106</v>
      </c>
      <c r="B3366" s="150">
        <v>63</v>
      </c>
      <c r="C3366" s="149" t="str">
        <f t="shared" si="52"/>
        <v>NSW</v>
      </c>
    </row>
    <row r="3367" spans="1:3">
      <c r="A3367" s="150">
        <v>2107</v>
      </c>
      <c r="B3367" s="150">
        <v>63</v>
      </c>
      <c r="C3367" s="149" t="str">
        <f t="shared" si="52"/>
        <v>NSW</v>
      </c>
    </row>
    <row r="3368" spans="1:3">
      <c r="A3368" s="150">
        <v>2108</v>
      </c>
      <c r="B3368" s="150">
        <v>63</v>
      </c>
      <c r="C3368" s="149" t="str">
        <f t="shared" si="52"/>
        <v>NSW</v>
      </c>
    </row>
    <row r="3369" spans="1:3">
      <c r="A3369" s="150">
        <v>2109</v>
      </c>
      <c r="B3369" s="150">
        <v>63</v>
      </c>
      <c r="C3369" s="149" t="str">
        <f t="shared" si="52"/>
        <v>NSW</v>
      </c>
    </row>
    <row r="3370" spans="1:3">
      <c r="A3370" s="150">
        <v>2110</v>
      </c>
      <c r="B3370" s="150">
        <v>63</v>
      </c>
      <c r="C3370" s="149" t="str">
        <f t="shared" si="52"/>
        <v>NSW</v>
      </c>
    </row>
    <row r="3371" spans="1:3">
      <c r="A3371" s="150">
        <v>2111</v>
      </c>
      <c r="B3371" s="150">
        <v>63</v>
      </c>
      <c r="C3371" s="149" t="str">
        <f t="shared" si="52"/>
        <v>NSW</v>
      </c>
    </row>
    <row r="3372" spans="1:3">
      <c r="A3372" s="150">
        <v>2112</v>
      </c>
      <c r="B3372" s="150">
        <v>63</v>
      </c>
      <c r="C3372" s="149" t="str">
        <f t="shared" si="52"/>
        <v>NSW</v>
      </c>
    </row>
    <row r="3373" spans="1:3">
      <c r="A3373" s="150">
        <v>2113</v>
      </c>
      <c r="B3373" s="150">
        <v>63</v>
      </c>
      <c r="C3373" s="149" t="str">
        <f t="shared" si="52"/>
        <v>NSW</v>
      </c>
    </row>
    <row r="3374" spans="1:3">
      <c r="A3374" s="150">
        <v>2114</v>
      </c>
      <c r="B3374" s="150">
        <v>63</v>
      </c>
      <c r="C3374" s="149" t="str">
        <f t="shared" si="52"/>
        <v>NSW</v>
      </c>
    </row>
    <row r="3375" spans="1:3">
      <c r="A3375" s="150">
        <v>2115</v>
      </c>
      <c r="B3375" s="150">
        <v>63</v>
      </c>
      <c r="C3375" s="149" t="str">
        <f t="shared" si="52"/>
        <v>NSW</v>
      </c>
    </row>
    <row r="3376" spans="1:3">
      <c r="A3376" s="150">
        <v>2116</v>
      </c>
      <c r="B3376" s="150">
        <v>63</v>
      </c>
      <c r="C3376" s="149" t="str">
        <f t="shared" si="52"/>
        <v>NSW</v>
      </c>
    </row>
    <row r="3377" spans="1:3">
      <c r="A3377" s="150">
        <v>2117</v>
      </c>
      <c r="B3377" s="150">
        <v>63</v>
      </c>
      <c r="C3377" s="149" t="str">
        <f t="shared" si="52"/>
        <v>NSW</v>
      </c>
    </row>
    <row r="3378" spans="1:3">
      <c r="A3378" s="150">
        <v>2118</v>
      </c>
      <c r="B3378" s="150">
        <v>63</v>
      </c>
      <c r="C3378" s="149" t="str">
        <f t="shared" si="52"/>
        <v>NSW</v>
      </c>
    </row>
    <row r="3379" spans="1:3">
      <c r="A3379" s="150">
        <v>2119</v>
      </c>
      <c r="B3379" s="150">
        <v>63</v>
      </c>
      <c r="C3379" s="149" t="str">
        <f t="shared" si="52"/>
        <v>NSW</v>
      </c>
    </row>
    <row r="3380" spans="1:3">
      <c r="A3380" s="150">
        <v>2120</v>
      </c>
      <c r="B3380" s="150">
        <v>63</v>
      </c>
      <c r="C3380" s="149" t="str">
        <f t="shared" si="52"/>
        <v>NSW</v>
      </c>
    </row>
    <row r="3381" spans="1:3">
      <c r="A3381" s="150">
        <v>2121</v>
      </c>
      <c r="B3381" s="150">
        <v>63</v>
      </c>
      <c r="C3381" s="149" t="str">
        <f t="shared" si="52"/>
        <v>NSW</v>
      </c>
    </row>
    <row r="3382" spans="1:3">
      <c r="A3382" s="150">
        <v>2122</v>
      </c>
      <c r="B3382" s="150">
        <v>63</v>
      </c>
      <c r="C3382" s="149" t="str">
        <f t="shared" si="52"/>
        <v>NSW</v>
      </c>
    </row>
    <row r="3383" spans="1:3">
      <c r="A3383" s="150">
        <v>2123</v>
      </c>
      <c r="B3383" s="150">
        <v>63</v>
      </c>
      <c r="C3383" s="149" t="str">
        <f t="shared" si="52"/>
        <v>NSW</v>
      </c>
    </row>
    <row r="3384" spans="1:3">
      <c r="A3384" s="150">
        <v>2124</v>
      </c>
      <c r="B3384" s="150">
        <v>63</v>
      </c>
      <c r="C3384" s="149" t="str">
        <f t="shared" si="52"/>
        <v>NSW</v>
      </c>
    </row>
    <row r="3385" spans="1:3">
      <c r="A3385" s="150">
        <v>2125</v>
      </c>
      <c r="B3385" s="150">
        <v>63</v>
      </c>
      <c r="C3385" s="149" t="str">
        <f t="shared" si="52"/>
        <v>NSW</v>
      </c>
    </row>
    <row r="3386" spans="1:3">
      <c r="A3386" s="150">
        <v>2126</v>
      </c>
      <c r="B3386" s="150">
        <v>63</v>
      </c>
      <c r="C3386" s="149" t="str">
        <f t="shared" si="52"/>
        <v>NSW</v>
      </c>
    </row>
    <row r="3387" spans="1:3">
      <c r="A3387" s="150">
        <v>2127</v>
      </c>
      <c r="B3387" s="150">
        <v>63</v>
      </c>
      <c r="C3387" s="149" t="str">
        <f t="shared" si="52"/>
        <v>NSW</v>
      </c>
    </row>
    <row r="3388" spans="1:3">
      <c r="A3388" s="150">
        <v>2128</v>
      </c>
      <c r="B3388" s="150">
        <v>63</v>
      </c>
      <c r="C3388" s="149" t="str">
        <f t="shared" si="52"/>
        <v>NSW</v>
      </c>
    </row>
    <row r="3389" spans="1:3">
      <c r="A3389" s="150">
        <v>2129</v>
      </c>
      <c r="B3389" s="150">
        <v>63</v>
      </c>
      <c r="C3389" s="149" t="str">
        <f t="shared" si="52"/>
        <v>NSW</v>
      </c>
    </row>
    <row r="3390" spans="1:3">
      <c r="A3390" s="150">
        <v>2130</v>
      </c>
      <c r="B3390" s="150">
        <v>63</v>
      </c>
      <c r="C3390" s="149" t="str">
        <f t="shared" si="52"/>
        <v>NSW</v>
      </c>
    </row>
    <row r="3391" spans="1:3">
      <c r="A3391" s="150">
        <v>2131</v>
      </c>
      <c r="B3391" s="150">
        <v>63</v>
      </c>
      <c r="C3391" s="149" t="str">
        <f t="shared" si="52"/>
        <v>NSW</v>
      </c>
    </row>
    <row r="3392" spans="1:3">
      <c r="A3392" s="150">
        <v>2132</v>
      </c>
      <c r="B3392" s="150">
        <v>63</v>
      </c>
      <c r="C3392" s="149" t="str">
        <f t="shared" si="52"/>
        <v>NSW</v>
      </c>
    </row>
    <row r="3393" spans="1:3">
      <c r="A3393" s="150">
        <v>2133</v>
      </c>
      <c r="B3393" s="150">
        <v>63</v>
      </c>
      <c r="C3393" s="149" t="str">
        <f t="shared" si="52"/>
        <v>NSW</v>
      </c>
    </row>
    <row r="3394" spans="1:3">
      <c r="A3394" s="150">
        <v>2134</v>
      </c>
      <c r="B3394" s="150">
        <v>63</v>
      </c>
      <c r="C3394" s="149" t="str">
        <f t="shared" ref="C3394:C3457" si="53">IF(OR(A3394&lt;=299,AND(A3394&lt;3000,A3394&gt;=1000)),"NSW",IF(AND(A3394&lt;=999,A3394&gt;=800),"NT",IF(OR(AND(A3394&lt;=8999,A3394&gt;=8000),AND(A3394&lt;=3999,A3394&gt;=3000)),"VIC",IF(OR(AND(A3394&lt;=9999,A3394&gt;=9000),AND(A3394&lt;=4999,A3394&gt;=4000)),"QLD",IF(AND(A3394&lt;=5999,A3394&gt;=5000),"SA",IF(AND(A3394&lt;=6999,A3394&gt;=6000),"WA","TAS"))))))</f>
        <v>NSW</v>
      </c>
    </row>
    <row r="3395" spans="1:3">
      <c r="A3395" s="150">
        <v>2135</v>
      </c>
      <c r="B3395" s="150">
        <v>63</v>
      </c>
      <c r="C3395" s="149" t="str">
        <f t="shared" si="53"/>
        <v>NSW</v>
      </c>
    </row>
    <row r="3396" spans="1:3">
      <c r="A3396" s="150">
        <v>2136</v>
      </c>
      <c r="B3396" s="150">
        <v>63</v>
      </c>
      <c r="C3396" s="149" t="str">
        <f t="shared" si="53"/>
        <v>NSW</v>
      </c>
    </row>
    <row r="3397" spans="1:3">
      <c r="A3397" s="150">
        <v>2137</v>
      </c>
      <c r="B3397" s="150">
        <v>63</v>
      </c>
      <c r="C3397" s="149" t="str">
        <f t="shared" si="53"/>
        <v>NSW</v>
      </c>
    </row>
    <row r="3398" spans="1:3">
      <c r="A3398" s="150">
        <v>2138</v>
      </c>
      <c r="B3398" s="150">
        <v>63</v>
      </c>
      <c r="C3398" s="149" t="str">
        <f t="shared" si="53"/>
        <v>NSW</v>
      </c>
    </row>
    <row r="3399" spans="1:3">
      <c r="A3399" s="150">
        <v>2139</v>
      </c>
      <c r="B3399" s="150">
        <v>63</v>
      </c>
      <c r="C3399" s="149" t="str">
        <f t="shared" si="53"/>
        <v>NSW</v>
      </c>
    </row>
    <row r="3400" spans="1:3">
      <c r="A3400" s="150">
        <v>2140</v>
      </c>
      <c r="B3400" s="150">
        <v>63</v>
      </c>
      <c r="C3400" s="149" t="str">
        <f t="shared" si="53"/>
        <v>NSW</v>
      </c>
    </row>
    <row r="3401" spans="1:3">
      <c r="A3401" s="150">
        <v>2141</v>
      </c>
      <c r="B3401" s="150">
        <v>63</v>
      </c>
      <c r="C3401" s="149" t="str">
        <f t="shared" si="53"/>
        <v>NSW</v>
      </c>
    </row>
    <row r="3402" spans="1:3">
      <c r="A3402" s="150">
        <v>2142</v>
      </c>
      <c r="B3402" s="150">
        <v>63</v>
      </c>
      <c r="C3402" s="149" t="str">
        <f t="shared" si="53"/>
        <v>NSW</v>
      </c>
    </row>
    <row r="3403" spans="1:3">
      <c r="A3403" s="150">
        <v>2143</v>
      </c>
      <c r="B3403" s="150">
        <v>63</v>
      </c>
      <c r="C3403" s="149" t="str">
        <f t="shared" si="53"/>
        <v>NSW</v>
      </c>
    </row>
    <row r="3404" spans="1:3">
      <c r="A3404" s="150">
        <v>2144</v>
      </c>
      <c r="B3404" s="150">
        <v>63</v>
      </c>
      <c r="C3404" s="149" t="str">
        <f t="shared" si="53"/>
        <v>NSW</v>
      </c>
    </row>
    <row r="3405" spans="1:3">
      <c r="A3405" s="150">
        <v>2145</v>
      </c>
      <c r="B3405" s="150">
        <v>63</v>
      </c>
      <c r="C3405" s="149" t="str">
        <f t="shared" si="53"/>
        <v>NSW</v>
      </c>
    </row>
    <row r="3406" spans="1:3">
      <c r="A3406" s="150">
        <v>2146</v>
      </c>
      <c r="B3406" s="150">
        <v>63</v>
      </c>
      <c r="C3406" s="149" t="str">
        <f t="shared" si="53"/>
        <v>NSW</v>
      </c>
    </row>
    <row r="3407" spans="1:3">
      <c r="A3407" s="150">
        <v>2147</v>
      </c>
      <c r="B3407" s="150">
        <v>63</v>
      </c>
      <c r="C3407" s="149" t="str">
        <f t="shared" si="53"/>
        <v>NSW</v>
      </c>
    </row>
    <row r="3408" spans="1:3">
      <c r="A3408" s="150">
        <v>2148</v>
      </c>
      <c r="B3408" s="150">
        <v>63</v>
      </c>
      <c r="C3408" s="149" t="str">
        <f t="shared" si="53"/>
        <v>NSW</v>
      </c>
    </row>
    <row r="3409" spans="1:3">
      <c r="A3409" s="150">
        <v>2150</v>
      </c>
      <c r="B3409" s="150">
        <v>63</v>
      </c>
      <c r="C3409" s="149" t="str">
        <f t="shared" si="53"/>
        <v>NSW</v>
      </c>
    </row>
    <row r="3410" spans="1:3">
      <c r="A3410" s="150">
        <v>2151</v>
      </c>
      <c r="B3410" s="150">
        <v>63</v>
      </c>
      <c r="C3410" s="149" t="str">
        <f t="shared" si="53"/>
        <v>NSW</v>
      </c>
    </row>
    <row r="3411" spans="1:3">
      <c r="A3411" s="150">
        <v>2152</v>
      </c>
      <c r="B3411" s="150">
        <v>63</v>
      </c>
      <c r="C3411" s="149" t="str">
        <f t="shared" si="53"/>
        <v>NSW</v>
      </c>
    </row>
    <row r="3412" spans="1:3">
      <c r="A3412" s="150">
        <v>2153</v>
      </c>
      <c r="B3412" s="150">
        <v>63</v>
      </c>
      <c r="C3412" s="149" t="str">
        <f t="shared" si="53"/>
        <v>NSW</v>
      </c>
    </row>
    <row r="3413" spans="1:3">
      <c r="A3413" s="150">
        <v>2154</v>
      </c>
      <c r="B3413" s="150">
        <v>63</v>
      </c>
      <c r="C3413" s="149" t="str">
        <f t="shared" si="53"/>
        <v>NSW</v>
      </c>
    </row>
    <row r="3414" spans="1:3">
      <c r="A3414" s="150">
        <v>2155</v>
      </c>
      <c r="B3414" s="150">
        <v>63</v>
      </c>
      <c r="C3414" s="149" t="str">
        <f t="shared" si="53"/>
        <v>NSW</v>
      </c>
    </row>
    <row r="3415" spans="1:3">
      <c r="A3415" s="150">
        <v>2156</v>
      </c>
      <c r="B3415" s="150">
        <v>63</v>
      </c>
      <c r="C3415" s="149" t="str">
        <f t="shared" si="53"/>
        <v>NSW</v>
      </c>
    </row>
    <row r="3416" spans="1:3">
      <c r="A3416" s="150">
        <v>2157</v>
      </c>
      <c r="B3416" s="150">
        <v>63</v>
      </c>
      <c r="C3416" s="149" t="str">
        <f t="shared" si="53"/>
        <v>NSW</v>
      </c>
    </row>
    <row r="3417" spans="1:3">
      <c r="A3417" s="150">
        <v>2158</v>
      </c>
      <c r="B3417" s="150">
        <v>63</v>
      </c>
      <c r="C3417" s="149" t="str">
        <f t="shared" si="53"/>
        <v>NSW</v>
      </c>
    </row>
    <row r="3418" spans="1:3">
      <c r="A3418" s="150">
        <v>2159</v>
      </c>
      <c r="B3418" s="150">
        <v>63</v>
      </c>
      <c r="C3418" s="149" t="str">
        <f t="shared" si="53"/>
        <v>NSW</v>
      </c>
    </row>
    <row r="3419" spans="1:3">
      <c r="A3419" s="150">
        <v>2160</v>
      </c>
      <c r="B3419" s="150">
        <v>63</v>
      </c>
      <c r="C3419" s="149" t="str">
        <f t="shared" si="53"/>
        <v>NSW</v>
      </c>
    </row>
    <row r="3420" spans="1:3">
      <c r="A3420" s="150">
        <v>2161</v>
      </c>
      <c r="B3420" s="150">
        <v>63</v>
      </c>
      <c r="C3420" s="149" t="str">
        <f t="shared" si="53"/>
        <v>NSW</v>
      </c>
    </row>
    <row r="3421" spans="1:3">
      <c r="A3421" s="150">
        <v>2162</v>
      </c>
      <c r="B3421" s="150">
        <v>63</v>
      </c>
      <c r="C3421" s="149" t="str">
        <f t="shared" si="53"/>
        <v>NSW</v>
      </c>
    </row>
    <row r="3422" spans="1:3">
      <c r="A3422" s="150">
        <v>2163</v>
      </c>
      <c r="B3422" s="150">
        <v>63</v>
      </c>
      <c r="C3422" s="149" t="str">
        <f t="shared" si="53"/>
        <v>NSW</v>
      </c>
    </row>
    <row r="3423" spans="1:3">
      <c r="A3423" s="150">
        <v>2164</v>
      </c>
      <c r="B3423" s="150">
        <v>63</v>
      </c>
      <c r="C3423" s="149" t="str">
        <f t="shared" si="53"/>
        <v>NSW</v>
      </c>
    </row>
    <row r="3424" spans="1:3">
      <c r="A3424" s="150">
        <v>2165</v>
      </c>
      <c r="B3424" s="150">
        <v>63</v>
      </c>
      <c r="C3424" s="149" t="str">
        <f t="shared" si="53"/>
        <v>NSW</v>
      </c>
    </row>
    <row r="3425" spans="1:3">
      <c r="A3425" s="150">
        <v>2166</v>
      </c>
      <c r="B3425" s="150">
        <v>63</v>
      </c>
      <c r="C3425" s="149" t="str">
        <f t="shared" si="53"/>
        <v>NSW</v>
      </c>
    </row>
    <row r="3426" spans="1:3">
      <c r="A3426" s="150">
        <v>2167</v>
      </c>
      <c r="B3426" s="150">
        <v>63</v>
      </c>
      <c r="C3426" s="149" t="str">
        <f t="shared" si="53"/>
        <v>NSW</v>
      </c>
    </row>
    <row r="3427" spans="1:3">
      <c r="A3427" s="150">
        <v>2168</v>
      </c>
      <c r="B3427" s="150">
        <v>63</v>
      </c>
      <c r="C3427" s="149" t="str">
        <f t="shared" si="53"/>
        <v>NSW</v>
      </c>
    </row>
    <row r="3428" spans="1:3">
      <c r="A3428" s="150">
        <v>2169</v>
      </c>
      <c r="B3428" s="150">
        <v>63</v>
      </c>
      <c r="C3428" s="149" t="str">
        <f t="shared" si="53"/>
        <v>NSW</v>
      </c>
    </row>
    <row r="3429" spans="1:3">
      <c r="A3429" s="150">
        <v>2170</v>
      </c>
      <c r="B3429" s="150">
        <v>63</v>
      </c>
      <c r="C3429" s="149" t="str">
        <f t="shared" si="53"/>
        <v>NSW</v>
      </c>
    </row>
    <row r="3430" spans="1:3">
      <c r="A3430" s="150">
        <v>2171</v>
      </c>
      <c r="B3430" s="150">
        <v>63</v>
      </c>
      <c r="C3430" s="149" t="str">
        <f t="shared" si="53"/>
        <v>NSW</v>
      </c>
    </row>
    <row r="3431" spans="1:3">
      <c r="A3431" s="150">
        <v>2173</v>
      </c>
      <c r="B3431" s="150">
        <v>63</v>
      </c>
      <c r="C3431" s="149" t="str">
        <f t="shared" si="53"/>
        <v>NSW</v>
      </c>
    </row>
    <row r="3432" spans="1:3">
      <c r="A3432" s="150">
        <v>2174</v>
      </c>
      <c r="B3432" s="150">
        <v>63</v>
      </c>
      <c r="C3432" s="149" t="str">
        <f t="shared" si="53"/>
        <v>NSW</v>
      </c>
    </row>
    <row r="3433" spans="1:3">
      <c r="A3433" s="150">
        <v>2176</v>
      </c>
      <c r="B3433" s="150">
        <v>63</v>
      </c>
      <c r="C3433" s="149" t="str">
        <f t="shared" si="53"/>
        <v>NSW</v>
      </c>
    </row>
    <row r="3434" spans="1:3">
      <c r="A3434" s="150">
        <v>2177</v>
      </c>
      <c r="B3434" s="150">
        <v>63</v>
      </c>
      <c r="C3434" s="149" t="str">
        <f t="shared" si="53"/>
        <v>NSW</v>
      </c>
    </row>
    <row r="3435" spans="1:3">
      <c r="A3435" s="150">
        <v>2190</v>
      </c>
      <c r="B3435" s="150">
        <v>63</v>
      </c>
      <c r="C3435" s="149" t="str">
        <f t="shared" si="53"/>
        <v>NSW</v>
      </c>
    </row>
    <row r="3436" spans="1:3">
      <c r="A3436" s="150">
        <v>2191</v>
      </c>
      <c r="B3436" s="150">
        <v>63</v>
      </c>
      <c r="C3436" s="149" t="str">
        <f t="shared" si="53"/>
        <v>NSW</v>
      </c>
    </row>
    <row r="3437" spans="1:3">
      <c r="A3437" s="150">
        <v>2192</v>
      </c>
      <c r="B3437" s="150">
        <v>63</v>
      </c>
      <c r="C3437" s="149" t="str">
        <f t="shared" si="53"/>
        <v>NSW</v>
      </c>
    </row>
    <row r="3438" spans="1:3">
      <c r="A3438" s="150">
        <v>2193</v>
      </c>
      <c r="B3438" s="150">
        <v>63</v>
      </c>
      <c r="C3438" s="149" t="str">
        <f t="shared" si="53"/>
        <v>NSW</v>
      </c>
    </row>
    <row r="3439" spans="1:3">
      <c r="A3439" s="150">
        <v>2194</v>
      </c>
      <c r="B3439" s="150">
        <v>63</v>
      </c>
      <c r="C3439" s="149" t="str">
        <f t="shared" si="53"/>
        <v>NSW</v>
      </c>
    </row>
    <row r="3440" spans="1:3">
      <c r="A3440" s="150">
        <v>2195</v>
      </c>
      <c r="B3440" s="150">
        <v>63</v>
      </c>
      <c r="C3440" s="149" t="str">
        <f t="shared" si="53"/>
        <v>NSW</v>
      </c>
    </row>
    <row r="3441" spans="1:3">
      <c r="A3441" s="150">
        <v>2196</v>
      </c>
      <c r="B3441" s="150">
        <v>63</v>
      </c>
      <c r="C3441" s="149" t="str">
        <f t="shared" si="53"/>
        <v>NSW</v>
      </c>
    </row>
    <row r="3442" spans="1:3">
      <c r="A3442" s="150">
        <v>2197</v>
      </c>
      <c r="B3442" s="150">
        <v>63</v>
      </c>
      <c r="C3442" s="149" t="str">
        <f t="shared" si="53"/>
        <v>NSW</v>
      </c>
    </row>
    <row r="3443" spans="1:3">
      <c r="A3443" s="150">
        <v>2198</v>
      </c>
      <c r="B3443" s="150">
        <v>63</v>
      </c>
      <c r="C3443" s="149" t="str">
        <f t="shared" si="53"/>
        <v>NSW</v>
      </c>
    </row>
    <row r="3444" spans="1:3">
      <c r="A3444" s="150">
        <v>2199</v>
      </c>
      <c r="B3444" s="150">
        <v>63</v>
      </c>
      <c r="C3444" s="149" t="str">
        <f t="shared" si="53"/>
        <v>NSW</v>
      </c>
    </row>
    <row r="3445" spans="1:3">
      <c r="A3445" s="150">
        <v>2200</v>
      </c>
      <c r="B3445" s="150">
        <v>63</v>
      </c>
      <c r="C3445" s="149" t="str">
        <f t="shared" si="53"/>
        <v>NSW</v>
      </c>
    </row>
    <row r="3446" spans="1:3">
      <c r="A3446" s="150">
        <v>2201</v>
      </c>
      <c r="B3446" s="150">
        <v>63</v>
      </c>
      <c r="C3446" s="149" t="str">
        <f t="shared" si="53"/>
        <v>NSW</v>
      </c>
    </row>
    <row r="3447" spans="1:3">
      <c r="A3447" s="150">
        <v>2202</v>
      </c>
      <c r="B3447" s="150">
        <v>63</v>
      </c>
      <c r="C3447" s="149" t="str">
        <f t="shared" si="53"/>
        <v>NSW</v>
      </c>
    </row>
    <row r="3448" spans="1:3">
      <c r="A3448" s="150">
        <v>2203</v>
      </c>
      <c r="B3448" s="150">
        <v>63</v>
      </c>
      <c r="C3448" s="149" t="str">
        <f t="shared" si="53"/>
        <v>NSW</v>
      </c>
    </row>
    <row r="3449" spans="1:3">
      <c r="A3449" s="150">
        <v>2204</v>
      </c>
      <c r="B3449" s="150">
        <v>63</v>
      </c>
      <c r="C3449" s="149" t="str">
        <f t="shared" si="53"/>
        <v>NSW</v>
      </c>
    </row>
    <row r="3450" spans="1:3">
      <c r="A3450" s="150">
        <v>2205</v>
      </c>
      <c r="B3450" s="150">
        <v>63</v>
      </c>
      <c r="C3450" s="149" t="str">
        <f t="shared" si="53"/>
        <v>NSW</v>
      </c>
    </row>
    <row r="3451" spans="1:3">
      <c r="A3451" s="150">
        <v>2206</v>
      </c>
      <c r="B3451" s="150">
        <v>63</v>
      </c>
      <c r="C3451" s="149" t="str">
        <f t="shared" si="53"/>
        <v>NSW</v>
      </c>
    </row>
    <row r="3452" spans="1:3">
      <c r="A3452" s="150">
        <v>2207</v>
      </c>
      <c r="B3452" s="150">
        <v>63</v>
      </c>
      <c r="C3452" s="149" t="str">
        <f t="shared" si="53"/>
        <v>NSW</v>
      </c>
    </row>
    <row r="3453" spans="1:3">
      <c r="A3453" s="150">
        <v>2208</v>
      </c>
      <c r="B3453" s="150">
        <v>63</v>
      </c>
      <c r="C3453" s="149" t="str">
        <f t="shared" si="53"/>
        <v>NSW</v>
      </c>
    </row>
    <row r="3454" spans="1:3">
      <c r="A3454" s="150">
        <v>2209</v>
      </c>
      <c r="B3454" s="150">
        <v>63</v>
      </c>
      <c r="C3454" s="149" t="str">
        <f t="shared" si="53"/>
        <v>NSW</v>
      </c>
    </row>
    <row r="3455" spans="1:3">
      <c r="A3455" s="150">
        <v>2210</v>
      </c>
      <c r="B3455" s="150">
        <v>63</v>
      </c>
      <c r="C3455" s="149" t="str">
        <f t="shared" si="53"/>
        <v>NSW</v>
      </c>
    </row>
    <row r="3456" spans="1:3">
      <c r="A3456" s="150">
        <v>2211</v>
      </c>
      <c r="B3456" s="150">
        <v>63</v>
      </c>
      <c r="C3456" s="149" t="str">
        <f t="shared" si="53"/>
        <v>NSW</v>
      </c>
    </row>
    <row r="3457" spans="1:3">
      <c r="A3457" s="150">
        <v>2212</v>
      </c>
      <c r="B3457" s="150">
        <v>63</v>
      </c>
      <c r="C3457" s="149" t="str">
        <f t="shared" si="53"/>
        <v>NSW</v>
      </c>
    </row>
    <row r="3458" spans="1:3">
      <c r="A3458" s="150">
        <v>2213</v>
      </c>
      <c r="B3458" s="150">
        <v>63</v>
      </c>
      <c r="C3458" s="149" t="str">
        <f t="shared" ref="C3458:C3521" si="54">IF(OR(A3458&lt;=299,AND(A3458&lt;3000,A3458&gt;=1000)),"NSW",IF(AND(A3458&lt;=999,A3458&gt;=800),"NT",IF(OR(AND(A3458&lt;=8999,A3458&gt;=8000),AND(A3458&lt;=3999,A3458&gt;=3000)),"VIC",IF(OR(AND(A3458&lt;=9999,A3458&gt;=9000),AND(A3458&lt;=4999,A3458&gt;=4000)),"QLD",IF(AND(A3458&lt;=5999,A3458&gt;=5000),"SA",IF(AND(A3458&lt;=6999,A3458&gt;=6000),"WA","TAS"))))))</f>
        <v>NSW</v>
      </c>
    </row>
    <row r="3459" spans="1:3">
      <c r="A3459" s="150">
        <v>2214</v>
      </c>
      <c r="B3459" s="150">
        <v>63</v>
      </c>
      <c r="C3459" s="149" t="str">
        <f t="shared" si="54"/>
        <v>NSW</v>
      </c>
    </row>
    <row r="3460" spans="1:3">
      <c r="A3460" s="150">
        <v>2215</v>
      </c>
      <c r="B3460" s="150">
        <v>63</v>
      </c>
      <c r="C3460" s="149" t="str">
        <f t="shared" si="54"/>
        <v>NSW</v>
      </c>
    </row>
    <row r="3461" spans="1:3">
      <c r="A3461" s="150">
        <v>2216</v>
      </c>
      <c r="B3461" s="150">
        <v>63</v>
      </c>
      <c r="C3461" s="149" t="str">
        <f t="shared" si="54"/>
        <v>NSW</v>
      </c>
    </row>
    <row r="3462" spans="1:3">
      <c r="A3462" s="150">
        <v>2217</v>
      </c>
      <c r="B3462" s="150">
        <v>63</v>
      </c>
      <c r="C3462" s="149" t="str">
        <f t="shared" si="54"/>
        <v>NSW</v>
      </c>
    </row>
    <row r="3463" spans="1:3">
      <c r="A3463" s="150">
        <v>2218</v>
      </c>
      <c r="B3463" s="150">
        <v>63</v>
      </c>
      <c r="C3463" s="149" t="str">
        <f t="shared" si="54"/>
        <v>NSW</v>
      </c>
    </row>
    <row r="3464" spans="1:3">
      <c r="A3464" s="150">
        <v>2219</v>
      </c>
      <c r="B3464" s="150">
        <v>63</v>
      </c>
      <c r="C3464" s="149" t="str">
        <f t="shared" si="54"/>
        <v>NSW</v>
      </c>
    </row>
    <row r="3465" spans="1:3">
      <c r="A3465" s="150">
        <v>2220</v>
      </c>
      <c r="B3465" s="150">
        <v>63</v>
      </c>
      <c r="C3465" s="149" t="str">
        <f t="shared" si="54"/>
        <v>NSW</v>
      </c>
    </row>
    <row r="3466" spans="1:3">
      <c r="A3466" s="150">
        <v>2221</v>
      </c>
      <c r="B3466" s="150">
        <v>63</v>
      </c>
      <c r="C3466" s="149" t="str">
        <f t="shared" si="54"/>
        <v>NSW</v>
      </c>
    </row>
    <row r="3467" spans="1:3">
      <c r="A3467" s="150">
        <v>2222</v>
      </c>
      <c r="B3467" s="150">
        <v>63</v>
      </c>
      <c r="C3467" s="149" t="str">
        <f t="shared" si="54"/>
        <v>NSW</v>
      </c>
    </row>
    <row r="3468" spans="1:3">
      <c r="A3468" s="150">
        <v>2223</v>
      </c>
      <c r="B3468" s="150">
        <v>63</v>
      </c>
      <c r="C3468" s="149" t="str">
        <f t="shared" si="54"/>
        <v>NSW</v>
      </c>
    </row>
    <row r="3469" spans="1:3">
      <c r="A3469" s="150">
        <v>2224</v>
      </c>
      <c r="B3469" s="150">
        <v>63</v>
      </c>
      <c r="C3469" s="149" t="str">
        <f t="shared" si="54"/>
        <v>NSW</v>
      </c>
    </row>
    <row r="3470" spans="1:3">
      <c r="A3470" s="150">
        <v>2225</v>
      </c>
      <c r="B3470" s="150">
        <v>63</v>
      </c>
      <c r="C3470" s="149" t="str">
        <f t="shared" si="54"/>
        <v>NSW</v>
      </c>
    </row>
    <row r="3471" spans="1:3">
      <c r="A3471" s="150">
        <v>2226</v>
      </c>
      <c r="B3471" s="150">
        <v>63</v>
      </c>
      <c r="C3471" s="149" t="str">
        <f t="shared" si="54"/>
        <v>NSW</v>
      </c>
    </row>
    <row r="3472" spans="1:3">
      <c r="A3472" s="150">
        <v>2227</v>
      </c>
      <c r="B3472" s="150">
        <v>63</v>
      </c>
      <c r="C3472" s="149" t="str">
        <f t="shared" si="54"/>
        <v>NSW</v>
      </c>
    </row>
    <row r="3473" spans="1:3">
      <c r="A3473" s="150">
        <v>2228</v>
      </c>
      <c r="B3473" s="150">
        <v>63</v>
      </c>
      <c r="C3473" s="149" t="str">
        <f t="shared" si="54"/>
        <v>NSW</v>
      </c>
    </row>
    <row r="3474" spans="1:3">
      <c r="A3474" s="150">
        <v>2229</v>
      </c>
      <c r="B3474" s="150">
        <v>63</v>
      </c>
      <c r="C3474" s="149" t="str">
        <f t="shared" si="54"/>
        <v>NSW</v>
      </c>
    </row>
    <row r="3475" spans="1:3">
      <c r="A3475" s="150">
        <v>2230</v>
      </c>
      <c r="B3475" s="150">
        <v>63</v>
      </c>
      <c r="C3475" s="149" t="str">
        <f t="shared" si="54"/>
        <v>NSW</v>
      </c>
    </row>
    <row r="3476" spans="1:3">
      <c r="A3476" s="150">
        <v>2231</v>
      </c>
      <c r="B3476" s="150">
        <v>63</v>
      </c>
      <c r="C3476" s="149" t="str">
        <f t="shared" si="54"/>
        <v>NSW</v>
      </c>
    </row>
    <row r="3477" spans="1:3">
      <c r="A3477" s="150">
        <v>2232</v>
      </c>
      <c r="B3477" s="150">
        <v>63</v>
      </c>
      <c r="C3477" s="149" t="str">
        <f t="shared" si="54"/>
        <v>NSW</v>
      </c>
    </row>
    <row r="3478" spans="1:3">
      <c r="A3478" s="150">
        <v>2233</v>
      </c>
      <c r="B3478" s="150">
        <v>63</v>
      </c>
      <c r="C3478" s="149" t="str">
        <f t="shared" si="54"/>
        <v>NSW</v>
      </c>
    </row>
    <row r="3479" spans="1:3">
      <c r="A3479" s="150">
        <v>2234</v>
      </c>
      <c r="B3479" s="150">
        <v>63</v>
      </c>
      <c r="C3479" s="149" t="str">
        <f t="shared" si="54"/>
        <v>NSW</v>
      </c>
    </row>
    <row r="3480" spans="1:3">
      <c r="A3480" s="150">
        <v>2558</v>
      </c>
      <c r="B3480" s="150">
        <v>63</v>
      </c>
      <c r="C3480" s="149" t="str">
        <f t="shared" si="54"/>
        <v>NSW</v>
      </c>
    </row>
    <row r="3481" spans="1:3">
      <c r="A3481" s="150">
        <v>2559</v>
      </c>
      <c r="B3481" s="150">
        <v>63</v>
      </c>
      <c r="C3481" s="149" t="str">
        <f t="shared" si="54"/>
        <v>NSW</v>
      </c>
    </row>
    <row r="3482" spans="1:3">
      <c r="A3482" s="150">
        <v>2560</v>
      </c>
      <c r="B3482" s="150">
        <v>63</v>
      </c>
      <c r="C3482" s="149" t="str">
        <f t="shared" si="54"/>
        <v>NSW</v>
      </c>
    </row>
    <row r="3483" spans="1:3">
      <c r="A3483" s="150">
        <v>2563</v>
      </c>
      <c r="B3483" s="150">
        <v>63</v>
      </c>
      <c r="C3483" s="149" t="str">
        <f t="shared" si="54"/>
        <v>NSW</v>
      </c>
    </row>
    <row r="3484" spans="1:3">
      <c r="A3484" s="150">
        <v>2564</v>
      </c>
      <c r="B3484" s="150">
        <v>63</v>
      </c>
      <c r="C3484" s="149" t="str">
        <f t="shared" si="54"/>
        <v>NSW</v>
      </c>
    </row>
    <row r="3485" spans="1:3">
      <c r="A3485" s="150">
        <v>2565</v>
      </c>
      <c r="B3485" s="150">
        <v>63</v>
      </c>
      <c r="C3485" s="149" t="str">
        <f t="shared" si="54"/>
        <v>NSW</v>
      </c>
    </row>
    <row r="3486" spans="1:3">
      <c r="A3486" s="150">
        <v>2566</v>
      </c>
      <c r="B3486" s="150">
        <v>63</v>
      </c>
      <c r="C3486" s="149" t="str">
        <f t="shared" si="54"/>
        <v>NSW</v>
      </c>
    </row>
    <row r="3487" spans="1:3">
      <c r="A3487" s="150">
        <v>2567</v>
      </c>
      <c r="B3487" s="150">
        <v>63</v>
      </c>
      <c r="C3487" s="149" t="str">
        <f t="shared" si="54"/>
        <v>NSW</v>
      </c>
    </row>
    <row r="3488" spans="1:3">
      <c r="A3488" s="150">
        <v>2568</v>
      </c>
      <c r="B3488" s="150">
        <v>63</v>
      </c>
      <c r="C3488" s="149" t="str">
        <f t="shared" si="54"/>
        <v>NSW</v>
      </c>
    </row>
    <row r="3489" spans="1:3">
      <c r="A3489" s="150">
        <v>2569</v>
      </c>
      <c r="B3489" s="150">
        <v>63</v>
      </c>
      <c r="C3489" s="149" t="str">
        <f t="shared" si="54"/>
        <v>NSW</v>
      </c>
    </row>
    <row r="3490" spans="1:3">
      <c r="A3490" s="150">
        <v>2570</v>
      </c>
      <c r="B3490" s="150">
        <v>63</v>
      </c>
      <c r="C3490" s="149" t="str">
        <f t="shared" si="54"/>
        <v>NSW</v>
      </c>
    </row>
    <row r="3491" spans="1:3">
      <c r="A3491" s="150">
        <v>2571</v>
      </c>
      <c r="B3491" s="150">
        <v>63</v>
      </c>
      <c r="C3491" s="149" t="str">
        <f t="shared" si="54"/>
        <v>NSW</v>
      </c>
    </row>
    <row r="3492" spans="1:3">
      <c r="A3492" s="150">
        <v>2572</v>
      </c>
      <c r="B3492" s="150">
        <v>63</v>
      </c>
      <c r="C3492" s="149" t="str">
        <f t="shared" si="54"/>
        <v>NSW</v>
      </c>
    </row>
    <row r="3493" spans="1:3">
      <c r="A3493" s="150">
        <v>2573</v>
      </c>
      <c r="B3493" s="150">
        <v>63</v>
      </c>
      <c r="C3493" s="149" t="str">
        <f t="shared" si="54"/>
        <v>NSW</v>
      </c>
    </row>
    <row r="3494" spans="1:3">
      <c r="A3494" s="150">
        <v>2574</v>
      </c>
      <c r="B3494" s="150">
        <v>63</v>
      </c>
      <c r="C3494" s="149" t="str">
        <f t="shared" si="54"/>
        <v>NSW</v>
      </c>
    </row>
    <row r="3495" spans="1:3">
      <c r="A3495" s="150">
        <v>2740</v>
      </c>
      <c r="B3495" s="150">
        <v>63</v>
      </c>
      <c r="C3495" s="149" t="str">
        <f t="shared" si="54"/>
        <v>NSW</v>
      </c>
    </row>
    <row r="3496" spans="1:3">
      <c r="A3496" s="150">
        <v>2745</v>
      </c>
      <c r="B3496" s="150">
        <v>63</v>
      </c>
      <c r="C3496" s="149" t="str">
        <f t="shared" si="54"/>
        <v>NSW</v>
      </c>
    </row>
    <row r="3497" spans="1:3">
      <c r="A3497" s="150">
        <v>2746</v>
      </c>
      <c r="B3497" s="150">
        <v>63</v>
      </c>
      <c r="C3497" s="149" t="str">
        <f t="shared" si="54"/>
        <v>NSW</v>
      </c>
    </row>
    <row r="3498" spans="1:3">
      <c r="A3498" s="150">
        <v>2747</v>
      </c>
      <c r="B3498" s="150">
        <v>63</v>
      </c>
      <c r="C3498" s="149" t="str">
        <f t="shared" si="54"/>
        <v>NSW</v>
      </c>
    </row>
    <row r="3499" spans="1:3">
      <c r="A3499" s="150">
        <v>2748</v>
      </c>
      <c r="B3499" s="150">
        <v>63</v>
      </c>
      <c r="C3499" s="149" t="str">
        <f t="shared" si="54"/>
        <v>NSW</v>
      </c>
    </row>
    <row r="3500" spans="1:3">
      <c r="A3500" s="150">
        <v>2749</v>
      </c>
      <c r="B3500" s="150">
        <v>63</v>
      </c>
      <c r="C3500" s="149" t="str">
        <f t="shared" si="54"/>
        <v>NSW</v>
      </c>
    </row>
    <row r="3501" spans="1:3">
      <c r="A3501" s="150">
        <v>2750</v>
      </c>
      <c r="B3501" s="150">
        <v>63</v>
      </c>
      <c r="C3501" s="149" t="str">
        <f t="shared" si="54"/>
        <v>NSW</v>
      </c>
    </row>
    <row r="3502" spans="1:3">
      <c r="A3502" s="150">
        <v>2751</v>
      </c>
      <c r="B3502" s="150">
        <v>63</v>
      </c>
      <c r="C3502" s="149" t="str">
        <f t="shared" si="54"/>
        <v>NSW</v>
      </c>
    </row>
    <row r="3503" spans="1:3">
      <c r="A3503" s="150">
        <v>2752</v>
      </c>
      <c r="B3503" s="150">
        <v>63</v>
      </c>
      <c r="C3503" s="149" t="str">
        <f t="shared" si="54"/>
        <v>NSW</v>
      </c>
    </row>
    <row r="3504" spans="1:3">
      <c r="A3504" s="150">
        <v>2753</v>
      </c>
      <c r="B3504" s="150">
        <v>63</v>
      </c>
      <c r="C3504" s="149" t="str">
        <f t="shared" si="54"/>
        <v>NSW</v>
      </c>
    </row>
    <row r="3505" spans="1:3">
      <c r="A3505" s="150">
        <v>2754</v>
      </c>
      <c r="B3505" s="150">
        <v>63</v>
      </c>
      <c r="C3505" s="149" t="str">
        <f t="shared" si="54"/>
        <v>NSW</v>
      </c>
    </row>
    <row r="3506" spans="1:3">
      <c r="A3506" s="150">
        <v>2755</v>
      </c>
      <c r="B3506" s="150">
        <v>63</v>
      </c>
      <c r="C3506" s="149" t="str">
        <f t="shared" si="54"/>
        <v>NSW</v>
      </c>
    </row>
    <row r="3507" spans="1:3">
      <c r="A3507" s="150">
        <v>2756</v>
      </c>
      <c r="B3507" s="150">
        <v>63</v>
      </c>
      <c r="C3507" s="149" t="str">
        <f t="shared" si="54"/>
        <v>NSW</v>
      </c>
    </row>
    <row r="3508" spans="1:3">
      <c r="A3508" s="150">
        <v>2757</v>
      </c>
      <c r="B3508" s="150">
        <v>63</v>
      </c>
      <c r="C3508" s="149" t="str">
        <f t="shared" si="54"/>
        <v>NSW</v>
      </c>
    </row>
    <row r="3509" spans="1:3">
      <c r="A3509" s="150">
        <v>2758</v>
      </c>
      <c r="B3509" s="150">
        <v>63</v>
      </c>
      <c r="C3509" s="149" t="str">
        <f t="shared" si="54"/>
        <v>NSW</v>
      </c>
    </row>
    <row r="3510" spans="1:3">
      <c r="A3510" s="150">
        <v>2759</v>
      </c>
      <c r="B3510" s="150">
        <v>63</v>
      </c>
      <c r="C3510" s="149" t="str">
        <f t="shared" si="54"/>
        <v>NSW</v>
      </c>
    </row>
    <row r="3511" spans="1:3">
      <c r="A3511" s="150">
        <v>2760</v>
      </c>
      <c r="B3511" s="150">
        <v>63</v>
      </c>
      <c r="C3511" s="149" t="str">
        <f t="shared" si="54"/>
        <v>NSW</v>
      </c>
    </row>
    <row r="3512" spans="1:3">
      <c r="A3512" s="150">
        <v>2761</v>
      </c>
      <c r="B3512" s="150">
        <v>63</v>
      </c>
      <c r="C3512" s="149" t="str">
        <f t="shared" si="54"/>
        <v>NSW</v>
      </c>
    </row>
    <row r="3513" spans="1:3">
      <c r="A3513" s="150">
        <v>2762</v>
      </c>
      <c r="B3513" s="150">
        <v>63</v>
      </c>
      <c r="C3513" s="149" t="str">
        <f t="shared" si="54"/>
        <v>NSW</v>
      </c>
    </row>
    <row r="3514" spans="1:3">
      <c r="A3514" s="150">
        <v>2763</v>
      </c>
      <c r="B3514" s="150">
        <v>63</v>
      </c>
      <c r="C3514" s="149" t="str">
        <f t="shared" si="54"/>
        <v>NSW</v>
      </c>
    </row>
    <row r="3515" spans="1:3">
      <c r="A3515" s="150">
        <v>2764</v>
      </c>
      <c r="B3515" s="150">
        <v>63</v>
      </c>
      <c r="C3515" s="149" t="str">
        <f t="shared" si="54"/>
        <v>NSW</v>
      </c>
    </row>
    <row r="3516" spans="1:3">
      <c r="A3516" s="150">
        <v>2765</v>
      </c>
      <c r="B3516" s="150">
        <v>63</v>
      </c>
      <c r="C3516" s="149" t="str">
        <f t="shared" si="54"/>
        <v>NSW</v>
      </c>
    </row>
    <row r="3517" spans="1:3">
      <c r="A3517" s="150">
        <v>2766</v>
      </c>
      <c r="B3517" s="150">
        <v>63</v>
      </c>
      <c r="C3517" s="149" t="str">
        <f t="shared" si="54"/>
        <v>NSW</v>
      </c>
    </row>
    <row r="3518" spans="1:3">
      <c r="A3518" s="150">
        <v>2767</v>
      </c>
      <c r="B3518" s="150">
        <v>63</v>
      </c>
      <c r="C3518" s="149" t="str">
        <f t="shared" si="54"/>
        <v>NSW</v>
      </c>
    </row>
    <row r="3519" spans="1:3">
      <c r="A3519" s="150">
        <v>2768</v>
      </c>
      <c r="B3519" s="150">
        <v>63</v>
      </c>
      <c r="C3519" s="149" t="str">
        <f t="shared" si="54"/>
        <v>NSW</v>
      </c>
    </row>
    <row r="3520" spans="1:3">
      <c r="A3520" s="150">
        <v>2770</v>
      </c>
      <c r="B3520" s="150">
        <v>63</v>
      </c>
      <c r="C3520" s="149" t="str">
        <f t="shared" si="54"/>
        <v>NSW</v>
      </c>
    </row>
    <row r="3521" spans="1:3">
      <c r="A3521" s="150">
        <v>2773</v>
      </c>
      <c r="B3521" s="150">
        <v>63</v>
      </c>
      <c r="C3521" s="149" t="str">
        <f t="shared" si="54"/>
        <v>NSW</v>
      </c>
    </row>
    <row r="3522" spans="1:3">
      <c r="A3522" s="150">
        <v>2774</v>
      </c>
      <c r="B3522" s="150">
        <v>63</v>
      </c>
      <c r="C3522" s="149" t="str">
        <f t="shared" ref="C3522:C3585" si="55">IF(OR(A3522&lt;=299,AND(A3522&lt;3000,A3522&gt;=1000)),"NSW",IF(AND(A3522&lt;=999,A3522&gt;=800),"NT",IF(OR(AND(A3522&lt;=8999,A3522&gt;=8000),AND(A3522&lt;=3999,A3522&gt;=3000)),"VIC",IF(OR(AND(A3522&lt;=9999,A3522&gt;=9000),AND(A3522&lt;=4999,A3522&gt;=4000)),"QLD",IF(AND(A3522&lt;=5999,A3522&gt;=5000),"SA",IF(AND(A3522&lt;=6999,A3522&gt;=6000),"WA","TAS"))))))</f>
        <v>NSW</v>
      </c>
    </row>
    <row r="3523" spans="1:3">
      <c r="A3523" s="150">
        <v>2775</v>
      </c>
      <c r="B3523" s="150">
        <v>63</v>
      </c>
      <c r="C3523" s="149" t="str">
        <f t="shared" si="55"/>
        <v>NSW</v>
      </c>
    </row>
    <row r="3524" spans="1:3">
      <c r="A3524" s="150">
        <v>2776</v>
      </c>
      <c r="B3524" s="150">
        <v>63</v>
      </c>
      <c r="C3524" s="149" t="str">
        <f t="shared" si="55"/>
        <v>NSW</v>
      </c>
    </row>
    <row r="3525" spans="1:3">
      <c r="A3525" s="150">
        <v>2777</v>
      </c>
      <c r="B3525" s="150">
        <v>63</v>
      </c>
      <c r="C3525" s="149" t="str">
        <f t="shared" si="55"/>
        <v>NSW</v>
      </c>
    </row>
    <row r="3526" spans="1:3">
      <c r="A3526" s="150">
        <v>2778</v>
      </c>
      <c r="B3526" s="150">
        <v>63</v>
      </c>
      <c r="C3526" s="149" t="str">
        <f t="shared" si="55"/>
        <v>NSW</v>
      </c>
    </row>
    <row r="3527" spans="1:3">
      <c r="A3527" s="150">
        <v>2779</v>
      </c>
      <c r="B3527" s="150">
        <v>63</v>
      </c>
      <c r="C3527" s="149" t="str">
        <f t="shared" si="55"/>
        <v>NSW</v>
      </c>
    </row>
    <row r="3528" spans="1:3">
      <c r="A3528" s="150">
        <v>2780</v>
      </c>
      <c r="B3528" s="150">
        <v>63</v>
      </c>
      <c r="C3528" s="149" t="str">
        <f t="shared" si="55"/>
        <v>NSW</v>
      </c>
    </row>
    <row r="3529" spans="1:3">
      <c r="A3529" s="150">
        <v>2781</v>
      </c>
      <c r="B3529" s="150">
        <v>63</v>
      </c>
      <c r="C3529" s="149" t="str">
        <f t="shared" si="55"/>
        <v>NSW</v>
      </c>
    </row>
    <row r="3530" spans="1:3">
      <c r="A3530" s="150">
        <v>2782</v>
      </c>
      <c r="B3530" s="150">
        <v>63</v>
      </c>
      <c r="C3530" s="149" t="str">
        <f t="shared" si="55"/>
        <v>NSW</v>
      </c>
    </row>
    <row r="3531" spans="1:3">
      <c r="A3531" s="150">
        <v>2783</v>
      </c>
      <c r="B3531" s="150">
        <v>63</v>
      </c>
      <c r="C3531" s="149" t="str">
        <f t="shared" si="55"/>
        <v>NSW</v>
      </c>
    </row>
    <row r="3532" spans="1:3">
      <c r="A3532" s="150">
        <v>2784</v>
      </c>
      <c r="B3532" s="150">
        <v>63</v>
      </c>
      <c r="C3532" s="149" t="str">
        <f t="shared" si="55"/>
        <v>NSW</v>
      </c>
    </row>
    <row r="3533" spans="1:3">
      <c r="A3533" s="150">
        <v>2785</v>
      </c>
      <c r="B3533" s="150">
        <v>63</v>
      </c>
      <c r="C3533" s="149" t="str">
        <f t="shared" si="55"/>
        <v>NSW</v>
      </c>
    </row>
    <row r="3534" spans="1:3">
      <c r="A3534" s="150">
        <v>2786</v>
      </c>
      <c r="B3534" s="150">
        <v>63</v>
      </c>
      <c r="C3534" s="149" t="str">
        <f t="shared" si="55"/>
        <v>NSW</v>
      </c>
    </row>
    <row r="3535" spans="1:3">
      <c r="A3535" s="150">
        <v>2890</v>
      </c>
      <c r="B3535" s="150">
        <v>63</v>
      </c>
      <c r="C3535" s="149" t="str">
        <f t="shared" si="55"/>
        <v>NSW</v>
      </c>
    </row>
    <row r="3536" spans="1:3">
      <c r="A3536" s="150">
        <v>2891</v>
      </c>
      <c r="B3536" s="150">
        <v>63</v>
      </c>
      <c r="C3536" s="149" t="str">
        <f t="shared" si="55"/>
        <v>NSW</v>
      </c>
    </row>
    <row r="3537" spans="1:3">
      <c r="A3537" s="150">
        <v>2898</v>
      </c>
      <c r="B3537" s="150">
        <v>63</v>
      </c>
      <c r="C3537" s="149" t="str">
        <f t="shared" si="55"/>
        <v>NSW</v>
      </c>
    </row>
    <row r="3538" spans="1:3">
      <c r="A3538" s="150">
        <v>2899</v>
      </c>
      <c r="B3538" s="150">
        <v>63</v>
      </c>
      <c r="C3538" s="149" t="str">
        <f t="shared" si="55"/>
        <v>NSW</v>
      </c>
    </row>
    <row r="3539" spans="1:3">
      <c r="A3539" s="150">
        <v>200</v>
      </c>
      <c r="B3539" s="150">
        <v>64</v>
      </c>
      <c r="C3539" s="149" t="str">
        <f t="shared" si="55"/>
        <v>NSW</v>
      </c>
    </row>
    <row r="3540" spans="1:3">
      <c r="A3540" s="150">
        <v>211</v>
      </c>
      <c r="B3540" s="150">
        <v>64</v>
      </c>
      <c r="C3540" s="149" t="str">
        <f t="shared" si="55"/>
        <v>NSW</v>
      </c>
    </row>
    <row r="3541" spans="1:3">
      <c r="A3541" s="150">
        <v>212</v>
      </c>
      <c r="B3541" s="150">
        <v>64</v>
      </c>
      <c r="C3541" s="149" t="str">
        <f t="shared" si="55"/>
        <v>NSW</v>
      </c>
    </row>
    <row r="3542" spans="1:3">
      <c r="A3542" s="150">
        <v>230</v>
      </c>
      <c r="B3542" s="150">
        <v>64</v>
      </c>
      <c r="C3542" s="149" t="str">
        <f t="shared" si="55"/>
        <v>NSW</v>
      </c>
    </row>
    <row r="3543" spans="1:3">
      <c r="A3543" s="150">
        <v>237</v>
      </c>
      <c r="B3543" s="150">
        <v>64</v>
      </c>
      <c r="C3543" s="149" t="str">
        <f t="shared" si="55"/>
        <v>NSW</v>
      </c>
    </row>
    <row r="3544" spans="1:3">
      <c r="A3544" s="150">
        <v>238</v>
      </c>
      <c r="B3544" s="150">
        <v>64</v>
      </c>
      <c r="C3544" s="149" t="str">
        <f t="shared" si="55"/>
        <v>NSW</v>
      </c>
    </row>
    <row r="3545" spans="1:3">
      <c r="A3545" s="150">
        <v>239</v>
      </c>
      <c r="B3545" s="150">
        <v>64</v>
      </c>
      <c r="C3545" s="149" t="str">
        <f t="shared" si="55"/>
        <v>NSW</v>
      </c>
    </row>
    <row r="3546" spans="1:3">
      <c r="A3546" s="150">
        <v>240</v>
      </c>
      <c r="B3546" s="150">
        <v>64</v>
      </c>
      <c r="C3546" s="149" t="str">
        <f t="shared" si="55"/>
        <v>NSW</v>
      </c>
    </row>
    <row r="3547" spans="1:3">
      <c r="A3547" s="150">
        <v>241</v>
      </c>
      <c r="B3547" s="150">
        <v>64</v>
      </c>
      <c r="C3547" s="149" t="str">
        <f t="shared" si="55"/>
        <v>NSW</v>
      </c>
    </row>
    <row r="3548" spans="1:3">
      <c r="A3548" s="150">
        <v>242</v>
      </c>
      <c r="B3548" s="150">
        <v>64</v>
      </c>
      <c r="C3548" s="149" t="str">
        <f t="shared" si="55"/>
        <v>NSW</v>
      </c>
    </row>
    <row r="3549" spans="1:3">
      <c r="A3549" s="150">
        <v>243</v>
      </c>
      <c r="B3549" s="150">
        <v>64</v>
      </c>
      <c r="C3549" s="149" t="str">
        <f t="shared" si="55"/>
        <v>NSW</v>
      </c>
    </row>
    <row r="3550" spans="1:3">
      <c r="A3550" s="150">
        <v>244</v>
      </c>
      <c r="B3550" s="150">
        <v>64</v>
      </c>
      <c r="C3550" s="149" t="str">
        <f t="shared" si="55"/>
        <v>NSW</v>
      </c>
    </row>
    <row r="3551" spans="1:3">
      <c r="A3551" s="150">
        <v>245</v>
      </c>
      <c r="B3551" s="150">
        <v>64</v>
      </c>
      <c r="C3551" s="149" t="str">
        <f t="shared" si="55"/>
        <v>NSW</v>
      </c>
    </row>
    <row r="3552" spans="1:3">
      <c r="A3552" s="150">
        <v>246</v>
      </c>
      <c r="B3552" s="150">
        <v>64</v>
      </c>
      <c r="C3552" s="149" t="str">
        <f t="shared" si="55"/>
        <v>NSW</v>
      </c>
    </row>
    <row r="3553" spans="1:3">
      <c r="A3553" s="150">
        <v>247</v>
      </c>
      <c r="B3553" s="150">
        <v>64</v>
      </c>
      <c r="C3553" s="149" t="str">
        <f t="shared" si="55"/>
        <v>NSW</v>
      </c>
    </row>
    <row r="3554" spans="1:3">
      <c r="A3554" s="150">
        <v>248</v>
      </c>
      <c r="B3554" s="150">
        <v>64</v>
      </c>
      <c r="C3554" s="149" t="str">
        <f t="shared" si="55"/>
        <v>NSW</v>
      </c>
    </row>
    <row r="3555" spans="1:3">
      <c r="A3555" s="150">
        <v>249</v>
      </c>
      <c r="B3555" s="150">
        <v>64</v>
      </c>
      <c r="C3555" s="149" t="str">
        <f t="shared" si="55"/>
        <v>NSW</v>
      </c>
    </row>
    <row r="3556" spans="1:3">
      <c r="A3556" s="150">
        <v>250</v>
      </c>
      <c r="B3556" s="150">
        <v>64</v>
      </c>
      <c r="C3556" s="149" t="str">
        <f t="shared" si="55"/>
        <v>NSW</v>
      </c>
    </row>
    <row r="3557" spans="1:3">
      <c r="A3557" s="150">
        <v>251</v>
      </c>
      <c r="B3557" s="150">
        <v>64</v>
      </c>
      <c r="C3557" s="149" t="str">
        <f t="shared" si="55"/>
        <v>NSW</v>
      </c>
    </row>
    <row r="3558" spans="1:3">
      <c r="A3558" s="150">
        <v>252</v>
      </c>
      <c r="B3558" s="150">
        <v>64</v>
      </c>
      <c r="C3558" s="149" t="str">
        <f t="shared" si="55"/>
        <v>NSW</v>
      </c>
    </row>
    <row r="3559" spans="1:3">
      <c r="A3559" s="150">
        <v>253</v>
      </c>
      <c r="B3559" s="150">
        <v>64</v>
      </c>
      <c r="C3559" s="149" t="str">
        <f t="shared" si="55"/>
        <v>NSW</v>
      </c>
    </row>
    <row r="3560" spans="1:3">
      <c r="A3560" s="150">
        <v>254</v>
      </c>
      <c r="B3560" s="150">
        <v>64</v>
      </c>
      <c r="C3560" s="149" t="str">
        <f t="shared" si="55"/>
        <v>NSW</v>
      </c>
    </row>
    <row r="3561" spans="1:3">
      <c r="A3561" s="150">
        <v>255</v>
      </c>
      <c r="B3561" s="150">
        <v>64</v>
      </c>
      <c r="C3561" s="149" t="str">
        <f t="shared" si="55"/>
        <v>NSW</v>
      </c>
    </row>
    <row r="3562" spans="1:3">
      <c r="A3562" s="150">
        <v>256</v>
      </c>
      <c r="B3562" s="150">
        <v>64</v>
      </c>
      <c r="C3562" s="149" t="str">
        <f t="shared" si="55"/>
        <v>NSW</v>
      </c>
    </row>
    <row r="3563" spans="1:3">
      <c r="A3563" s="150">
        <v>257</v>
      </c>
      <c r="B3563" s="150">
        <v>64</v>
      </c>
      <c r="C3563" s="149" t="str">
        <f t="shared" si="55"/>
        <v>NSW</v>
      </c>
    </row>
    <row r="3564" spans="1:3">
      <c r="A3564" s="150">
        <v>258</v>
      </c>
      <c r="B3564" s="150">
        <v>64</v>
      </c>
      <c r="C3564" s="149" t="str">
        <f t="shared" si="55"/>
        <v>NSW</v>
      </c>
    </row>
    <row r="3565" spans="1:3">
      <c r="A3565" s="150">
        <v>259</v>
      </c>
      <c r="B3565" s="150">
        <v>64</v>
      </c>
      <c r="C3565" s="149" t="str">
        <f t="shared" si="55"/>
        <v>NSW</v>
      </c>
    </row>
    <row r="3566" spans="1:3">
      <c r="A3566" s="150">
        <v>260</v>
      </c>
      <c r="B3566" s="150">
        <v>64</v>
      </c>
      <c r="C3566" s="149" t="str">
        <f t="shared" si="55"/>
        <v>NSW</v>
      </c>
    </row>
    <row r="3567" spans="1:3">
      <c r="A3567" s="150">
        <v>261</v>
      </c>
      <c r="B3567" s="150">
        <v>64</v>
      </c>
      <c r="C3567" s="149" t="str">
        <f t="shared" si="55"/>
        <v>NSW</v>
      </c>
    </row>
    <row r="3568" spans="1:3">
      <c r="A3568" s="150">
        <v>262</v>
      </c>
      <c r="B3568" s="150">
        <v>64</v>
      </c>
      <c r="C3568" s="149" t="str">
        <f t="shared" si="55"/>
        <v>NSW</v>
      </c>
    </row>
    <row r="3569" spans="1:3">
      <c r="A3569" s="150">
        <v>263</v>
      </c>
      <c r="B3569" s="150">
        <v>64</v>
      </c>
      <c r="C3569" s="149" t="str">
        <f t="shared" si="55"/>
        <v>NSW</v>
      </c>
    </row>
    <row r="3570" spans="1:3">
      <c r="A3570" s="150">
        <v>264</v>
      </c>
      <c r="B3570" s="150">
        <v>64</v>
      </c>
      <c r="C3570" s="149" t="str">
        <f t="shared" si="55"/>
        <v>NSW</v>
      </c>
    </row>
    <row r="3571" spans="1:3">
      <c r="A3571" s="150">
        <v>266</v>
      </c>
      <c r="B3571" s="150">
        <v>64</v>
      </c>
      <c r="C3571" s="149" t="str">
        <f t="shared" si="55"/>
        <v>NSW</v>
      </c>
    </row>
    <row r="3572" spans="1:3">
      <c r="A3572" s="150">
        <v>267</v>
      </c>
      <c r="B3572" s="150">
        <v>64</v>
      </c>
      <c r="C3572" s="149" t="str">
        <f t="shared" si="55"/>
        <v>NSW</v>
      </c>
    </row>
    <row r="3573" spans="1:3">
      <c r="A3573" s="150">
        <v>268</v>
      </c>
      <c r="B3573" s="150">
        <v>64</v>
      </c>
      <c r="C3573" s="149" t="str">
        <f t="shared" si="55"/>
        <v>NSW</v>
      </c>
    </row>
    <row r="3574" spans="1:3">
      <c r="A3574" s="150">
        <v>269</v>
      </c>
      <c r="B3574" s="150">
        <v>64</v>
      </c>
      <c r="C3574" s="149" t="str">
        <f t="shared" si="55"/>
        <v>NSW</v>
      </c>
    </row>
    <row r="3575" spans="1:3">
      <c r="A3575" s="150">
        <v>270</v>
      </c>
      <c r="B3575" s="150">
        <v>64</v>
      </c>
      <c r="C3575" s="149" t="str">
        <f t="shared" si="55"/>
        <v>NSW</v>
      </c>
    </row>
    <row r="3576" spans="1:3">
      <c r="A3576" s="150">
        <v>271</v>
      </c>
      <c r="B3576" s="150">
        <v>64</v>
      </c>
      <c r="C3576" s="149" t="str">
        <f t="shared" si="55"/>
        <v>NSW</v>
      </c>
    </row>
    <row r="3577" spans="1:3">
      <c r="A3577" s="150">
        <v>272</v>
      </c>
      <c r="B3577" s="150">
        <v>64</v>
      </c>
      <c r="C3577" s="149" t="str">
        <f t="shared" si="55"/>
        <v>NSW</v>
      </c>
    </row>
    <row r="3578" spans="1:3">
      <c r="A3578" s="150">
        <v>273</v>
      </c>
      <c r="B3578" s="150">
        <v>64</v>
      </c>
      <c r="C3578" s="149" t="str">
        <f t="shared" si="55"/>
        <v>NSW</v>
      </c>
    </row>
    <row r="3579" spans="1:3">
      <c r="A3579" s="150">
        <v>274</v>
      </c>
      <c r="B3579" s="150">
        <v>64</v>
      </c>
      <c r="C3579" s="149" t="str">
        <f t="shared" si="55"/>
        <v>NSW</v>
      </c>
    </row>
    <row r="3580" spans="1:3">
      <c r="A3580" s="150">
        <v>275</v>
      </c>
      <c r="B3580" s="150">
        <v>64</v>
      </c>
      <c r="C3580" s="149" t="str">
        <f t="shared" si="55"/>
        <v>NSW</v>
      </c>
    </row>
    <row r="3581" spans="1:3">
      <c r="A3581" s="150">
        <v>276</v>
      </c>
      <c r="B3581" s="150">
        <v>64</v>
      </c>
      <c r="C3581" s="149" t="str">
        <f t="shared" si="55"/>
        <v>NSW</v>
      </c>
    </row>
    <row r="3582" spans="1:3">
      <c r="A3582" s="150">
        <v>277</v>
      </c>
      <c r="B3582" s="150">
        <v>64</v>
      </c>
      <c r="C3582" s="149" t="str">
        <f t="shared" si="55"/>
        <v>NSW</v>
      </c>
    </row>
    <row r="3583" spans="1:3">
      <c r="A3583" s="150">
        <v>278</v>
      </c>
      <c r="B3583" s="150">
        <v>64</v>
      </c>
      <c r="C3583" s="149" t="str">
        <f t="shared" si="55"/>
        <v>NSW</v>
      </c>
    </row>
    <row r="3584" spans="1:3">
      <c r="A3584" s="150">
        <v>279</v>
      </c>
      <c r="B3584" s="150">
        <v>64</v>
      </c>
      <c r="C3584" s="149" t="str">
        <f t="shared" si="55"/>
        <v>NSW</v>
      </c>
    </row>
    <row r="3585" spans="1:3">
      <c r="A3585" s="150">
        <v>280</v>
      </c>
      <c r="B3585" s="150">
        <v>64</v>
      </c>
      <c r="C3585" s="149" t="str">
        <f t="shared" si="55"/>
        <v>NSW</v>
      </c>
    </row>
    <row r="3586" spans="1:3">
      <c r="A3586" s="150">
        <v>281</v>
      </c>
      <c r="B3586" s="150">
        <v>64</v>
      </c>
      <c r="C3586" s="149" t="str">
        <f t="shared" ref="C3586:C3649" si="56">IF(OR(A3586&lt;=299,AND(A3586&lt;3000,A3586&gt;=1000)),"NSW",IF(AND(A3586&lt;=999,A3586&gt;=800),"NT",IF(OR(AND(A3586&lt;=8999,A3586&gt;=8000),AND(A3586&lt;=3999,A3586&gt;=3000)),"VIC",IF(OR(AND(A3586&lt;=9999,A3586&gt;=9000),AND(A3586&lt;=4999,A3586&gt;=4000)),"QLD",IF(AND(A3586&lt;=5999,A3586&gt;=5000),"SA",IF(AND(A3586&lt;=6999,A3586&gt;=6000),"WA","TAS"))))))</f>
        <v>NSW</v>
      </c>
    </row>
    <row r="3587" spans="1:3">
      <c r="A3587" s="150">
        <v>282</v>
      </c>
      <c r="B3587" s="150">
        <v>64</v>
      </c>
      <c r="C3587" s="149" t="str">
        <f t="shared" si="56"/>
        <v>NSW</v>
      </c>
    </row>
    <row r="3588" spans="1:3">
      <c r="A3588" s="150">
        <v>283</v>
      </c>
      <c r="B3588" s="150">
        <v>64</v>
      </c>
      <c r="C3588" s="149" t="str">
        <f t="shared" si="56"/>
        <v>NSW</v>
      </c>
    </row>
    <row r="3589" spans="1:3">
      <c r="A3589" s="150">
        <v>284</v>
      </c>
      <c r="B3589" s="150">
        <v>64</v>
      </c>
      <c r="C3589" s="149" t="str">
        <f t="shared" si="56"/>
        <v>NSW</v>
      </c>
    </row>
    <row r="3590" spans="1:3">
      <c r="A3590" s="150">
        <v>285</v>
      </c>
      <c r="B3590" s="150">
        <v>64</v>
      </c>
      <c r="C3590" s="149" t="str">
        <f t="shared" si="56"/>
        <v>NSW</v>
      </c>
    </row>
    <row r="3591" spans="1:3">
      <c r="A3591" s="150">
        <v>286</v>
      </c>
      <c r="B3591" s="150">
        <v>64</v>
      </c>
      <c r="C3591" s="149" t="str">
        <f t="shared" si="56"/>
        <v>NSW</v>
      </c>
    </row>
    <row r="3592" spans="1:3">
      <c r="A3592" s="150">
        <v>287</v>
      </c>
      <c r="B3592" s="150">
        <v>64</v>
      </c>
      <c r="C3592" s="149" t="str">
        <f t="shared" si="56"/>
        <v>NSW</v>
      </c>
    </row>
    <row r="3593" spans="1:3">
      <c r="A3593" s="150">
        <v>288</v>
      </c>
      <c r="B3593" s="150">
        <v>64</v>
      </c>
      <c r="C3593" s="149" t="str">
        <f t="shared" si="56"/>
        <v>NSW</v>
      </c>
    </row>
    <row r="3594" spans="1:3">
      <c r="A3594" s="150">
        <v>289</v>
      </c>
      <c r="B3594" s="150">
        <v>64</v>
      </c>
      <c r="C3594" s="149" t="str">
        <f t="shared" si="56"/>
        <v>NSW</v>
      </c>
    </row>
    <row r="3595" spans="1:3">
      <c r="A3595" s="150">
        <v>290</v>
      </c>
      <c r="B3595" s="150">
        <v>64</v>
      </c>
      <c r="C3595" s="149" t="str">
        <f t="shared" si="56"/>
        <v>NSW</v>
      </c>
    </row>
    <row r="3596" spans="1:3">
      <c r="A3596" s="150">
        <v>291</v>
      </c>
      <c r="B3596" s="150">
        <v>64</v>
      </c>
      <c r="C3596" s="149" t="str">
        <f t="shared" si="56"/>
        <v>NSW</v>
      </c>
    </row>
    <row r="3597" spans="1:3">
      <c r="A3597" s="150">
        <v>293</v>
      </c>
      <c r="B3597" s="150">
        <v>64</v>
      </c>
      <c r="C3597" s="149" t="str">
        <f t="shared" si="56"/>
        <v>NSW</v>
      </c>
    </row>
    <row r="3598" spans="1:3">
      <c r="A3598" s="150">
        <v>294</v>
      </c>
      <c r="B3598" s="150">
        <v>64</v>
      </c>
      <c r="C3598" s="149" t="str">
        <f t="shared" si="56"/>
        <v>NSW</v>
      </c>
    </row>
    <row r="3599" spans="1:3">
      <c r="A3599" s="150">
        <v>295</v>
      </c>
      <c r="B3599" s="150">
        <v>64</v>
      </c>
      <c r="C3599" s="149" t="str">
        <f t="shared" si="56"/>
        <v>NSW</v>
      </c>
    </row>
    <row r="3600" spans="1:3">
      <c r="A3600" s="150">
        <v>296</v>
      </c>
      <c r="B3600" s="150">
        <v>64</v>
      </c>
      <c r="C3600" s="149" t="str">
        <f t="shared" si="56"/>
        <v>NSW</v>
      </c>
    </row>
    <row r="3601" spans="1:3">
      <c r="A3601" s="150">
        <v>297</v>
      </c>
      <c r="B3601" s="150">
        <v>64</v>
      </c>
      <c r="C3601" s="149" t="str">
        <f t="shared" si="56"/>
        <v>NSW</v>
      </c>
    </row>
    <row r="3602" spans="1:3">
      <c r="A3602" s="150">
        <v>298</v>
      </c>
      <c r="B3602" s="150">
        <v>64</v>
      </c>
      <c r="C3602" s="149" t="str">
        <f t="shared" si="56"/>
        <v>NSW</v>
      </c>
    </row>
    <row r="3603" spans="1:3">
      <c r="A3603" s="150">
        <v>299</v>
      </c>
      <c r="B3603" s="150">
        <v>64</v>
      </c>
      <c r="C3603" s="149" t="str">
        <f t="shared" si="56"/>
        <v>NSW</v>
      </c>
    </row>
    <row r="3604" spans="1:3">
      <c r="A3604" s="150">
        <v>2580</v>
      </c>
      <c r="B3604" s="150">
        <v>64</v>
      </c>
      <c r="C3604" s="149" t="str">
        <f t="shared" si="56"/>
        <v>NSW</v>
      </c>
    </row>
    <row r="3605" spans="1:3">
      <c r="A3605" s="150">
        <v>2581</v>
      </c>
      <c r="B3605" s="150">
        <v>64</v>
      </c>
      <c r="C3605" s="149" t="str">
        <f t="shared" si="56"/>
        <v>NSW</v>
      </c>
    </row>
    <row r="3606" spans="1:3">
      <c r="A3606" s="150">
        <v>2582</v>
      </c>
      <c r="B3606" s="150">
        <v>64</v>
      </c>
      <c r="C3606" s="149" t="str">
        <f t="shared" si="56"/>
        <v>NSW</v>
      </c>
    </row>
    <row r="3607" spans="1:3">
      <c r="A3607" s="150">
        <v>2583</v>
      </c>
      <c r="B3607" s="150">
        <v>64</v>
      </c>
      <c r="C3607" s="149" t="str">
        <f t="shared" si="56"/>
        <v>NSW</v>
      </c>
    </row>
    <row r="3608" spans="1:3">
      <c r="A3608" s="150">
        <v>2589</v>
      </c>
      <c r="B3608" s="150">
        <v>64</v>
      </c>
      <c r="C3608" s="149" t="str">
        <f t="shared" si="56"/>
        <v>NSW</v>
      </c>
    </row>
    <row r="3609" spans="1:3">
      <c r="A3609" s="150">
        <v>2600</v>
      </c>
      <c r="B3609" s="150">
        <v>64</v>
      </c>
      <c r="C3609" s="149" t="str">
        <f t="shared" si="56"/>
        <v>NSW</v>
      </c>
    </row>
    <row r="3610" spans="1:3">
      <c r="A3610" s="150">
        <v>2601</v>
      </c>
      <c r="B3610" s="150">
        <v>64</v>
      </c>
      <c r="C3610" s="149" t="str">
        <f t="shared" si="56"/>
        <v>NSW</v>
      </c>
    </row>
    <row r="3611" spans="1:3">
      <c r="A3611" s="150">
        <v>2602</v>
      </c>
      <c r="B3611" s="150">
        <v>64</v>
      </c>
      <c r="C3611" s="149" t="str">
        <f t="shared" si="56"/>
        <v>NSW</v>
      </c>
    </row>
    <row r="3612" spans="1:3">
      <c r="A3612" s="150">
        <v>2603</v>
      </c>
      <c r="B3612" s="150">
        <v>64</v>
      </c>
      <c r="C3612" s="149" t="str">
        <f t="shared" si="56"/>
        <v>NSW</v>
      </c>
    </row>
    <row r="3613" spans="1:3">
      <c r="A3613" s="150">
        <v>2604</v>
      </c>
      <c r="B3613" s="150">
        <v>64</v>
      </c>
      <c r="C3613" s="149" t="str">
        <f t="shared" si="56"/>
        <v>NSW</v>
      </c>
    </row>
    <row r="3614" spans="1:3">
      <c r="A3614" s="150">
        <v>2605</v>
      </c>
      <c r="B3614" s="150">
        <v>64</v>
      </c>
      <c r="C3614" s="149" t="str">
        <f t="shared" si="56"/>
        <v>NSW</v>
      </c>
    </row>
    <row r="3615" spans="1:3">
      <c r="A3615" s="150">
        <v>2606</v>
      </c>
      <c r="B3615" s="150">
        <v>64</v>
      </c>
      <c r="C3615" s="149" t="str">
        <f t="shared" si="56"/>
        <v>NSW</v>
      </c>
    </row>
    <row r="3616" spans="1:3">
      <c r="A3616" s="150">
        <v>2607</v>
      </c>
      <c r="B3616" s="150">
        <v>64</v>
      </c>
      <c r="C3616" s="149" t="str">
        <f t="shared" si="56"/>
        <v>NSW</v>
      </c>
    </row>
    <row r="3617" spans="1:3">
      <c r="A3617" s="150">
        <v>2608</v>
      </c>
      <c r="B3617" s="150">
        <v>64</v>
      </c>
      <c r="C3617" s="149" t="str">
        <f t="shared" si="56"/>
        <v>NSW</v>
      </c>
    </row>
    <row r="3618" spans="1:3">
      <c r="A3618" s="150">
        <v>2609</v>
      </c>
      <c r="B3618" s="150">
        <v>64</v>
      </c>
      <c r="C3618" s="149" t="str">
        <f t="shared" si="56"/>
        <v>NSW</v>
      </c>
    </row>
    <row r="3619" spans="1:3">
      <c r="A3619" s="150">
        <v>2610</v>
      </c>
      <c r="B3619" s="150">
        <v>64</v>
      </c>
      <c r="C3619" s="149" t="str">
        <f t="shared" si="56"/>
        <v>NSW</v>
      </c>
    </row>
    <row r="3620" spans="1:3">
      <c r="A3620" s="150">
        <v>2611</v>
      </c>
      <c r="B3620" s="150">
        <v>64</v>
      </c>
      <c r="C3620" s="149" t="str">
        <f t="shared" si="56"/>
        <v>NSW</v>
      </c>
    </row>
    <row r="3621" spans="1:3">
      <c r="A3621" s="150">
        <v>2612</v>
      </c>
      <c r="B3621" s="150">
        <v>64</v>
      </c>
      <c r="C3621" s="149" t="str">
        <f t="shared" si="56"/>
        <v>NSW</v>
      </c>
    </row>
    <row r="3622" spans="1:3">
      <c r="A3622" s="150">
        <v>2614</v>
      </c>
      <c r="B3622" s="150">
        <v>64</v>
      </c>
      <c r="C3622" s="149" t="str">
        <f t="shared" si="56"/>
        <v>NSW</v>
      </c>
    </row>
    <row r="3623" spans="1:3">
      <c r="A3623" s="150">
        <v>2615</v>
      </c>
      <c r="B3623" s="150">
        <v>64</v>
      </c>
      <c r="C3623" s="149" t="str">
        <f t="shared" si="56"/>
        <v>NSW</v>
      </c>
    </row>
    <row r="3624" spans="1:3">
      <c r="A3624" s="150">
        <v>2616</v>
      </c>
      <c r="B3624" s="150">
        <v>64</v>
      </c>
      <c r="C3624" s="149" t="str">
        <f t="shared" si="56"/>
        <v>NSW</v>
      </c>
    </row>
    <row r="3625" spans="1:3">
      <c r="A3625" s="150">
        <v>2617</v>
      </c>
      <c r="B3625" s="150">
        <v>64</v>
      </c>
      <c r="C3625" s="149" t="str">
        <f t="shared" si="56"/>
        <v>NSW</v>
      </c>
    </row>
    <row r="3626" spans="1:3">
      <c r="A3626" s="150">
        <v>2618</v>
      </c>
      <c r="B3626" s="150">
        <v>64</v>
      </c>
      <c r="C3626" s="149" t="str">
        <f t="shared" si="56"/>
        <v>NSW</v>
      </c>
    </row>
    <row r="3627" spans="1:3">
      <c r="A3627" s="150">
        <v>2619</v>
      </c>
      <c r="B3627" s="150">
        <v>64</v>
      </c>
      <c r="C3627" s="149" t="str">
        <f t="shared" si="56"/>
        <v>NSW</v>
      </c>
    </row>
    <row r="3628" spans="1:3">
      <c r="A3628" s="150">
        <v>2620</v>
      </c>
      <c r="B3628" s="150">
        <v>64</v>
      </c>
      <c r="C3628" s="149" t="str">
        <f t="shared" si="56"/>
        <v>NSW</v>
      </c>
    </row>
    <row r="3629" spans="1:3">
      <c r="A3629" s="150">
        <v>2621</v>
      </c>
      <c r="B3629" s="150">
        <v>64</v>
      </c>
      <c r="C3629" s="149" t="str">
        <f t="shared" si="56"/>
        <v>NSW</v>
      </c>
    </row>
    <row r="3630" spans="1:3">
      <c r="A3630" s="150">
        <v>2622</v>
      </c>
      <c r="B3630" s="150">
        <v>64</v>
      </c>
      <c r="C3630" s="149" t="str">
        <f t="shared" si="56"/>
        <v>NSW</v>
      </c>
    </row>
    <row r="3631" spans="1:3">
      <c r="A3631" s="150">
        <v>2623</v>
      </c>
      <c r="B3631" s="150">
        <v>64</v>
      </c>
      <c r="C3631" s="149" t="str">
        <f t="shared" si="56"/>
        <v>NSW</v>
      </c>
    </row>
    <row r="3632" spans="1:3">
      <c r="A3632" s="150">
        <v>2626</v>
      </c>
      <c r="B3632" s="150">
        <v>64</v>
      </c>
      <c r="C3632" s="149" t="str">
        <f t="shared" si="56"/>
        <v>NSW</v>
      </c>
    </row>
    <row r="3633" spans="1:3">
      <c r="A3633" s="150">
        <v>2627</v>
      </c>
      <c r="B3633" s="150">
        <v>64</v>
      </c>
      <c r="C3633" s="149" t="str">
        <f t="shared" si="56"/>
        <v>NSW</v>
      </c>
    </row>
    <row r="3634" spans="1:3">
      <c r="A3634" s="150">
        <v>2628</v>
      </c>
      <c r="B3634" s="150">
        <v>64</v>
      </c>
      <c r="C3634" s="149" t="str">
        <f t="shared" si="56"/>
        <v>NSW</v>
      </c>
    </row>
    <row r="3635" spans="1:3">
      <c r="A3635" s="150">
        <v>2630</v>
      </c>
      <c r="B3635" s="150">
        <v>64</v>
      </c>
      <c r="C3635" s="149" t="str">
        <f t="shared" si="56"/>
        <v>NSW</v>
      </c>
    </row>
    <row r="3636" spans="1:3">
      <c r="A3636" s="150">
        <v>2631</v>
      </c>
      <c r="B3636" s="150">
        <v>64</v>
      </c>
      <c r="C3636" s="149" t="str">
        <f t="shared" si="56"/>
        <v>NSW</v>
      </c>
    </row>
    <row r="3637" spans="1:3">
      <c r="A3637" s="150">
        <v>2632</v>
      </c>
      <c r="B3637" s="150">
        <v>64</v>
      </c>
      <c r="C3637" s="149" t="str">
        <f t="shared" si="56"/>
        <v>NSW</v>
      </c>
    </row>
    <row r="3638" spans="1:3">
      <c r="A3638" s="150">
        <v>2633</v>
      </c>
      <c r="B3638" s="150">
        <v>64</v>
      </c>
      <c r="C3638" s="149" t="str">
        <f t="shared" si="56"/>
        <v>NSW</v>
      </c>
    </row>
    <row r="3639" spans="1:3">
      <c r="A3639" s="150">
        <v>2900</v>
      </c>
      <c r="B3639" s="150">
        <v>64</v>
      </c>
      <c r="C3639" s="149" t="str">
        <f t="shared" si="56"/>
        <v>NSW</v>
      </c>
    </row>
    <row r="3640" spans="1:3">
      <c r="A3640" s="150">
        <v>2901</v>
      </c>
      <c r="B3640" s="150">
        <v>64</v>
      </c>
      <c r="C3640" s="149" t="str">
        <f t="shared" si="56"/>
        <v>NSW</v>
      </c>
    </row>
    <row r="3641" spans="1:3">
      <c r="A3641" s="150">
        <v>2902</v>
      </c>
      <c r="B3641" s="150">
        <v>64</v>
      </c>
      <c r="C3641" s="149" t="str">
        <f t="shared" si="56"/>
        <v>NSW</v>
      </c>
    </row>
    <row r="3642" spans="1:3">
      <c r="A3642" s="150">
        <v>2903</v>
      </c>
      <c r="B3642" s="150">
        <v>64</v>
      </c>
      <c r="C3642" s="149" t="str">
        <f t="shared" si="56"/>
        <v>NSW</v>
      </c>
    </row>
    <row r="3643" spans="1:3">
      <c r="A3643" s="150">
        <v>2904</v>
      </c>
      <c r="B3643" s="150">
        <v>64</v>
      </c>
      <c r="C3643" s="149" t="str">
        <f t="shared" si="56"/>
        <v>NSW</v>
      </c>
    </row>
    <row r="3644" spans="1:3">
      <c r="A3644" s="150">
        <v>2905</v>
      </c>
      <c r="B3644" s="150">
        <v>64</v>
      </c>
      <c r="C3644" s="149" t="str">
        <f t="shared" si="56"/>
        <v>NSW</v>
      </c>
    </row>
    <row r="3645" spans="1:3">
      <c r="A3645" s="150">
        <v>2906</v>
      </c>
      <c r="B3645" s="150">
        <v>64</v>
      </c>
      <c r="C3645" s="149" t="str">
        <f t="shared" si="56"/>
        <v>NSW</v>
      </c>
    </row>
    <row r="3646" spans="1:3">
      <c r="A3646" s="150">
        <v>2911</v>
      </c>
      <c r="B3646" s="150">
        <v>64</v>
      </c>
      <c r="C3646" s="149" t="str">
        <f t="shared" si="56"/>
        <v>NSW</v>
      </c>
    </row>
    <row r="3647" spans="1:3">
      <c r="A3647" s="150">
        <v>2912</v>
      </c>
      <c r="B3647" s="150">
        <v>64</v>
      </c>
      <c r="C3647" s="149" t="str">
        <f t="shared" si="56"/>
        <v>NSW</v>
      </c>
    </row>
    <row r="3648" spans="1:3">
      <c r="A3648" s="150">
        <v>2913</v>
      </c>
      <c r="B3648" s="150">
        <v>64</v>
      </c>
      <c r="C3648" s="149" t="str">
        <f t="shared" si="56"/>
        <v>NSW</v>
      </c>
    </row>
    <row r="3649" spans="1:3">
      <c r="A3649" s="150">
        <v>2914</v>
      </c>
      <c r="B3649" s="150">
        <v>64</v>
      </c>
      <c r="C3649" s="149" t="str">
        <f t="shared" si="56"/>
        <v>NSW</v>
      </c>
    </row>
    <row r="3650" spans="1:3">
      <c r="A3650" s="150">
        <v>2500</v>
      </c>
      <c r="B3650" s="150">
        <v>65</v>
      </c>
      <c r="C3650" s="149" t="str">
        <f t="shared" ref="C3650:C3713" si="57">IF(OR(A3650&lt;=299,AND(A3650&lt;3000,A3650&gt;=1000)),"NSW",IF(AND(A3650&lt;=999,A3650&gt;=800),"NT",IF(OR(AND(A3650&lt;=8999,A3650&gt;=8000),AND(A3650&lt;=3999,A3650&gt;=3000)),"VIC",IF(OR(AND(A3650&lt;=9999,A3650&gt;=9000),AND(A3650&lt;=4999,A3650&gt;=4000)),"QLD",IF(AND(A3650&lt;=5999,A3650&gt;=5000),"SA",IF(AND(A3650&lt;=6999,A3650&gt;=6000),"WA","TAS"))))))</f>
        <v>NSW</v>
      </c>
    </row>
    <row r="3651" spans="1:3">
      <c r="A3651" s="150">
        <v>2502</v>
      </c>
      <c r="B3651" s="150">
        <v>65</v>
      </c>
      <c r="C3651" s="149" t="str">
        <f t="shared" si="57"/>
        <v>NSW</v>
      </c>
    </row>
    <row r="3652" spans="1:3">
      <c r="A3652" s="150">
        <v>2505</v>
      </c>
      <c r="B3652" s="150">
        <v>65</v>
      </c>
      <c r="C3652" s="149" t="str">
        <f t="shared" si="57"/>
        <v>NSW</v>
      </c>
    </row>
    <row r="3653" spans="1:3">
      <c r="A3653" s="150">
        <v>2506</v>
      </c>
      <c r="B3653" s="150">
        <v>65</v>
      </c>
      <c r="C3653" s="149" t="str">
        <f t="shared" si="57"/>
        <v>NSW</v>
      </c>
    </row>
    <row r="3654" spans="1:3">
      <c r="A3654" s="150">
        <v>2508</v>
      </c>
      <c r="B3654" s="150">
        <v>65</v>
      </c>
      <c r="C3654" s="149" t="str">
        <f t="shared" si="57"/>
        <v>NSW</v>
      </c>
    </row>
    <row r="3655" spans="1:3">
      <c r="A3655" s="150">
        <v>2515</v>
      </c>
      <c r="B3655" s="150">
        <v>65</v>
      </c>
      <c r="C3655" s="149" t="str">
        <f t="shared" si="57"/>
        <v>NSW</v>
      </c>
    </row>
    <row r="3656" spans="1:3">
      <c r="A3656" s="150">
        <v>2516</v>
      </c>
      <c r="B3656" s="150">
        <v>65</v>
      </c>
      <c r="C3656" s="149" t="str">
        <f t="shared" si="57"/>
        <v>NSW</v>
      </c>
    </row>
    <row r="3657" spans="1:3">
      <c r="A3657" s="150">
        <v>2517</v>
      </c>
      <c r="B3657" s="150">
        <v>65</v>
      </c>
      <c r="C3657" s="149" t="str">
        <f t="shared" si="57"/>
        <v>NSW</v>
      </c>
    </row>
    <row r="3658" spans="1:3">
      <c r="A3658" s="150">
        <v>2518</v>
      </c>
      <c r="B3658" s="150">
        <v>65</v>
      </c>
      <c r="C3658" s="149" t="str">
        <f t="shared" si="57"/>
        <v>NSW</v>
      </c>
    </row>
    <row r="3659" spans="1:3">
      <c r="A3659" s="150">
        <v>2519</v>
      </c>
      <c r="B3659" s="150">
        <v>65</v>
      </c>
      <c r="C3659" s="149" t="str">
        <f t="shared" si="57"/>
        <v>NSW</v>
      </c>
    </row>
    <row r="3660" spans="1:3">
      <c r="A3660" s="150">
        <v>2520</v>
      </c>
      <c r="B3660" s="150">
        <v>65</v>
      </c>
      <c r="C3660" s="149" t="str">
        <f t="shared" si="57"/>
        <v>NSW</v>
      </c>
    </row>
    <row r="3661" spans="1:3">
      <c r="A3661" s="150">
        <v>2521</v>
      </c>
      <c r="B3661" s="150">
        <v>65</v>
      </c>
      <c r="C3661" s="149" t="str">
        <f t="shared" si="57"/>
        <v>NSW</v>
      </c>
    </row>
    <row r="3662" spans="1:3">
      <c r="A3662" s="150">
        <v>2522</v>
      </c>
      <c r="B3662" s="150">
        <v>65</v>
      </c>
      <c r="C3662" s="149" t="str">
        <f t="shared" si="57"/>
        <v>NSW</v>
      </c>
    </row>
    <row r="3663" spans="1:3">
      <c r="A3663" s="150">
        <v>2525</v>
      </c>
      <c r="B3663" s="150">
        <v>65</v>
      </c>
      <c r="C3663" s="149" t="str">
        <f t="shared" si="57"/>
        <v>NSW</v>
      </c>
    </row>
    <row r="3664" spans="1:3">
      <c r="A3664" s="150">
        <v>2526</v>
      </c>
      <c r="B3664" s="150">
        <v>65</v>
      </c>
      <c r="C3664" s="149" t="str">
        <f t="shared" si="57"/>
        <v>NSW</v>
      </c>
    </row>
    <row r="3665" spans="1:3">
      <c r="A3665" s="150">
        <v>2527</v>
      </c>
      <c r="B3665" s="150">
        <v>65</v>
      </c>
      <c r="C3665" s="149" t="str">
        <f t="shared" si="57"/>
        <v>NSW</v>
      </c>
    </row>
    <row r="3666" spans="1:3">
      <c r="A3666" s="150">
        <v>2528</v>
      </c>
      <c r="B3666" s="150">
        <v>65</v>
      </c>
      <c r="C3666" s="149" t="str">
        <f t="shared" si="57"/>
        <v>NSW</v>
      </c>
    </row>
    <row r="3667" spans="1:3">
      <c r="A3667" s="150">
        <v>2529</v>
      </c>
      <c r="B3667" s="150">
        <v>65</v>
      </c>
      <c r="C3667" s="149" t="str">
        <f t="shared" si="57"/>
        <v>NSW</v>
      </c>
    </row>
    <row r="3668" spans="1:3">
      <c r="A3668" s="150">
        <v>2530</v>
      </c>
      <c r="B3668" s="150">
        <v>65</v>
      </c>
      <c r="C3668" s="149" t="str">
        <f t="shared" si="57"/>
        <v>NSW</v>
      </c>
    </row>
    <row r="3669" spans="1:3">
      <c r="A3669" s="150">
        <v>2533</v>
      </c>
      <c r="B3669" s="150">
        <v>65</v>
      </c>
      <c r="C3669" s="149" t="str">
        <f t="shared" si="57"/>
        <v>NSW</v>
      </c>
    </row>
    <row r="3670" spans="1:3">
      <c r="A3670" s="150">
        <v>2534</v>
      </c>
      <c r="B3670" s="150">
        <v>65</v>
      </c>
      <c r="C3670" s="149" t="str">
        <f t="shared" si="57"/>
        <v>NSW</v>
      </c>
    </row>
    <row r="3671" spans="1:3">
      <c r="A3671" s="150">
        <v>2535</v>
      </c>
      <c r="B3671" s="150">
        <v>65</v>
      </c>
      <c r="C3671" s="149" t="str">
        <f t="shared" si="57"/>
        <v>NSW</v>
      </c>
    </row>
    <row r="3672" spans="1:3">
      <c r="A3672" s="150">
        <v>2536</v>
      </c>
      <c r="B3672" s="150">
        <v>65</v>
      </c>
      <c r="C3672" s="149" t="str">
        <f t="shared" si="57"/>
        <v>NSW</v>
      </c>
    </row>
    <row r="3673" spans="1:3">
      <c r="A3673" s="150">
        <v>2537</v>
      </c>
      <c r="B3673" s="150">
        <v>65</v>
      </c>
      <c r="C3673" s="149" t="str">
        <f t="shared" si="57"/>
        <v>NSW</v>
      </c>
    </row>
    <row r="3674" spans="1:3">
      <c r="A3674" s="150">
        <v>2538</v>
      </c>
      <c r="B3674" s="150">
        <v>65</v>
      </c>
      <c r="C3674" s="149" t="str">
        <f t="shared" si="57"/>
        <v>NSW</v>
      </c>
    </row>
    <row r="3675" spans="1:3">
      <c r="A3675" s="150">
        <v>2539</v>
      </c>
      <c r="B3675" s="150">
        <v>65</v>
      </c>
      <c r="C3675" s="149" t="str">
        <f t="shared" si="57"/>
        <v>NSW</v>
      </c>
    </row>
    <row r="3676" spans="1:3">
      <c r="A3676" s="150">
        <v>2540</v>
      </c>
      <c r="B3676" s="150">
        <v>65</v>
      </c>
      <c r="C3676" s="149" t="str">
        <f t="shared" si="57"/>
        <v>NSW</v>
      </c>
    </row>
    <row r="3677" spans="1:3">
      <c r="A3677" s="150">
        <v>2541</v>
      </c>
      <c r="B3677" s="150">
        <v>65</v>
      </c>
      <c r="C3677" s="149" t="str">
        <f t="shared" si="57"/>
        <v>NSW</v>
      </c>
    </row>
    <row r="3678" spans="1:3">
      <c r="A3678" s="150">
        <v>2545</v>
      </c>
      <c r="B3678" s="150">
        <v>65</v>
      </c>
      <c r="C3678" s="149" t="str">
        <f t="shared" si="57"/>
        <v>NSW</v>
      </c>
    </row>
    <row r="3679" spans="1:3">
      <c r="A3679" s="150">
        <v>2546</v>
      </c>
      <c r="B3679" s="150">
        <v>65</v>
      </c>
      <c r="C3679" s="149" t="str">
        <f t="shared" si="57"/>
        <v>NSW</v>
      </c>
    </row>
    <row r="3680" spans="1:3">
      <c r="A3680" s="150">
        <v>2548</v>
      </c>
      <c r="B3680" s="150">
        <v>65</v>
      </c>
      <c r="C3680" s="149" t="str">
        <f t="shared" si="57"/>
        <v>NSW</v>
      </c>
    </row>
    <row r="3681" spans="1:3">
      <c r="A3681" s="150">
        <v>2549</v>
      </c>
      <c r="B3681" s="150">
        <v>65</v>
      </c>
      <c r="C3681" s="149" t="str">
        <f t="shared" si="57"/>
        <v>NSW</v>
      </c>
    </row>
    <row r="3682" spans="1:3">
      <c r="A3682" s="150">
        <v>2550</v>
      </c>
      <c r="B3682" s="150">
        <v>65</v>
      </c>
      <c r="C3682" s="149" t="str">
        <f t="shared" si="57"/>
        <v>NSW</v>
      </c>
    </row>
    <row r="3683" spans="1:3">
      <c r="A3683" s="150">
        <v>2551</v>
      </c>
      <c r="B3683" s="150">
        <v>65</v>
      </c>
      <c r="C3683" s="149" t="str">
        <f t="shared" si="57"/>
        <v>NSW</v>
      </c>
    </row>
    <row r="3684" spans="1:3">
      <c r="A3684" s="150">
        <v>2575</v>
      </c>
      <c r="B3684" s="150">
        <v>65</v>
      </c>
      <c r="C3684" s="149" t="str">
        <f t="shared" si="57"/>
        <v>NSW</v>
      </c>
    </row>
    <row r="3685" spans="1:3">
      <c r="A3685" s="150">
        <v>2576</v>
      </c>
      <c r="B3685" s="150">
        <v>65</v>
      </c>
      <c r="C3685" s="149" t="str">
        <f t="shared" si="57"/>
        <v>NSW</v>
      </c>
    </row>
    <row r="3686" spans="1:3">
      <c r="A3686" s="150">
        <v>2577</v>
      </c>
      <c r="B3686" s="150">
        <v>65</v>
      </c>
      <c r="C3686" s="149" t="str">
        <f t="shared" si="57"/>
        <v>NSW</v>
      </c>
    </row>
    <row r="3687" spans="1:3">
      <c r="A3687" s="150">
        <v>2578</v>
      </c>
      <c r="B3687" s="150">
        <v>65</v>
      </c>
      <c r="C3687" s="149" t="str">
        <f t="shared" si="57"/>
        <v>NSW</v>
      </c>
    </row>
    <row r="3688" spans="1:3">
      <c r="A3688" s="150">
        <v>2579</v>
      </c>
      <c r="B3688" s="150">
        <v>65</v>
      </c>
      <c r="C3688" s="149" t="str">
        <f t="shared" si="57"/>
        <v>NSW</v>
      </c>
    </row>
    <row r="3689" spans="1:3">
      <c r="A3689" s="150">
        <v>800</v>
      </c>
      <c r="B3689" s="150">
        <v>66</v>
      </c>
      <c r="C3689" s="149" t="str">
        <f t="shared" si="57"/>
        <v>NT</v>
      </c>
    </row>
    <row r="3690" spans="1:3">
      <c r="A3690" s="150">
        <v>801</v>
      </c>
      <c r="B3690" s="150">
        <v>66</v>
      </c>
      <c r="C3690" s="149" t="str">
        <f t="shared" si="57"/>
        <v>NT</v>
      </c>
    </row>
    <row r="3691" spans="1:3">
      <c r="A3691" s="150">
        <v>804</v>
      </c>
      <c r="B3691" s="150">
        <v>66</v>
      </c>
      <c r="C3691" s="149" t="str">
        <f t="shared" si="57"/>
        <v>NT</v>
      </c>
    </row>
    <row r="3692" spans="1:3">
      <c r="A3692" s="150">
        <v>810</v>
      </c>
      <c r="B3692" s="150">
        <v>66</v>
      </c>
      <c r="C3692" s="149" t="str">
        <f t="shared" si="57"/>
        <v>NT</v>
      </c>
    </row>
    <row r="3693" spans="1:3">
      <c r="A3693" s="150">
        <v>811</v>
      </c>
      <c r="B3693" s="150">
        <v>66</v>
      </c>
      <c r="C3693" s="149" t="str">
        <f t="shared" si="57"/>
        <v>NT</v>
      </c>
    </row>
    <row r="3694" spans="1:3">
      <c r="A3694" s="150">
        <v>812</v>
      </c>
      <c r="B3694" s="150">
        <v>66</v>
      </c>
      <c r="C3694" s="149" t="str">
        <f t="shared" si="57"/>
        <v>NT</v>
      </c>
    </row>
    <row r="3695" spans="1:3">
      <c r="A3695" s="150">
        <v>813</v>
      </c>
      <c r="B3695" s="150">
        <v>66</v>
      </c>
      <c r="C3695" s="149" t="str">
        <f t="shared" si="57"/>
        <v>NT</v>
      </c>
    </row>
    <row r="3696" spans="1:3">
      <c r="A3696" s="150">
        <v>814</v>
      </c>
      <c r="B3696" s="150">
        <v>66</v>
      </c>
      <c r="C3696" s="149" t="str">
        <f t="shared" si="57"/>
        <v>NT</v>
      </c>
    </row>
    <row r="3697" spans="1:3">
      <c r="A3697" s="150">
        <v>815</v>
      </c>
      <c r="B3697" s="150">
        <v>66</v>
      </c>
      <c r="C3697" s="149" t="str">
        <f t="shared" si="57"/>
        <v>NT</v>
      </c>
    </row>
    <row r="3698" spans="1:3">
      <c r="A3698" s="150">
        <v>820</v>
      </c>
      <c r="B3698" s="150">
        <v>66</v>
      </c>
      <c r="C3698" s="149" t="str">
        <f t="shared" si="57"/>
        <v>NT</v>
      </c>
    </row>
    <row r="3699" spans="1:3">
      <c r="A3699" s="150">
        <v>821</v>
      </c>
      <c r="B3699" s="150">
        <v>66</v>
      </c>
      <c r="C3699" s="149" t="str">
        <f t="shared" si="57"/>
        <v>NT</v>
      </c>
    </row>
    <row r="3700" spans="1:3">
      <c r="A3700" s="150">
        <v>822</v>
      </c>
      <c r="B3700" s="150">
        <v>66</v>
      </c>
      <c r="C3700" s="149" t="str">
        <f t="shared" si="57"/>
        <v>NT</v>
      </c>
    </row>
    <row r="3701" spans="1:3">
      <c r="A3701" s="150">
        <v>828</v>
      </c>
      <c r="B3701" s="150">
        <v>66</v>
      </c>
      <c r="C3701" s="149" t="str">
        <f t="shared" si="57"/>
        <v>NT</v>
      </c>
    </row>
    <row r="3702" spans="1:3">
      <c r="A3702" s="150">
        <v>830</v>
      </c>
      <c r="B3702" s="150">
        <v>66</v>
      </c>
      <c r="C3702" s="149" t="str">
        <f t="shared" si="57"/>
        <v>NT</v>
      </c>
    </row>
    <row r="3703" spans="1:3">
      <c r="A3703" s="150">
        <v>831</v>
      </c>
      <c r="B3703" s="150">
        <v>66</v>
      </c>
      <c r="C3703" s="149" t="str">
        <f t="shared" si="57"/>
        <v>NT</v>
      </c>
    </row>
    <row r="3704" spans="1:3">
      <c r="A3704" s="150">
        <v>832</v>
      </c>
      <c r="B3704" s="150">
        <v>66</v>
      </c>
      <c r="C3704" s="149" t="str">
        <f t="shared" si="57"/>
        <v>NT</v>
      </c>
    </row>
    <row r="3705" spans="1:3">
      <c r="A3705" s="150">
        <v>835</v>
      </c>
      <c r="B3705" s="150">
        <v>66</v>
      </c>
      <c r="C3705" s="149" t="str">
        <f t="shared" si="57"/>
        <v>NT</v>
      </c>
    </row>
    <row r="3706" spans="1:3">
      <c r="A3706" s="150">
        <v>836</v>
      </c>
      <c r="B3706" s="150">
        <v>66</v>
      </c>
      <c r="C3706" s="149" t="str">
        <f t="shared" si="57"/>
        <v>NT</v>
      </c>
    </row>
    <row r="3707" spans="1:3">
      <c r="A3707" s="150">
        <v>837</v>
      </c>
      <c r="B3707" s="150">
        <v>66</v>
      </c>
      <c r="C3707" s="149" t="str">
        <f t="shared" si="57"/>
        <v>NT</v>
      </c>
    </row>
    <row r="3708" spans="1:3">
      <c r="A3708" s="150">
        <v>840</v>
      </c>
      <c r="B3708" s="150">
        <v>66</v>
      </c>
      <c r="C3708" s="149" t="str">
        <f t="shared" si="57"/>
        <v>NT</v>
      </c>
    </row>
    <row r="3709" spans="1:3">
      <c r="A3709" s="150">
        <v>845</v>
      </c>
      <c r="B3709" s="150">
        <v>66</v>
      </c>
      <c r="C3709" s="149" t="str">
        <f t="shared" si="57"/>
        <v>NT</v>
      </c>
    </row>
    <row r="3710" spans="1:3">
      <c r="A3710" s="150">
        <v>846</v>
      </c>
      <c r="B3710" s="150">
        <v>66</v>
      </c>
      <c r="C3710" s="149" t="str">
        <f t="shared" si="57"/>
        <v>NT</v>
      </c>
    </row>
    <row r="3711" spans="1:3">
      <c r="A3711" s="150">
        <v>847</v>
      </c>
      <c r="B3711" s="150">
        <v>66</v>
      </c>
      <c r="C3711" s="149" t="str">
        <f t="shared" si="57"/>
        <v>NT</v>
      </c>
    </row>
    <row r="3712" spans="1:3">
      <c r="A3712" s="150">
        <v>850</v>
      </c>
      <c r="B3712" s="150">
        <v>66</v>
      </c>
      <c r="C3712" s="149" t="str">
        <f t="shared" si="57"/>
        <v>NT</v>
      </c>
    </row>
    <row r="3713" spans="1:3">
      <c r="A3713" s="150">
        <v>851</v>
      </c>
      <c r="B3713" s="150">
        <v>66</v>
      </c>
      <c r="C3713" s="149" t="str">
        <f t="shared" si="57"/>
        <v>NT</v>
      </c>
    </row>
    <row r="3714" spans="1:3">
      <c r="A3714" s="150">
        <v>852</v>
      </c>
      <c r="B3714" s="150">
        <v>66</v>
      </c>
      <c r="C3714" s="149" t="str">
        <f t="shared" ref="C3714:C3727" si="58">IF(OR(A3714&lt;=299,AND(A3714&lt;3000,A3714&gt;=1000)),"NSW",IF(AND(A3714&lt;=999,A3714&gt;=800),"NT",IF(OR(AND(A3714&lt;=8999,A3714&gt;=8000),AND(A3714&lt;=3999,A3714&gt;=3000)),"VIC",IF(OR(AND(A3714&lt;=9999,A3714&gt;=9000),AND(A3714&lt;=4999,A3714&gt;=4000)),"QLD",IF(AND(A3714&lt;=5999,A3714&gt;=5000),"SA",IF(AND(A3714&lt;=6999,A3714&gt;=6000),"WA","TAS"))))))</f>
        <v>NT</v>
      </c>
    </row>
    <row r="3715" spans="1:3">
      <c r="A3715" s="150">
        <v>853</v>
      </c>
      <c r="B3715" s="150">
        <v>66</v>
      </c>
      <c r="C3715" s="149" t="str">
        <f t="shared" si="58"/>
        <v>NT</v>
      </c>
    </row>
    <row r="3716" spans="1:3">
      <c r="A3716" s="150">
        <v>854</v>
      </c>
      <c r="B3716" s="150">
        <v>66</v>
      </c>
      <c r="C3716" s="149" t="str">
        <f t="shared" si="58"/>
        <v>NT</v>
      </c>
    </row>
    <row r="3717" spans="1:3">
      <c r="A3717" s="150">
        <v>886</v>
      </c>
      <c r="B3717" s="150">
        <v>66</v>
      </c>
      <c r="C3717" s="149" t="str">
        <f t="shared" si="58"/>
        <v>NT</v>
      </c>
    </row>
    <row r="3718" spans="1:3">
      <c r="A3718" s="150">
        <v>909</v>
      </c>
      <c r="B3718" s="150">
        <v>66</v>
      </c>
      <c r="C3718" s="149" t="str">
        <f t="shared" si="58"/>
        <v>NT</v>
      </c>
    </row>
    <row r="3719" spans="1:3">
      <c r="A3719" s="150">
        <v>880</v>
      </c>
      <c r="B3719" s="150">
        <v>67</v>
      </c>
      <c r="C3719" s="149" t="str">
        <f t="shared" si="58"/>
        <v>NT</v>
      </c>
    </row>
    <row r="3720" spans="1:3">
      <c r="A3720" s="150">
        <v>881</v>
      </c>
      <c r="B3720" s="150">
        <v>67</v>
      </c>
      <c r="C3720" s="149" t="str">
        <f t="shared" si="58"/>
        <v>NT</v>
      </c>
    </row>
    <row r="3721" spans="1:3">
      <c r="A3721" s="150">
        <v>885</v>
      </c>
      <c r="B3721" s="150">
        <v>67</v>
      </c>
      <c r="C3721" s="149" t="str">
        <f t="shared" si="58"/>
        <v>NT</v>
      </c>
    </row>
    <row r="3722" spans="1:3">
      <c r="A3722" s="150">
        <v>860</v>
      </c>
      <c r="B3722" s="150">
        <v>70</v>
      </c>
      <c r="C3722" s="149" t="str">
        <f t="shared" si="58"/>
        <v>NT</v>
      </c>
    </row>
    <row r="3723" spans="1:3">
      <c r="A3723" s="150">
        <v>861</v>
      </c>
      <c r="B3723" s="150">
        <v>70</v>
      </c>
      <c r="C3723" s="149" t="str">
        <f t="shared" si="58"/>
        <v>NT</v>
      </c>
    </row>
    <row r="3724" spans="1:3">
      <c r="A3724" s="150">
        <v>862</v>
      </c>
      <c r="B3724" s="150">
        <v>70</v>
      </c>
      <c r="C3724" s="149" t="str">
        <f t="shared" si="58"/>
        <v>NT</v>
      </c>
    </row>
    <row r="3725" spans="1:3">
      <c r="A3725" s="150">
        <v>870</v>
      </c>
      <c r="B3725" s="150">
        <v>71</v>
      </c>
      <c r="C3725" s="149" t="str">
        <f t="shared" si="58"/>
        <v>NT</v>
      </c>
    </row>
    <row r="3726" spans="1:3">
      <c r="A3726" s="150">
        <v>871</v>
      </c>
      <c r="B3726" s="150">
        <v>71</v>
      </c>
      <c r="C3726" s="149" t="str">
        <f t="shared" si="58"/>
        <v>NT</v>
      </c>
    </row>
    <row r="3727" spans="1:3">
      <c r="A3727" s="150">
        <v>872</v>
      </c>
      <c r="B3727" s="150">
        <v>71</v>
      </c>
      <c r="C3727" s="149" t="str">
        <f t="shared" si="58"/>
        <v>NT</v>
      </c>
    </row>
  </sheetData>
  <autoFilter ref="A1:C3727" xr:uid="{00000000-0009-0000-0000-000013000000}">
    <sortState xmlns:xlrd2="http://schemas.microsoft.com/office/spreadsheetml/2017/richdata2" ref="A2:C3727">
      <sortCondition ref="B1:B3727"/>
    </sortState>
  </autoFilter>
  <phoneticPr fontId="8" type="noConversion"/>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L62"/>
  <sheetViews>
    <sheetView topLeftCell="A10" workbookViewId="0">
      <selection activeCell="D26" sqref="D26"/>
    </sheetView>
  </sheetViews>
  <sheetFormatPr defaultColWidth="9.33203125" defaultRowHeight="13.8"/>
  <cols>
    <col min="1" max="1" width="9.33203125" style="63"/>
    <col min="2" max="2" width="12.5546875" style="63" bestFit="1" customWidth="1"/>
    <col min="3" max="3" width="11.109375" style="63" bestFit="1" customWidth="1"/>
    <col min="4" max="4" width="12.33203125" style="63" bestFit="1" customWidth="1"/>
    <col min="5" max="6" width="9.33203125" style="63"/>
    <col min="7" max="7" width="12.5546875" style="63" bestFit="1" customWidth="1"/>
    <col min="8" max="8" width="11.109375" style="63" bestFit="1" customWidth="1"/>
    <col min="9" max="9" width="12.33203125" style="63" bestFit="1" customWidth="1"/>
    <col min="10" max="10" width="10.6640625" style="63" bestFit="1" customWidth="1"/>
    <col min="11" max="16384" width="9.33203125" style="63"/>
  </cols>
  <sheetData>
    <row r="1" spans="1:5">
      <c r="A1" s="398" t="s">
        <v>210</v>
      </c>
      <c r="B1" s="398"/>
      <c r="C1" s="398"/>
      <c r="D1" s="398"/>
      <c r="E1" s="62"/>
    </row>
    <row r="2" spans="1:5" ht="69" customHeight="1">
      <c r="A2" s="399" t="s">
        <v>211</v>
      </c>
      <c r="B2" s="399"/>
      <c r="C2" s="399"/>
      <c r="D2" s="399"/>
      <c r="E2" s="126"/>
    </row>
    <row r="3" spans="1:5" ht="13.95" customHeight="1">
      <c r="A3" s="64"/>
      <c r="B3" s="62"/>
      <c r="C3" s="62"/>
      <c r="D3" s="62"/>
      <c r="E3" s="62"/>
    </row>
    <row r="4" spans="1:5">
      <c r="A4" s="400" t="s">
        <v>212</v>
      </c>
      <c r="B4" s="400"/>
      <c r="C4" s="400"/>
      <c r="D4" s="400"/>
      <c r="E4" s="62"/>
    </row>
    <row r="5" spans="1:5" ht="28.8">
      <c r="A5" s="134"/>
      <c r="B5" s="135" t="s">
        <v>213</v>
      </c>
      <c r="C5" s="135" t="s">
        <v>214</v>
      </c>
      <c r="D5" s="135" t="s">
        <v>215</v>
      </c>
      <c r="E5" s="62"/>
    </row>
    <row r="6" spans="1:5" ht="14.4">
      <c r="A6" s="133" t="s">
        <v>99</v>
      </c>
      <c r="B6" s="133" t="s">
        <v>216</v>
      </c>
      <c r="C6" s="133" t="s">
        <v>217</v>
      </c>
      <c r="D6" s="133" t="s">
        <v>218</v>
      </c>
      <c r="E6" s="62"/>
    </row>
    <row r="7" spans="1:5" ht="14.4">
      <c r="A7" s="65" t="s">
        <v>219</v>
      </c>
      <c r="B7" s="286">
        <v>1.06</v>
      </c>
      <c r="C7" s="286">
        <v>6.5530000000000005E-2</v>
      </c>
      <c r="D7" s="286">
        <v>2.89</v>
      </c>
      <c r="E7" s="62"/>
    </row>
    <row r="8" spans="1:5" ht="14.4">
      <c r="A8" s="65" t="s">
        <v>220</v>
      </c>
      <c r="B8" s="287">
        <v>1.06</v>
      </c>
      <c r="C8" s="287">
        <v>6.5530000000000005E-2</v>
      </c>
      <c r="D8" s="287">
        <v>2.89</v>
      </c>
      <c r="E8" s="62"/>
    </row>
    <row r="9" spans="1:5" ht="14.4">
      <c r="A9" s="65" t="s">
        <v>221</v>
      </c>
      <c r="B9" s="142">
        <v>0.79</v>
      </c>
      <c r="C9" s="142">
        <v>5.1330000000000001E-2</v>
      </c>
      <c r="D9" s="142">
        <v>2.89</v>
      </c>
      <c r="E9" s="62"/>
    </row>
    <row r="10" spans="1:5" ht="14.4">
      <c r="A10" s="65" t="s">
        <v>222</v>
      </c>
      <c r="B10" s="287">
        <v>0.98</v>
      </c>
      <c r="C10" s="287">
        <v>5.9929999999999997E-2</v>
      </c>
      <c r="D10" s="287">
        <v>2.89</v>
      </c>
      <c r="E10" s="62"/>
    </row>
    <row r="11" spans="1:5" ht="14.4">
      <c r="A11" s="65" t="s">
        <v>223</v>
      </c>
      <c r="B11" s="142">
        <v>0.78</v>
      </c>
      <c r="C11" s="142">
        <v>6.173E-2</v>
      </c>
      <c r="D11" s="142">
        <v>2.89</v>
      </c>
      <c r="E11" s="62"/>
    </row>
    <row r="12" spans="1:5" ht="14.4">
      <c r="A12" s="65" t="s">
        <v>224</v>
      </c>
      <c r="B12" s="287">
        <v>0.28999999999999998</v>
      </c>
      <c r="C12" s="287">
        <v>5.1330000000000001E-2</v>
      </c>
      <c r="D12" s="287">
        <v>2.89</v>
      </c>
      <c r="E12" s="62"/>
    </row>
    <row r="13" spans="1:5" ht="14.4">
      <c r="A13" s="65" t="s">
        <v>225</v>
      </c>
      <c r="B13" s="142">
        <v>1.35</v>
      </c>
      <c r="C13" s="142">
        <v>5.5329999999999997E-2</v>
      </c>
      <c r="D13" s="142">
        <v>2.89</v>
      </c>
      <c r="E13" s="62"/>
    </row>
    <row r="14" spans="1:5" ht="14.4">
      <c r="A14" s="65" t="s">
        <v>226</v>
      </c>
      <c r="B14" s="287">
        <v>0.92</v>
      </c>
      <c r="C14" s="287">
        <v>5.5329999999999997E-2</v>
      </c>
      <c r="D14" s="287">
        <v>2.89</v>
      </c>
      <c r="E14" s="62"/>
    </row>
    <row r="16" spans="1:5">
      <c r="A16" s="397" t="s">
        <v>227</v>
      </c>
      <c r="B16" s="397"/>
      <c r="C16" s="397"/>
      <c r="D16" s="397"/>
    </row>
    <row r="17" spans="1:12" ht="28.8">
      <c r="A17" s="134"/>
      <c r="B17" s="135" t="s">
        <v>213</v>
      </c>
      <c r="C17" s="135" t="s">
        <v>214</v>
      </c>
      <c r="D17" s="135" t="s">
        <v>215</v>
      </c>
    </row>
    <row r="18" spans="1:12" ht="14.4">
      <c r="A18" s="133" t="s">
        <v>99</v>
      </c>
      <c r="B18" s="133" t="s">
        <v>216</v>
      </c>
      <c r="C18" s="133" t="s">
        <v>217</v>
      </c>
      <c r="D18" s="133" t="s">
        <v>218</v>
      </c>
    </row>
    <row r="19" spans="1:12" ht="14.4">
      <c r="A19" s="134" t="s">
        <v>219</v>
      </c>
      <c r="B19" s="288">
        <v>0.9</v>
      </c>
      <c r="C19" s="134">
        <v>6.4630000000000007E-2</v>
      </c>
      <c r="D19" s="134">
        <v>2.8486799999999999</v>
      </c>
    </row>
    <row r="20" spans="1:12" ht="14.4">
      <c r="A20" s="134" t="s">
        <v>220</v>
      </c>
      <c r="B20" s="289">
        <v>0.9</v>
      </c>
      <c r="C20" s="276">
        <v>6.4630000000000007E-2</v>
      </c>
      <c r="D20" s="276">
        <v>2.8486799999999999</v>
      </c>
    </row>
    <row r="21" spans="1:12" ht="14.4">
      <c r="A21" s="134" t="s">
        <v>228</v>
      </c>
      <c r="B21" s="134">
        <v>0.69</v>
      </c>
      <c r="C21" s="134">
        <v>5.1529999999999999E-2</v>
      </c>
      <c r="D21" s="134">
        <v>2.8486799999999999</v>
      </c>
    </row>
    <row r="22" spans="1:12" ht="14.4">
      <c r="A22" s="134" t="s">
        <v>229</v>
      </c>
      <c r="B22" s="276">
        <v>0.93</v>
      </c>
      <c r="C22" s="276">
        <v>6.0330000000000002E-2</v>
      </c>
      <c r="D22" s="276">
        <v>2.8486799999999999</v>
      </c>
    </row>
    <row r="23" spans="1:12" ht="14.4">
      <c r="A23" s="134" t="s">
        <v>230</v>
      </c>
      <c r="B23" s="134">
        <v>0.52</v>
      </c>
      <c r="C23" s="134">
        <v>6.2230000000000001E-2</v>
      </c>
      <c r="D23" s="134">
        <v>2.8486799999999999</v>
      </c>
    </row>
    <row r="24" spans="1:12" ht="14.4">
      <c r="A24" s="134" t="s">
        <v>231</v>
      </c>
      <c r="B24" s="276">
        <v>1</v>
      </c>
      <c r="C24" s="285">
        <f>0.75/3.6</f>
        <v>0.20833333333333331</v>
      </c>
      <c r="D24" s="281">
        <f>0.75/3.6*38.6</f>
        <v>8.0416666666666661</v>
      </c>
    </row>
    <row r="25" spans="1:12" ht="14.4">
      <c r="A25" s="134" t="s">
        <v>232</v>
      </c>
      <c r="B25" s="134">
        <v>1.0900000000000001</v>
      </c>
      <c r="C25" s="134">
        <v>5.5530000000000003E-2</v>
      </c>
      <c r="D25" s="134">
        <v>2.8486799999999999</v>
      </c>
    </row>
    <row r="26" spans="1:12" ht="14.4">
      <c r="A26" s="134" t="s">
        <v>233</v>
      </c>
      <c r="B26" s="276">
        <v>0.7</v>
      </c>
      <c r="C26" s="276">
        <v>5.5629999999999999E-2</v>
      </c>
      <c r="D26" s="276">
        <v>2.8486799999999999</v>
      </c>
    </row>
    <row r="27" spans="1:12" ht="14.4">
      <c r="K27" s="136"/>
      <c r="L27" s="136"/>
    </row>
    <row r="28" spans="1:12">
      <c r="A28" s="397" t="s">
        <v>255</v>
      </c>
      <c r="B28" s="397"/>
      <c r="C28" s="397"/>
      <c r="D28" s="397"/>
    </row>
    <row r="29" spans="1:12" ht="28.8">
      <c r="A29" s="134"/>
      <c r="B29" s="135" t="s">
        <v>213</v>
      </c>
      <c r="C29" s="135" t="s">
        <v>214</v>
      </c>
      <c r="D29" s="135" t="s">
        <v>215</v>
      </c>
    </row>
    <row r="30" spans="1:12" ht="14.4">
      <c r="A30" s="133" t="s">
        <v>99</v>
      </c>
      <c r="B30" s="133" t="s">
        <v>216</v>
      </c>
      <c r="C30" s="133" t="s">
        <v>217</v>
      </c>
      <c r="D30" s="133" t="s">
        <v>218</v>
      </c>
    </row>
    <row r="31" spans="1:12" ht="14.4">
      <c r="A31" s="134" t="s">
        <v>219</v>
      </c>
      <c r="B31" s="288">
        <v>0.7</v>
      </c>
      <c r="C31" s="134">
        <v>6.4630000000000007E-2</v>
      </c>
      <c r="D31" s="134">
        <v>3.3780000000000001</v>
      </c>
    </row>
    <row r="32" spans="1:12" ht="14.4">
      <c r="A32" s="134" t="s">
        <v>220</v>
      </c>
      <c r="B32" s="289">
        <v>0.7</v>
      </c>
      <c r="C32" s="276">
        <v>6.4630000000000007E-2</v>
      </c>
      <c r="D32" s="276">
        <v>3.3780000000000001</v>
      </c>
    </row>
    <row r="33" spans="1:4" ht="14.4">
      <c r="A33" s="134" t="s">
        <v>228</v>
      </c>
      <c r="B33" s="134">
        <v>0.63</v>
      </c>
      <c r="C33" s="134">
        <v>5.1529999999999999E-2</v>
      </c>
      <c r="D33" s="134">
        <v>3.3780000000000001</v>
      </c>
    </row>
    <row r="34" spans="1:4" ht="14.4">
      <c r="A34" s="134" t="s">
        <v>229</v>
      </c>
      <c r="B34" s="276">
        <v>0.81</v>
      </c>
      <c r="C34" s="276">
        <v>6.0330000000000002E-2</v>
      </c>
      <c r="D34" s="276">
        <v>3.3780000000000001</v>
      </c>
    </row>
    <row r="35" spans="1:4" ht="14.4">
      <c r="A35" s="134" t="s">
        <v>230</v>
      </c>
      <c r="B35" s="134">
        <v>0.28000000000000003</v>
      </c>
      <c r="C35" s="134">
        <v>6.2230000000000001E-2</v>
      </c>
      <c r="D35" s="134">
        <v>3.3780000000000001</v>
      </c>
    </row>
    <row r="36" spans="1:4" ht="14.4">
      <c r="A36" s="134" t="s">
        <v>231</v>
      </c>
      <c r="B36" s="276">
        <v>1</v>
      </c>
      <c r="C36" s="277">
        <v>0.20830000000000001</v>
      </c>
      <c r="D36" s="278">
        <v>8.0417000000000005</v>
      </c>
    </row>
    <row r="37" spans="1:4" ht="14.4">
      <c r="A37" s="134" t="s">
        <v>232</v>
      </c>
      <c r="B37" s="134">
        <v>0.86</v>
      </c>
      <c r="C37" s="134">
        <v>5.5530000000000003E-2</v>
      </c>
      <c r="D37" s="134">
        <v>3.3780000000000001</v>
      </c>
    </row>
    <row r="38" spans="1:4" ht="14.4">
      <c r="A38" s="134" t="s">
        <v>233</v>
      </c>
      <c r="B38" s="276">
        <v>0.56999999999999995</v>
      </c>
      <c r="C38" s="276">
        <v>5.5629999999999999E-2</v>
      </c>
      <c r="D38" s="276">
        <v>3.3780000000000001</v>
      </c>
    </row>
    <row r="40" spans="1:4">
      <c r="A40" s="397" t="s">
        <v>256</v>
      </c>
      <c r="B40" s="397"/>
      <c r="C40" s="397"/>
      <c r="D40" s="397"/>
    </row>
    <row r="41" spans="1:4" ht="28.8">
      <c r="A41" s="134"/>
      <c r="B41" s="135" t="s">
        <v>213</v>
      </c>
      <c r="C41" s="135" t="s">
        <v>214</v>
      </c>
      <c r="D41" s="135" t="s">
        <v>215</v>
      </c>
    </row>
    <row r="42" spans="1:4" ht="14.4">
      <c r="A42" s="133" t="s">
        <v>99</v>
      </c>
      <c r="B42" s="133" t="s">
        <v>216</v>
      </c>
      <c r="C42" s="133" t="s">
        <v>217</v>
      </c>
      <c r="D42" s="133" t="s">
        <v>218</v>
      </c>
    </row>
    <row r="43" spans="1:4" ht="14.4">
      <c r="A43" s="134" t="s">
        <v>219</v>
      </c>
      <c r="B43" s="134">
        <v>1</v>
      </c>
      <c r="C43" s="279">
        <v>0.27779999999999999</v>
      </c>
      <c r="D43" s="280">
        <v>10.722200000000001</v>
      </c>
    </row>
    <row r="44" spans="1:4" ht="14.4">
      <c r="A44" s="134" t="s">
        <v>220</v>
      </c>
      <c r="B44" s="276">
        <v>1</v>
      </c>
      <c r="C44" s="281">
        <v>0.27779999999999999</v>
      </c>
      <c r="D44" s="278">
        <v>10.722200000000001</v>
      </c>
    </row>
    <row r="45" spans="1:4" ht="14.4">
      <c r="A45" s="134" t="s">
        <v>228</v>
      </c>
      <c r="B45" s="134">
        <v>0.35</v>
      </c>
      <c r="C45" s="279">
        <v>6.0330000000000002E-2</v>
      </c>
      <c r="D45" s="280">
        <v>3.3780000000000001</v>
      </c>
    </row>
    <row r="46" spans="1:4" ht="14.4">
      <c r="A46" s="134" t="s">
        <v>229</v>
      </c>
      <c r="B46" s="276">
        <v>0.48</v>
      </c>
      <c r="C46" s="281">
        <v>6.2230000000000001E-2</v>
      </c>
      <c r="D46" s="278">
        <v>3.3780000000000001</v>
      </c>
    </row>
    <row r="47" spans="1:4" ht="14.4">
      <c r="A47" s="134" t="s">
        <v>230</v>
      </c>
      <c r="B47" s="134">
        <v>1</v>
      </c>
      <c r="C47" s="279">
        <v>0.27779999999999999</v>
      </c>
      <c r="D47" s="280">
        <v>10.722200000000001</v>
      </c>
    </row>
    <row r="48" spans="1:4" ht="14.4">
      <c r="A48" s="134" t="s">
        <v>231</v>
      </c>
      <c r="B48" s="282">
        <v>1</v>
      </c>
      <c r="C48" s="283">
        <v>0.27779999999999999</v>
      </c>
      <c r="D48" s="278">
        <v>10.722200000000001</v>
      </c>
    </row>
    <row r="49" spans="1:4" ht="14.4">
      <c r="A49" s="134" t="s">
        <v>232</v>
      </c>
      <c r="B49" s="134">
        <v>0.42</v>
      </c>
      <c r="C49" s="279">
        <v>5.5629999999999999E-2</v>
      </c>
      <c r="D49" s="280">
        <v>3.3780000000000001</v>
      </c>
    </row>
    <row r="50" spans="1:4" ht="14.4">
      <c r="A50" s="134" t="s">
        <v>233</v>
      </c>
      <c r="B50" s="276">
        <v>1</v>
      </c>
      <c r="C50" s="281">
        <v>0.27779999999999999</v>
      </c>
      <c r="D50" s="278">
        <v>10.722200000000001</v>
      </c>
    </row>
    <row r="52" spans="1:4">
      <c r="A52" s="397" t="s">
        <v>257</v>
      </c>
      <c r="B52" s="397"/>
      <c r="C52" s="397"/>
      <c r="D52" s="397"/>
    </row>
    <row r="53" spans="1:4" ht="28.8">
      <c r="A53" s="134"/>
      <c r="B53" s="135" t="s">
        <v>213</v>
      </c>
      <c r="C53" s="135" t="s">
        <v>214</v>
      </c>
      <c r="D53" s="135" t="s">
        <v>215</v>
      </c>
    </row>
    <row r="54" spans="1:4" ht="14.4">
      <c r="A54" s="133" t="s">
        <v>99</v>
      </c>
      <c r="B54" s="133" t="s">
        <v>216</v>
      </c>
      <c r="C54" s="133" t="s">
        <v>217</v>
      </c>
      <c r="D54" s="133" t="s">
        <v>218</v>
      </c>
    </row>
    <row r="55" spans="1:4" ht="14.4">
      <c r="A55" s="134" t="s">
        <v>219</v>
      </c>
      <c r="B55" s="134">
        <v>1</v>
      </c>
      <c r="C55" s="134">
        <v>0.27779999999999999</v>
      </c>
      <c r="D55" s="134">
        <v>10.722200000000001</v>
      </c>
    </row>
    <row r="56" spans="1:4" ht="14.4">
      <c r="A56" s="134" t="s">
        <v>220</v>
      </c>
      <c r="B56" s="276">
        <v>1</v>
      </c>
      <c r="C56" s="276">
        <v>0.27779999999999999</v>
      </c>
      <c r="D56" s="276">
        <v>10.722200000000001</v>
      </c>
    </row>
    <row r="57" spans="1:4" ht="14.4">
      <c r="A57" s="134" t="s">
        <v>228</v>
      </c>
      <c r="B57" s="134">
        <v>1</v>
      </c>
      <c r="C57" s="134">
        <v>0.27779999999999999</v>
      </c>
      <c r="D57" s="134">
        <v>10.722200000000001</v>
      </c>
    </row>
    <row r="58" spans="1:4" ht="14.4">
      <c r="A58" s="134" t="s">
        <v>229</v>
      </c>
      <c r="B58" s="276">
        <v>1</v>
      </c>
      <c r="C58" s="276">
        <v>0.27779999999999999</v>
      </c>
      <c r="D58" s="276">
        <v>10.722200000000001</v>
      </c>
    </row>
    <row r="59" spans="1:4" ht="14.4">
      <c r="A59" s="134" t="s">
        <v>230</v>
      </c>
      <c r="B59" s="134">
        <v>1</v>
      </c>
      <c r="C59" s="134">
        <v>0.27779999999999999</v>
      </c>
      <c r="D59" s="134">
        <v>10.722200000000001</v>
      </c>
    </row>
    <row r="60" spans="1:4" ht="14.4">
      <c r="A60" s="134" t="s">
        <v>231</v>
      </c>
      <c r="B60" s="276">
        <v>1</v>
      </c>
      <c r="C60" s="284">
        <v>0.27779999999999999</v>
      </c>
      <c r="D60" s="276">
        <v>10.722200000000001</v>
      </c>
    </row>
    <row r="61" spans="1:4" ht="14.4">
      <c r="A61" s="134" t="s">
        <v>232</v>
      </c>
      <c r="B61" s="134">
        <v>1</v>
      </c>
      <c r="C61" s="134">
        <v>0.27779999999999999</v>
      </c>
      <c r="D61" s="134">
        <v>10.722200000000001</v>
      </c>
    </row>
    <row r="62" spans="1:4" ht="14.4">
      <c r="A62" s="134" t="s">
        <v>233</v>
      </c>
      <c r="B62" s="276">
        <v>1</v>
      </c>
      <c r="C62" s="276">
        <v>0.27779999999999999</v>
      </c>
      <c r="D62" s="276">
        <v>10.722200000000001</v>
      </c>
    </row>
  </sheetData>
  <mergeCells count="7">
    <mergeCell ref="A52:D52"/>
    <mergeCell ref="A1:D1"/>
    <mergeCell ref="A2:D2"/>
    <mergeCell ref="A40:D40"/>
    <mergeCell ref="A4:D4"/>
    <mergeCell ref="A28:D28"/>
    <mergeCell ref="A16:D16"/>
  </mergeCells>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206B6AA1-A377-43DA-B008-5E0165399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78B0B-3B8F-4054-95B3-9DC9C5242071}">
  <ds:schemaRefs>
    <ds:schemaRef ds:uri="http://schemas.microsoft.com/sharepoint/v3"/>
    <ds:schemaRef ds:uri="http://purl.org/dc/terms/"/>
    <ds:schemaRef ds:uri="http://schemas.openxmlformats.org/package/2006/metadata/core-properties"/>
    <ds:schemaRef ds:uri="d169844b-d1ff-4126-87e2-905c6feede16"/>
    <ds:schemaRef ds:uri="http://schemas.microsoft.com/office/2006/documentManagement/types"/>
    <ds:schemaRef ds:uri="http://schemas.microsoft.com/office/infopath/2007/PartnerControls"/>
    <ds:schemaRef ds:uri="4a5dd90e-367a-41ec-8f90-a2fa4b8e94f7"/>
    <ds:schemaRef ds:uri="http://purl.org/dc/elements/1.1/"/>
    <ds:schemaRef ds:uri="http://schemas.microsoft.com/office/2006/metadata/properties"/>
    <ds:schemaRef ds:uri="5bee7c71-cfe6-48ab-9ba7-3a914dd5e4c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Version Control</vt:lpstr>
      <vt:lpstr>IT Equipment</vt:lpstr>
      <vt:lpstr>Infrastructure</vt:lpstr>
      <vt:lpstr>Whole Facility</vt:lpstr>
      <vt:lpstr>Data Centre Reverse Calculator</vt:lpstr>
      <vt:lpstr>Data Centre_ERF</vt:lpstr>
      <vt:lpstr>Climate_zones</vt:lpstr>
      <vt:lpstr>Climate_pcode_xref</vt:lpstr>
      <vt:lpstr>SGEx</vt:lpstr>
      <vt:lpstr>NGA factors 2020</vt:lpstr>
      <vt:lpstr>'Data Centre_ERF'!Print_Area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dcterms:created xsi:type="dcterms:W3CDTF">2021-01-04T02:42:11Z</dcterms:created>
  <dcterms:modified xsi:type="dcterms:W3CDTF">2026-05-06T05:35:20Z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